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24226"/>
  <mc:AlternateContent xmlns:mc="http://schemas.openxmlformats.org/markup-compatibility/2006">
    <mc:Choice Requires="x15">
      <x15ac:absPath xmlns:x15ac="http://schemas.microsoft.com/office/spreadsheetml/2010/11/ac" url="C:\Asta\IVF\RE\IVF-GANDHI\"/>
    </mc:Choice>
  </mc:AlternateContent>
  <xr:revisionPtr revIDLastSave="0" documentId="13_ncr:1_{C2136354-A8D3-4739-87BF-1F0BC98D180C}" xr6:coauthVersionLast="47" xr6:coauthVersionMax="47" xr10:uidLastSave="{00000000-0000-0000-0000-000000000000}"/>
  <bookViews>
    <workbookView xWindow="-108" yWindow="-108" windowWidth="23256" windowHeight="12456" tabRatio="821" activeTab="1" xr2:uid="{00000000-000D-0000-FFFF-FFFF00000000}"/>
  </bookViews>
  <sheets>
    <sheet name="seignorage" sheetId="24" r:id="rId1"/>
    <sheet name="Revised Estimate-SECTIONS" sheetId="28" r:id="rId2"/>
    <sheet name="Annexure-1" sheetId="26" r:id="rId3"/>
    <sheet name="GA" sheetId="29" r:id="rId4"/>
    <sheet name="ABSTRACT-1" sheetId="32" r:id="rId5"/>
    <sheet name="C-DATAS" sheetId="34" r:id="rId6"/>
    <sheet name="ELE-Datas" sheetId="35"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s>
  <definedNames>
    <definedName name="\P" localSheetId="6">#REF!</definedName>
    <definedName name="\P" localSheetId="0">#REF!</definedName>
    <definedName name="\P">#REF!</definedName>
    <definedName name="_">NA()</definedName>
    <definedName name="______________________________________________________________________________________________can430">40.73</definedName>
    <definedName name="______________________________________________________________________________________________can435">43.3</definedName>
    <definedName name="_____________________________________________________________________________________________can430">40.73</definedName>
    <definedName name="_____________________________________________________________________________________________can435">43.3</definedName>
    <definedName name="____________________________________________________________________________________________can430">40.73</definedName>
    <definedName name="____________________________________________________________________________________________can435">43.3</definedName>
    <definedName name="___________________________________________________________________________________________can430">40.73</definedName>
    <definedName name="___________________________________________________________________________________________can435">43.3</definedName>
    <definedName name="___________________________________________________________________________________________l12">NA()</definedName>
    <definedName name="___________________________________________________________________________________________l3">NA()</definedName>
    <definedName name="___________________________________________________________________________________________l5">NA()</definedName>
    <definedName name="___________________________________________________________________________________________pc2">NA()</definedName>
    <definedName name="___________________________________________________________________________________________pv2">NA()</definedName>
    <definedName name="___________________________________________________________________________________________var1">NA()</definedName>
    <definedName name="___________________________________________________________________________________________var4">NA()</definedName>
    <definedName name="__________________________________________________________________________________________can430">40.73</definedName>
    <definedName name="__________________________________________________________________________________________can435">43.3</definedName>
    <definedName name="__________________________________________________________________________________________l12">NA()</definedName>
    <definedName name="__________________________________________________________________________________________l3">NA()</definedName>
    <definedName name="__________________________________________________________________________________________l5">NA()</definedName>
    <definedName name="__________________________________________________________________________________________pc2">NA()</definedName>
    <definedName name="__________________________________________________________________________________________pv2">NA()</definedName>
    <definedName name="__________________________________________________________________________________________var1">NA()</definedName>
    <definedName name="__________________________________________________________________________________________var4">NA()</definedName>
    <definedName name="_________________________________________________________________________________________bla1">[1]leads!$H$7</definedName>
    <definedName name="_________________________________________________________________________________________can430">40.73</definedName>
    <definedName name="_________________________________________________________________________________________can435">43.3</definedName>
    <definedName name="_________________________________________________________________________________________cur1">[2]r!$F$30</definedName>
    <definedName name="_________________________________________________________________________________________l1">[3]leads!$A$3:$E$108</definedName>
    <definedName name="_________________________________________________________________________________________l12">NA()</definedName>
    <definedName name="_________________________________________________________________________________________l2">[2]r!$F$29</definedName>
    <definedName name="_________________________________________________________________________________________l3">NA()</definedName>
    <definedName name="_________________________________________________________________________________________l4">[4]Sheet1!$W$2:$Y$103</definedName>
    <definedName name="_________________________________________________________________________________________l5">NA()</definedName>
    <definedName name="_________________________________________________________________________________________l6">[2]r!$F$4</definedName>
    <definedName name="_________________________________________________________________________________________l7">[5]r!$F$4</definedName>
    <definedName name="_________________________________________________________________________________________l8">[2]r!$F$2</definedName>
    <definedName name="_________________________________________________________________________________________l9">[2]r!$F$3</definedName>
    <definedName name="_________________________________________________________________________________________mm1">[6]r!$F$4</definedName>
    <definedName name="_________________________________________________________________________________________mm11">[2]r!$F$4</definedName>
    <definedName name="_________________________________________________________________________________________mm111">[5]r!$F$4</definedName>
    <definedName name="_________________________________________________________________________________________pc2">NA()</definedName>
    <definedName name="_________________________________________________________________________________________pv2">NA()</definedName>
    <definedName name="_________________________________________________________________________________________rr3">[7]v!$A$2:$E$51</definedName>
    <definedName name="_________________________________________________________________________________________rrr1">[7]r!$B$1:$I$145</definedName>
    <definedName name="_________________________________________________________________________________________ss12">[8]rdamdata!$J$8</definedName>
    <definedName name="_________________________________________________________________________________________ss20">[8]rdamdata!$J$7</definedName>
    <definedName name="_________________________________________________________________________________________ss40">[8]rdamdata!$J$6</definedName>
    <definedName name="_________________________________________________________________________________________var1">NA()</definedName>
    <definedName name="_________________________________________________________________________________________var4">NA()</definedName>
    <definedName name="________________________________________________________________________________________bla1">[1]leads!$H$7</definedName>
    <definedName name="________________________________________________________________________________________can430">40.73</definedName>
    <definedName name="________________________________________________________________________________________can435">43.3</definedName>
    <definedName name="________________________________________________________________________________________cur1">[2]r!$F$30</definedName>
    <definedName name="________________________________________________________________________________________l1">[3]leads!$A$3:$E$108</definedName>
    <definedName name="________________________________________________________________________________________l12">NA()</definedName>
    <definedName name="________________________________________________________________________________________l2">[2]r!$F$29</definedName>
    <definedName name="________________________________________________________________________________________l3">NA()</definedName>
    <definedName name="________________________________________________________________________________________l4">[4]Sheet1!$W$2:$Y$103</definedName>
    <definedName name="________________________________________________________________________________________l5">NA()</definedName>
    <definedName name="________________________________________________________________________________________l6">[2]r!$F$4</definedName>
    <definedName name="________________________________________________________________________________________l7">[5]r!$F$4</definedName>
    <definedName name="________________________________________________________________________________________l8">[2]r!$F$2</definedName>
    <definedName name="________________________________________________________________________________________l9">[2]r!$F$3</definedName>
    <definedName name="________________________________________________________________________________________mm1">[6]r!$F$4</definedName>
    <definedName name="________________________________________________________________________________________mm11">[2]r!$F$4</definedName>
    <definedName name="________________________________________________________________________________________mm111">[5]r!$F$4</definedName>
    <definedName name="________________________________________________________________________________________pc2">NA()</definedName>
    <definedName name="________________________________________________________________________________________pv2">NA()</definedName>
    <definedName name="________________________________________________________________________________________rr3">[7]v!$A$2:$E$51</definedName>
    <definedName name="________________________________________________________________________________________rrr1">[7]r!$B$1:$I$145</definedName>
    <definedName name="________________________________________________________________________________________ss12">[8]rdamdata!$J$8</definedName>
    <definedName name="________________________________________________________________________________________ss20">[8]rdamdata!$J$7</definedName>
    <definedName name="________________________________________________________________________________________ss40">[8]rdamdata!$J$6</definedName>
    <definedName name="________________________________________________________________________________________var1">NA()</definedName>
    <definedName name="________________________________________________________________________________________var4">NA()</definedName>
    <definedName name="_______________________________________________________________________________________bla1">[1]leads!$H$7</definedName>
    <definedName name="_______________________________________________________________________________________can430">40.73</definedName>
    <definedName name="_______________________________________________________________________________________can435">43.3</definedName>
    <definedName name="_______________________________________________________________________________________cur1">[2]r!$F$30</definedName>
    <definedName name="_______________________________________________________________________________________l1">[3]leads!$A$3:$E$108</definedName>
    <definedName name="_______________________________________________________________________________________l12" localSheetId="6">#REF!</definedName>
    <definedName name="_______________________________________________________________________________________l12" localSheetId="0">#REF!</definedName>
    <definedName name="_______________________________________________________________________________________l12">#REF!</definedName>
    <definedName name="_______________________________________________________________________________________l2">[2]r!$F$29</definedName>
    <definedName name="_______________________________________________________________________________________l3" localSheetId="6">#REF!</definedName>
    <definedName name="_______________________________________________________________________________________l3" localSheetId="0">#REF!</definedName>
    <definedName name="_______________________________________________________________________________________l3">#REF!</definedName>
    <definedName name="_______________________________________________________________________________________l4">[4]Sheet1!$W$2:$Y$103</definedName>
    <definedName name="_______________________________________________________________________________________l5" localSheetId="6">#REF!</definedName>
    <definedName name="_______________________________________________________________________________________l5" localSheetId="0">#REF!</definedName>
    <definedName name="_______________________________________________________________________________________l5">#REF!</definedName>
    <definedName name="_______________________________________________________________________________________l6">[2]r!$F$4</definedName>
    <definedName name="_______________________________________________________________________________________l7">[5]r!$F$4</definedName>
    <definedName name="_______________________________________________________________________________________l8">[2]r!$F$2</definedName>
    <definedName name="_______________________________________________________________________________________l9">[2]r!$F$3</definedName>
    <definedName name="_______________________________________________________________________________________mm1">[6]r!$F$4</definedName>
    <definedName name="_______________________________________________________________________________________mm11">[2]r!$F$4</definedName>
    <definedName name="_______________________________________________________________________________________mm111">[5]r!$F$4</definedName>
    <definedName name="_______________________________________________________________________________________pc2" localSheetId="6">#REF!</definedName>
    <definedName name="_______________________________________________________________________________________pc2" localSheetId="0">#REF!</definedName>
    <definedName name="_______________________________________________________________________________________pc2">#REF!</definedName>
    <definedName name="_______________________________________________________________________________________pv2" localSheetId="6">#REF!</definedName>
    <definedName name="_______________________________________________________________________________________pv2" localSheetId="0">#REF!</definedName>
    <definedName name="_______________________________________________________________________________________pv2">#REF!</definedName>
    <definedName name="_______________________________________________________________________________________rr3">[7]v!$A$2:$E$51</definedName>
    <definedName name="_______________________________________________________________________________________rrr1">[7]r!$B$1:$I$145</definedName>
    <definedName name="_______________________________________________________________________________________ss12">[8]rdamdata!$J$8</definedName>
    <definedName name="_______________________________________________________________________________________ss20">[8]rdamdata!$J$7</definedName>
    <definedName name="_______________________________________________________________________________________ss40">[8]rdamdata!$J$6</definedName>
    <definedName name="_______________________________________________________________________________________var1" localSheetId="6">#REF!</definedName>
    <definedName name="_______________________________________________________________________________________var1" localSheetId="0">#REF!</definedName>
    <definedName name="_______________________________________________________________________________________var1">#REF!</definedName>
    <definedName name="_______________________________________________________________________________________var4" localSheetId="6">#REF!</definedName>
    <definedName name="_______________________________________________________________________________________var4" localSheetId="0">#REF!</definedName>
    <definedName name="_______________________________________________________________________________________var4">#REF!</definedName>
    <definedName name="______________________________________________________________________________________bla1">[1]leads!$H$7</definedName>
    <definedName name="______________________________________________________________________________________can430">40.73</definedName>
    <definedName name="______________________________________________________________________________________can435">43.3</definedName>
    <definedName name="______________________________________________________________________________________cur1">[2]r!$F$30</definedName>
    <definedName name="______________________________________________________________________________________l1">[3]leads!$A$3:$E$108</definedName>
    <definedName name="______________________________________________________________________________________l12" localSheetId="6">#REF!</definedName>
    <definedName name="______________________________________________________________________________________l12" localSheetId="0">#REF!</definedName>
    <definedName name="______________________________________________________________________________________l12">#REF!</definedName>
    <definedName name="______________________________________________________________________________________l2">[2]r!$F$29</definedName>
    <definedName name="______________________________________________________________________________________l3" localSheetId="6">#REF!</definedName>
    <definedName name="______________________________________________________________________________________l3" localSheetId="0">#REF!</definedName>
    <definedName name="______________________________________________________________________________________l3">#REF!</definedName>
    <definedName name="______________________________________________________________________________________l4">[4]Sheet1!$W$2:$Y$103</definedName>
    <definedName name="______________________________________________________________________________________l5" localSheetId="6">#REF!</definedName>
    <definedName name="______________________________________________________________________________________l5" localSheetId="0">#REF!</definedName>
    <definedName name="______________________________________________________________________________________l5">#REF!</definedName>
    <definedName name="______________________________________________________________________________________l6">[2]r!$F$4</definedName>
    <definedName name="______________________________________________________________________________________l7">[5]r!$F$4</definedName>
    <definedName name="______________________________________________________________________________________l8">[2]r!$F$2</definedName>
    <definedName name="______________________________________________________________________________________l9">[2]r!$F$3</definedName>
    <definedName name="______________________________________________________________________________________mm1">[6]r!$F$4</definedName>
    <definedName name="______________________________________________________________________________________mm11">[2]r!$F$4</definedName>
    <definedName name="______________________________________________________________________________________mm111">[5]r!$F$4</definedName>
    <definedName name="______________________________________________________________________________________pc2" localSheetId="6">#REF!</definedName>
    <definedName name="______________________________________________________________________________________pc2" localSheetId="0">#REF!</definedName>
    <definedName name="______________________________________________________________________________________pc2">#REF!</definedName>
    <definedName name="______________________________________________________________________________________pv2" localSheetId="6">#REF!</definedName>
    <definedName name="______________________________________________________________________________________pv2" localSheetId="0">#REF!</definedName>
    <definedName name="______________________________________________________________________________________pv2">#REF!</definedName>
    <definedName name="______________________________________________________________________________________rr3">[7]v!$A$2:$E$51</definedName>
    <definedName name="______________________________________________________________________________________rrr1">[7]r!$B$1:$I$145</definedName>
    <definedName name="______________________________________________________________________________________ss12">[8]rdamdata!$J$8</definedName>
    <definedName name="______________________________________________________________________________________ss20">[8]rdamdata!$J$7</definedName>
    <definedName name="______________________________________________________________________________________ss40">[8]rdamdata!$J$6</definedName>
    <definedName name="______________________________________________________________________________________var1" localSheetId="6">#REF!</definedName>
    <definedName name="______________________________________________________________________________________var1" localSheetId="0">#REF!</definedName>
    <definedName name="______________________________________________________________________________________var1">#REF!</definedName>
    <definedName name="______________________________________________________________________________________var4" localSheetId="6">#REF!</definedName>
    <definedName name="______________________________________________________________________________________var4" localSheetId="0">#REF!</definedName>
    <definedName name="______________________________________________________________________________________var4">#REF!</definedName>
    <definedName name="_____________________________________________________________________________________bla1">[1]leads!$H$7</definedName>
    <definedName name="_____________________________________________________________________________________can430">40.73</definedName>
    <definedName name="_____________________________________________________________________________________can435">43.3</definedName>
    <definedName name="_____________________________________________________________________________________cur1">[2]r!$F$30</definedName>
    <definedName name="_____________________________________________________________________________________l1">[3]leads!$A$3:$E$108</definedName>
    <definedName name="_____________________________________________________________________________________l12" localSheetId="6">#REF!</definedName>
    <definedName name="_____________________________________________________________________________________l12" localSheetId="0">#REF!</definedName>
    <definedName name="_____________________________________________________________________________________l12">#REF!</definedName>
    <definedName name="_____________________________________________________________________________________l2">[2]r!$F$29</definedName>
    <definedName name="_____________________________________________________________________________________l3" localSheetId="6">#REF!</definedName>
    <definedName name="_____________________________________________________________________________________l3" localSheetId="0">#REF!</definedName>
    <definedName name="_____________________________________________________________________________________l3">#REF!</definedName>
    <definedName name="_____________________________________________________________________________________l4">[4]Sheet1!$W$2:$Y$103</definedName>
    <definedName name="_____________________________________________________________________________________l5" localSheetId="6">#REF!</definedName>
    <definedName name="_____________________________________________________________________________________l5" localSheetId="0">#REF!</definedName>
    <definedName name="_____________________________________________________________________________________l5">#REF!</definedName>
    <definedName name="_____________________________________________________________________________________l6">[2]r!$F$4</definedName>
    <definedName name="_____________________________________________________________________________________l7">[5]r!$F$4</definedName>
    <definedName name="_____________________________________________________________________________________l8">[2]r!$F$2</definedName>
    <definedName name="_____________________________________________________________________________________l9">[2]r!$F$3</definedName>
    <definedName name="_____________________________________________________________________________________mm1">[6]r!$F$4</definedName>
    <definedName name="_____________________________________________________________________________________mm11">[2]r!$F$4</definedName>
    <definedName name="_____________________________________________________________________________________mm111">[5]r!$F$4</definedName>
    <definedName name="_____________________________________________________________________________________pc2" localSheetId="6">#REF!</definedName>
    <definedName name="_____________________________________________________________________________________pc2" localSheetId="0">#REF!</definedName>
    <definedName name="_____________________________________________________________________________________pc2">#REF!</definedName>
    <definedName name="_____________________________________________________________________________________pv2" localSheetId="6">#REF!</definedName>
    <definedName name="_____________________________________________________________________________________pv2" localSheetId="0">#REF!</definedName>
    <definedName name="_____________________________________________________________________________________pv2">#REF!</definedName>
    <definedName name="_____________________________________________________________________________________rr3">[7]v!$A$2:$E$51</definedName>
    <definedName name="_____________________________________________________________________________________rrr1">[7]r!$B$1:$I$145</definedName>
    <definedName name="_____________________________________________________________________________________ss12">[8]rdamdata!$J$8</definedName>
    <definedName name="_____________________________________________________________________________________ss20">[8]rdamdata!$J$7</definedName>
    <definedName name="_____________________________________________________________________________________ss40">[8]rdamdata!$J$6</definedName>
    <definedName name="_____________________________________________________________________________________var1" localSheetId="6">#REF!</definedName>
    <definedName name="_____________________________________________________________________________________var1" localSheetId="0">#REF!</definedName>
    <definedName name="_____________________________________________________________________________________var1">#REF!</definedName>
    <definedName name="_____________________________________________________________________________________var4" localSheetId="6">#REF!</definedName>
    <definedName name="_____________________________________________________________________________________var4" localSheetId="0">#REF!</definedName>
    <definedName name="_____________________________________________________________________________________var4">#REF!</definedName>
    <definedName name="____________________________________________________________________________________bla1">[1]leads!$H$7</definedName>
    <definedName name="____________________________________________________________________________________can430">40.73</definedName>
    <definedName name="____________________________________________________________________________________can435">43.3</definedName>
    <definedName name="____________________________________________________________________________________cur1">[2]r!$F$30</definedName>
    <definedName name="____________________________________________________________________________________l1">[3]leads!$A$3:$E$108</definedName>
    <definedName name="____________________________________________________________________________________l12" localSheetId="6">#REF!</definedName>
    <definedName name="____________________________________________________________________________________l12" localSheetId="0">#REF!</definedName>
    <definedName name="____________________________________________________________________________________l12">#REF!</definedName>
    <definedName name="____________________________________________________________________________________l2">[2]r!$F$29</definedName>
    <definedName name="____________________________________________________________________________________l3" localSheetId="6">#REF!</definedName>
    <definedName name="____________________________________________________________________________________l3" localSheetId="0">#REF!</definedName>
    <definedName name="____________________________________________________________________________________l3">#REF!</definedName>
    <definedName name="____________________________________________________________________________________l4">[4]Sheet1!$W$2:$Y$103</definedName>
    <definedName name="____________________________________________________________________________________l5" localSheetId="6">#REF!</definedName>
    <definedName name="____________________________________________________________________________________l5" localSheetId="0">#REF!</definedName>
    <definedName name="____________________________________________________________________________________l5">#REF!</definedName>
    <definedName name="____________________________________________________________________________________l6">[2]r!$F$4</definedName>
    <definedName name="____________________________________________________________________________________l7">[5]r!$F$4</definedName>
    <definedName name="____________________________________________________________________________________l8">[2]r!$F$2</definedName>
    <definedName name="____________________________________________________________________________________l9">[2]r!$F$3</definedName>
    <definedName name="____________________________________________________________________________________mm1">[6]r!$F$4</definedName>
    <definedName name="____________________________________________________________________________________mm11">[2]r!$F$4</definedName>
    <definedName name="____________________________________________________________________________________mm111">[5]r!$F$4</definedName>
    <definedName name="____________________________________________________________________________________pc2" localSheetId="6">#REF!</definedName>
    <definedName name="____________________________________________________________________________________pc2" localSheetId="0">#REF!</definedName>
    <definedName name="____________________________________________________________________________________pc2">#REF!</definedName>
    <definedName name="____________________________________________________________________________________pv2" localSheetId="6">#REF!</definedName>
    <definedName name="____________________________________________________________________________________pv2" localSheetId="0">#REF!</definedName>
    <definedName name="____________________________________________________________________________________pv2">#REF!</definedName>
    <definedName name="____________________________________________________________________________________rr3">[7]v!$A$2:$E$51</definedName>
    <definedName name="____________________________________________________________________________________rrr1">[7]r!$B$1:$I$145</definedName>
    <definedName name="____________________________________________________________________________________ss12">[8]rdamdata!$J$8</definedName>
    <definedName name="____________________________________________________________________________________ss20">[8]rdamdata!$J$7</definedName>
    <definedName name="____________________________________________________________________________________ss40">[8]rdamdata!$J$6</definedName>
    <definedName name="____________________________________________________________________________________var1" localSheetId="6">#REF!</definedName>
    <definedName name="____________________________________________________________________________________var1" localSheetId="0">#REF!</definedName>
    <definedName name="____________________________________________________________________________________var1">#REF!</definedName>
    <definedName name="____________________________________________________________________________________var4" localSheetId="6">#REF!</definedName>
    <definedName name="____________________________________________________________________________________var4" localSheetId="0">#REF!</definedName>
    <definedName name="____________________________________________________________________________________var4">#REF!</definedName>
    <definedName name="___________________________________________________________________________________bla1">[1]leads!$H$7</definedName>
    <definedName name="___________________________________________________________________________________can430">40.73</definedName>
    <definedName name="___________________________________________________________________________________can435">43.3</definedName>
    <definedName name="___________________________________________________________________________________cur1">[2]r!$F$30</definedName>
    <definedName name="___________________________________________________________________________________l1">[3]leads!$A$3:$E$108</definedName>
    <definedName name="___________________________________________________________________________________l12" localSheetId="6">#REF!</definedName>
    <definedName name="___________________________________________________________________________________l12" localSheetId="0">#REF!</definedName>
    <definedName name="___________________________________________________________________________________l12">#REF!</definedName>
    <definedName name="___________________________________________________________________________________l2">[2]r!$F$29</definedName>
    <definedName name="___________________________________________________________________________________l3" localSheetId="6">#REF!</definedName>
    <definedName name="___________________________________________________________________________________l3" localSheetId="0">#REF!</definedName>
    <definedName name="___________________________________________________________________________________l3">#REF!</definedName>
    <definedName name="___________________________________________________________________________________l4">[4]Sheet1!$W$2:$Y$103</definedName>
    <definedName name="___________________________________________________________________________________l5" localSheetId="6">#REF!</definedName>
    <definedName name="___________________________________________________________________________________l5" localSheetId="0">#REF!</definedName>
    <definedName name="___________________________________________________________________________________l5">#REF!</definedName>
    <definedName name="___________________________________________________________________________________l6">[2]r!$F$4</definedName>
    <definedName name="___________________________________________________________________________________l7">[5]r!$F$4</definedName>
    <definedName name="___________________________________________________________________________________l8">[2]r!$F$2</definedName>
    <definedName name="___________________________________________________________________________________l9">[2]r!$F$3</definedName>
    <definedName name="___________________________________________________________________________________mm1">[6]r!$F$4</definedName>
    <definedName name="___________________________________________________________________________________mm11">[2]r!$F$4</definedName>
    <definedName name="___________________________________________________________________________________mm111">[5]r!$F$4</definedName>
    <definedName name="___________________________________________________________________________________pc2" localSheetId="6">#REF!</definedName>
    <definedName name="___________________________________________________________________________________pc2" localSheetId="0">#REF!</definedName>
    <definedName name="___________________________________________________________________________________pc2">#REF!</definedName>
    <definedName name="___________________________________________________________________________________pv2" localSheetId="6">#REF!</definedName>
    <definedName name="___________________________________________________________________________________pv2" localSheetId="0">#REF!</definedName>
    <definedName name="___________________________________________________________________________________pv2">#REF!</definedName>
    <definedName name="___________________________________________________________________________________rr3">[7]v!$A$2:$E$51</definedName>
    <definedName name="___________________________________________________________________________________rrr1">[7]r!$B$1:$I$145</definedName>
    <definedName name="___________________________________________________________________________________ss12">[8]rdamdata!$J$8</definedName>
    <definedName name="___________________________________________________________________________________ss20">[8]rdamdata!$J$7</definedName>
    <definedName name="___________________________________________________________________________________ss40">[8]rdamdata!$J$6</definedName>
    <definedName name="___________________________________________________________________________________var1" localSheetId="6">#REF!</definedName>
    <definedName name="___________________________________________________________________________________var1" localSheetId="0">#REF!</definedName>
    <definedName name="___________________________________________________________________________________var1">#REF!</definedName>
    <definedName name="___________________________________________________________________________________var4" localSheetId="6">#REF!</definedName>
    <definedName name="___________________________________________________________________________________var4" localSheetId="0">#REF!</definedName>
    <definedName name="___________________________________________________________________________________var4">#REF!</definedName>
    <definedName name="__________________________________________________________________________________bla1">[1]leads!$H$7</definedName>
    <definedName name="__________________________________________________________________________________can430">40.73</definedName>
    <definedName name="__________________________________________________________________________________can435">43.3</definedName>
    <definedName name="__________________________________________________________________________________cur1">[2]r!$F$30</definedName>
    <definedName name="__________________________________________________________________________________l1">[3]leads!$A$3:$E$108</definedName>
    <definedName name="__________________________________________________________________________________l12" localSheetId="6">#REF!</definedName>
    <definedName name="__________________________________________________________________________________l12" localSheetId="0">#REF!</definedName>
    <definedName name="__________________________________________________________________________________l12">#REF!</definedName>
    <definedName name="__________________________________________________________________________________l2">[2]r!$F$29</definedName>
    <definedName name="__________________________________________________________________________________l3" localSheetId="6">#REF!</definedName>
    <definedName name="__________________________________________________________________________________l3" localSheetId="0">#REF!</definedName>
    <definedName name="__________________________________________________________________________________l3">#REF!</definedName>
    <definedName name="__________________________________________________________________________________l4">[4]Sheet1!$W$2:$Y$103</definedName>
    <definedName name="__________________________________________________________________________________l5" localSheetId="6">#REF!</definedName>
    <definedName name="__________________________________________________________________________________l5" localSheetId="0">#REF!</definedName>
    <definedName name="__________________________________________________________________________________l5">#REF!</definedName>
    <definedName name="__________________________________________________________________________________l6">[2]r!$F$4</definedName>
    <definedName name="__________________________________________________________________________________l7">[5]r!$F$4</definedName>
    <definedName name="__________________________________________________________________________________l8">[2]r!$F$2</definedName>
    <definedName name="__________________________________________________________________________________l9">[2]r!$F$3</definedName>
    <definedName name="__________________________________________________________________________________mm1">[6]r!$F$4</definedName>
    <definedName name="__________________________________________________________________________________mm11">[2]r!$F$4</definedName>
    <definedName name="__________________________________________________________________________________mm111">[5]r!$F$4</definedName>
    <definedName name="__________________________________________________________________________________pc2" localSheetId="6">#REF!</definedName>
    <definedName name="__________________________________________________________________________________pc2" localSheetId="0">#REF!</definedName>
    <definedName name="__________________________________________________________________________________pc2">#REF!</definedName>
    <definedName name="__________________________________________________________________________________pv2" localSheetId="6">#REF!</definedName>
    <definedName name="__________________________________________________________________________________pv2" localSheetId="0">#REF!</definedName>
    <definedName name="__________________________________________________________________________________pv2">#REF!</definedName>
    <definedName name="__________________________________________________________________________________rr3">[7]v!$A$2:$E$51</definedName>
    <definedName name="__________________________________________________________________________________rrr1">[7]r!$B$1:$I$145</definedName>
    <definedName name="__________________________________________________________________________________ss12">[8]rdamdata!$J$8</definedName>
    <definedName name="__________________________________________________________________________________ss20">[8]rdamdata!$J$7</definedName>
    <definedName name="__________________________________________________________________________________ss40">[8]rdamdata!$J$6</definedName>
    <definedName name="__________________________________________________________________________________var1" localSheetId="6">#REF!</definedName>
    <definedName name="__________________________________________________________________________________var1" localSheetId="0">#REF!</definedName>
    <definedName name="__________________________________________________________________________________var1">#REF!</definedName>
    <definedName name="__________________________________________________________________________________var4" localSheetId="6">#REF!</definedName>
    <definedName name="__________________________________________________________________________________var4" localSheetId="0">#REF!</definedName>
    <definedName name="__________________________________________________________________________________var4">#REF!</definedName>
    <definedName name="_________________________________________________________________________________bla1">[1]leads!$H$7</definedName>
    <definedName name="_________________________________________________________________________________can430">40.73</definedName>
    <definedName name="_________________________________________________________________________________can435">43.3</definedName>
    <definedName name="_________________________________________________________________________________cur1">[2]r!$F$30</definedName>
    <definedName name="_________________________________________________________________________________l1">[3]leads!$A$3:$E$108</definedName>
    <definedName name="_________________________________________________________________________________l12" localSheetId="6">#REF!</definedName>
    <definedName name="_________________________________________________________________________________l12" localSheetId="0">#REF!</definedName>
    <definedName name="_________________________________________________________________________________l12">#REF!</definedName>
    <definedName name="_________________________________________________________________________________l2">[2]r!$F$29</definedName>
    <definedName name="_________________________________________________________________________________l3" localSheetId="6">#REF!</definedName>
    <definedName name="_________________________________________________________________________________l3" localSheetId="0">#REF!</definedName>
    <definedName name="_________________________________________________________________________________l3">#REF!</definedName>
    <definedName name="_________________________________________________________________________________l4">[4]Sheet1!$W$2:$Y$103</definedName>
    <definedName name="_________________________________________________________________________________l5" localSheetId="6">#REF!</definedName>
    <definedName name="_________________________________________________________________________________l5" localSheetId="0">#REF!</definedName>
    <definedName name="_________________________________________________________________________________l5">#REF!</definedName>
    <definedName name="_________________________________________________________________________________l6">[2]r!$F$4</definedName>
    <definedName name="_________________________________________________________________________________l7">[5]r!$F$4</definedName>
    <definedName name="_________________________________________________________________________________l8">[2]r!$F$2</definedName>
    <definedName name="_________________________________________________________________________________l9">[2]r!$F$3</definedName>
    <definedName name="_________________________________________________________________________________mm1">[6]r!$F$4</definedName>
    <definedName name="_________________________________________________________________________________mm11">[2]r!$F$4</definedName>
    <definedName name="_________________________________________________________________________________mm111">[5]r!$F$4</definedName>
    <definedName name="_________________________________________________________________________________pc2" localSheetId="6">#REF!</definedName>
    <definedName name="_________________________________________________________________________________pc2" localSheetId="0">#REF!</definedName>
    <definedName name="_________________________________________________________________________________pc2">#REF!</definedName>
    <definedName name="_________________________________________________________________________________pv2" localSheetId="6">#REF!</definedName>
    <definedName name="_________________________________________________________________________________pv2" localSheetId="0">#REF!</definedName>
    <definedName name="_________________________________________________________________________________pv2">#REF!</definedName>
    <definedName name="_________________________________________________________________________________rr3">[7]v!$A$2:$E$51</definedName>
    <definedName name="_________________________________________________________________________________rrr1">[7]r!$B$1:$I$145</definedName>
    <definedName name="_________________________________________________________________________________ss12">[8]rdamdata!$J$8</definedName>
    <definedName name="_________________________________________________________________________________ss20">[8]rdamdata!$J$7</definedName>
    <definedName name="_________________________________________________________________________________ss40">[8]rdamdata!$J$6</definedName>
    <definedName name="_________________________________________________________________________________var1" localSheetId="6">#REF!</definedName>
    <definedName name="_________________________________________________________________________________var1" localSheetId="0">#REF!</definedName>
    <definedName name="_________________________________________________________________________________var1">#REF!</definedName>
    <definedName name="_________________________________________________________________________________var4" localSheetId="6">#REF!</definedName>
    <definedName name="_________________________________________________________________________________var4" localSheetId="0">#REF!</definedName>
    <definedName name="_________________________________________________________________________________var4">#REF!</definedName>
    <definedName name="________________________________________________________________________________bla1">[1]leads!$H$7</definedName>
    <definedName name="________________________________________________________________________________can430">40.73</definedName>
    <definedName name="________________________________________________________________________________can435">43.3</definedName>
    <definedName name="________________________________________________________________________________cur1">[2]r!$F$30</definedName>
    <definedName name="________________________________________________________________________________l1">[3]leads!$A$3:$E$108</definedName>
    <definedName name="________________________________________________________________________________l12" localSheetId="6">#REF!</definedName>
    <definedName name="________________________________________________________________________________l12" localSheetId="0">#REF!</definedName>
    <definedName name="________________________________________________________________________________l12">#REF!</definedName>
    <definedName name="________________________________________________________________________________l2">[2]r!$F$29</definedName>
    <definedName name="________________________________________________________________________________l3" localSheetId="6">#REF!</definedName>
    <definedName name="________________________________________________________________________________l3" localSheetId="0">#REF!</definedName>
    <definedName name="________________________________________________________________________________l3">#REF!</definedName>
    <definedName name="________________________________________________________________________________l4">[4]Sheet1!$W$2:$Y$103</definedName>
    <definedName name="________________________________________________________________________________l5" localSheetId="6">#REF!</definedName>
    <definedName name="________________________________________________________________________________l5" localSheetId="0">#REF!</definedName>
    <definedName name="________________________________________________________________________________l5">#REF!</definedName>
    <definedName name="________________________________________________________________________________l6">[2]r!$F$4</definedName>
    <definedName name="________________________________________________________________________________l7">[5]r!$F$4</definedName>
    <definedName name="________________________________________________________________________________l8">[2]r!$F$2</definedName>
    <definedName name="________________________________________________________________________________l9">[2]r!$F$3</definedName>
    <definedName name="________________________________________________________________________________mm1">[6]r!$F$4</definedName>
    <definedName name="________________________________________________________________________________mm11">[2]r!$F$4</definedName>
    <definedName name="________________________________________________________________________________mm111">[5]r!$F$4</definedName>
    <definedName name="________________________________________________________________________________pc2" localSheetId="6">#REF!</definedName>
    <definedName name="________________________________________________________________________________pc2" localSheetId="0">#REF!</definedName>
    <definedName name="________________________________________________________________________________pc2">#REF!</definedName>
    <definedName name="________________________________________________________________________________pv2" localSheetId="6">#REF!</definedName>
    <definedName name="________________________________________________________________________________pv2" localSheetId="0">#REF!</definedName>
    <definedName name="________________________________________________________________________________pv2">#REF!</definedName>
    <definedName name="________________________________________________________________________________rr3">[7]v!$A$2:$E$51</definedName>
    <definedName name="________________________________________________________________________________rrr1">[7]r!$B$1:$I$145</definedName>
    <definedName name="________________________________________________________________________________ss12">[8]rdamdata!$J$8</definedName>
    <definedName name="________________________________________________________________________________ss20">[8]rdamdata!$J$7</definedName>
    <definedName name="________________________________________________________________________________ss40">[8]rdamdata!$J$6</definedName>
    <definedName name="________________________________________________________________________________var1" localSheetId="6">#REF!</definedName>
    <definedName name="________________________________________________________________________________var1" localSheetId="0">#REF!</definedName>
    <definedName name="________________________________________________________________________________var1">#REF!</definedName>
    <definedName name="________________________________________________________________________________var4" localSheetId="6">#REF!</definedName>
    <definedName name="________________________________________________________________________________var4" localSheetId="0">#REF!</definedName>
    <definedName name="________________________________________________________________________________var4">#REF!</definedName>
    <definedName name="_______________________________________________________________________________bla1">[1]leads!$H$7</definedName>
    <definedName name="_______________________________________________________________________________can430">40.73</definedName>
    <definedName name="_______________________________________________________________________________can435">43.3</definedName>
    <definedName name="_______________________________________________________________________________cur1">[2]r!$F$30</definedName>
    <definedName name="_______________________________________________________________________________l1">[3]leads!$A$3:$E$108</definedName>
    <definedName name="_______________________________________________________________________________l12" localSheetId="6">#REF!</definedName>
    <definedName name="_______________________________________________________________________________l12" localSheetId="0">#REF!</definedName>
    <definedName name="_______________________________________________________________________________l12">#REF!</definedName>
    <definedName name="_______________________________________________________________________________l2">[2]r!$F$29</definedName>
    <definedName name="_______________________________________________________________________________l3" localSheetId="6">#REF!</definedName>
    <definedName name="_______________________________________________________________________________l3" localSheetId="0">#REF!</definedName>
    <definedName name="_______________________________________________________________________________l3">#REF!</definedName>
    <definedName name="_______________________________________________________________________________l4">[4]Sheet1!$W$2:$Y$103</definedName>
    <definedName name="_______________________________________________________________________________l5" localSheetId="6">#REF!</definedName>
    <definedName name="_______________________________________________________________________________l5" localSheetId="0">#REF!</definedName>
    <definedName name="_______________________________________________________________________________l5">#REF!</definedName>
    <definedName name="_______________________________________________________________________________l6">[2]r!$F$4</definedName>
    <definedName name="_______________________________________________________________________________l7">[5]r!$F$4</definedName>
    <definedName name="_______________________________________________________________________________l8">[2]r!$F$2</definedName>
    <definedName name="_______________________________________________________________________________l9">[2]r!$F$3</definedName>
    <definedName name="_______________________________________________________________________________mm1">[6]r!$F$4</definedName>
    <definedName name="_______________________________________________________________________________mm11">[2]r!$F$4</definedName>
    <definedName name="_______________________________________________________________________________mm111">[5]r!$F$4</definedName>
    <definedName name="_______________________________________________________________________________pc2" localSheetId="6">#REF!</definedName>
    <definedName name="_______________________________________________________________________________pc2" localSheetId="0">#REF!</definedName>
    <definedName name="_______________________________________________________________________________pc2">#REF!</definedName>
    <definedName name="_______________________________________________________________________________pv2" localSheetId="6">#REF!</definedName>
    <definedName name="_______________________________________________________________________________pv2" localSheetId="0">#REF!</definedName>
    <definedName name="_______________________________________________________________________________pv2">#REF!</definedName>
    <definedName name="_______________________________________________________________________________rr3">[7]v!$A$2:$E$51</definedName>
    <definedName name="_______________________________________________________________________________rrr1">[7]r!$B$1:$I$145</definedName>
    <definedName name="_______________________________________________________________________________ss12">[8]rdamdata!$J$8</definedName>
    <definedName name="_______________________________________________________________________________ss20">[8]rdamdata!$J$7</definedName>
    <definedName name="_______________________________________________________________________________ss40">[8]rdamdata!$J$6</definedName>
    <definedName name="_______________________________________________________________________________var1" localSheetId="6">#REF!</definedName>
    <definedName name="_______________________________________________________________________________var1" localSheetId="0">#REF!</definedName>
    <definedName name="_______________________________________________________________________________var1">#REF!</definedName>
    <definedName name="_______________________________________________________________________________var4" localSheetId="6">#REF!</definedName>
    <definedName name="_______________________________________________________________________________var4" localSheetId="0">#REF!</definedName>
    <definedName name="_______________________________________________________________________________var4">#REF!</definedName>
    <definedName name="______________________________________________________________________________bla1">[1]leads!$H$7</definedName>
    <definedName name="______________________________________________________________________________can430">40.73</definedName>
    <definedName name="______________________________________________________________________________can435">43.3</definedName>
    <definedName name="______________________________________________________________________________cur1">[2]r!$F$30</definedName>
    <definedName name="______________________________________________________________________________l1">[3]leads!$A$3:$E$108</definedName>
    <definedName name="______________________________________________________________________________l12" localSheetId="6">#REF!</definedName>
    <definedName name="______________________________________________________________________________l12" localSheetId="0">#REF!</definedName>
    <definedName name="______________________________________________________________________________l12">#REF!</definedName>
    <definedName name="______________________________________________________________________________l2">[2]r!$F$29</definedName>
    <definedName name="______________________________________________________________________________l3" localSheetId="6">#REF!</definedName>
    <definedName name="______________________________________________________________________________l3" localSheetId="0">#REF!</definedName>
    <definedName name="______________________________________________________________________________l3">#REF!</definedName>
    <definedName name="______________________________________________________________________________l4">[4]Sheet1!$W$2:$Y$103</definedName>
    <definedName name="______________________________________________________________________________l5" localSheetId="6">#REF!</definedName>
    <definedName name="______________________________________________________________________________l5" localSheetId="0">#REF!</definedName>
    <definedName name="______________________________________________________________________________l5">#REF!</definedName>
    <definedName name="______________________________________________________________________________l6">[2]r!$F$4</definedName>
    <definedName name="______________________________________________________________________________l7">[5]r!$F$4</definedName>
    <definedName name="______________________________________________________________________________l8">[2]r!$F$2</definedName>
    <definedName name="______________________________________________________________________________l9">[2]r!$F$3</definedName>
    <definedName name="______________________________________________________________________________mm1">[6]r!$F$4</definedName>
    <definedName name="______________________________________________________________________________mm11">[2]r!$F$4</definedName>
    <definedName name="______________________________________________________________________________mm111">[5]r!$F$4</definedName>
    <definedName name="______________________________________________________________________________pc2" localSheetId="6">#REF!</definedName>
    <definedName name="______________________________________________________________________________pc2" localSheetId="0">#REF!</definedName>
    <definedName name="______________________________________________________________________________pc2">#REF!</definedName>
    <definedName name="______________________________________________________________________________pv2" localSheetId="6">#REF!</definedName>
    <definedName name="______________________________________________________________________________pv2" localSheetId="0">#REF!</definedName>
    <definedName name="______________________________________________________________________________pv2">#REF!</definedName>
    <definedName name="______________________________________________________________________________rr3">[7]v!$A$2:$E$51</definedName>
    <definedName name="______________________________________________________________________________rrr1">[7]r!$B$1:$I$145</definedName>
    <definedName name="______________________________________________________________________________ss12">[8]rdamdata!$J$8</definedName>
    <definedName name="______________________________________________________________________________ss20">[8]rdamdata!$J$7</definedName>
    <definedName name="______________________________________________________________________________ss40">[8]rdamdata!$J$6</definedName>
    <definedName name="______________________________________________________________________________var1" localSheetId="6">#REF!</definedName>
    <definedName name="______________________________________________________________________________var1" localSheetId="0">#REF!</definedName>
    <definedName name="______________________________________________________________________________var1">#REF!</definedName>
    <definedName name="______________________________________________________________________________var4" localSheetId="6">#REF!</definedName>
    <definedName name="______________________________________________________________________________var4" localSheetId="0">#REF!</definedName>
    <definedName name="______________________________________________________________________________var4">#REF!</definedName>
    <definedName name="_____________________________________________________________________________bla1">[1]leads!$H$7</definedName>
    <definedName name="_____________________________________________________________________________can430">40.73</definedName>
    <definedName name="_____________________________________________________________________________can435">43.3</definedName>
    <definedName name="_____________________________________________________________________________cur1">[2]r!$F$30</definedName>
    <definedName name="_____________________________________________________________________________l1">[3]leads!$A$3:$E$108</definedName>
    <definedName name="_____________________________________________________________________________l12" localSheetId="6">#REF!</definedName>
    <definedName name="_____________________________________________________________________________l12" localSheetId="0">#REF!</definedName>
    <definedName name="_____________________________________________________________________________l12">#REF!</definedName>
    <definedName name="_____________________________________________________________________________l2">[2]r!$F$29</definedName>
    <definedName name="_____________________________________________________________________________l3" localSheetId="6">#REF!</definedName>
    <definedName name="_____________________________________________________________________________l3" localSheetId="0">#REF!</definedName>
    <definedName name="_____________________________________________________________________________l3">#REF!</definedName>
    <definedName name="_____________________________________________________________________________l4">[4]Sheet1!$W$2:$Y$103</definedName>
    <definedName name="_____________________________________________________________________________l5" localSheetId="6">#REF!</definedName>
    <definedName name="_____________________________________________________________________________l5" localSheetId="0">#REF!</definedName>
    <definedName name="_____________________________________________________________________________l5">#REF!</definedName>
    <definedName name="_____________________________________________________________________________l6">[2]r!$F$4</definedName>
    <definedName name="_____________________________________________________________________________l7">[5]r!$F$4</definedName>
    <definedName name="_____________________________________________________________________________l8">[2]r!$F$2</definedName>
    <definedName name="_____________________________________________________________________________l9">[2]r!$F$3</definedName>
    <definedName name="_____________________________________________________________________________mm1">[6]r!$F$4</definedName>
    <definedName name="_____________________________________________________________________________mm11">[2]r!$F$4</definedName>
    <definedName name="_____________________________________________________________________________mm111">[5]r!$F$4</definedName>
    <definedName name="_____________________________________________________________________________pc2" localSheetId="6">#REF!</definedName>
    <definedName name="_____________________________________________________________________________pc2" localSheetId="0">#REF!</definedName>
    <definedName name="_____________________________________________________________________________pc2">#REF!</definedName>
    <definedName name="_____________________________________________________________________________pv2" localSheetId="6">#REF!</definedName>
    <definedName name="_____________________________________________________________________________pv2" localSheetId="0">#REF!</definedName>
    <definedName name="_____________________________________________________________________________pv2">#REF!</definedName>
    <definedName name="_____________________________________________________________________________rr3">[7]v!$A$2:$E$51</definedName>
    <definedName name="_____________________________________________________________________________rrr1">[7]r!$B$1:$I$145</definedName>
    <definedName name="_____________________________________________________________________________ss12">[8]rdamdata!$J$8</definedName>
    <definedName name="_____________________________________________________________________________ss20">[8]rdamdata!$J$7</definedName>
    <definedName name="_____________________________________________________________________________ss40">[8]rdamdata!$J$6</definedName>
    <definedName name="_____________________________________________________________________________var1" localSheetId="6">#REF!</definedName>
    <definedName name="_____________________________________________________________________________var1" localSheetId="0">#REF!</definedName>
    <definedName name="_____________________________________________________________________________var1">#REF!</definedName>
    <definedName name="_____________________________________________________________________________var4" localSheetId="6">#REF!</definedName>
    <definedName name="_____________________________________________________________________________var4" localSheetId="0">#REF!</definedName>
    <definedName name="_____________________________________________________________________________var4">#REF!</definedName>
    <definedName name="____________________________________________________________________________bla1">[1]leads!$H$7</definedName>
    <definedName name="____________________________________________________________________________can430">40.73</definedName>
    <definedName name="____________________________________________________________________________can435">43.3</definedName>
    <definedName name="____________________________________________________________________________cur1">[2]r!$F$30</definedName>
    <definedName name="____________________________________________________________________________l1">[3]leads!$A$3:$E$108</definedName>
    <definedName name="____________________________________________________________________________l12" localSheetId="6">#REF!</definedName>
    <definedName name="____________________________________________________________________________l12" localSheetId="0">#REF!</definedName>
    <definedName name="____________________________________________________________________________l12">#REF!</definedName>
    <definedName name="____________________________________________________________________________l2">[2]r!$F$29</definedName>
    <definedName name="____________________________________________________________________________l3" localSheetId="6">#REF!</definedName>
    <definedName name="____________________________________________________________________________l3" localSheetId="0">#REF!</definedName>
    <definedName name="____________________________________________________________________________l3">#REF!</definedName>
    <definedName name="____________________________________________________________________________l4">[4]Sheet1!$W$2:$Y$103</definedName>
    <definedName name="____________________________________________________________________________l5" localSheetId="6">#REF!</definedName>
    <definedName name="____________________________________________________________________________l5" localSheetId="0">#REF!</definedName>
    <definedName name="____________________________________________________________________________l5">#REF!</definedName>
    <definedName name="____________________________________________________________________________l6">[2]r!$F$4</definedName>
    <definedName name="____________________________________________________________________________l7">[5]r!$F$4</definedName>
    <definedName name="____________________________________________________________________________l8">[2]r!$F$2</definedName>
    <definedName name="____________________________________________________________________________l9">[2]r!$F$3</definedName>
    <definedName name="____________________________________________________________________________mm1">[6]r!$F$4</definedName>
    <definedName name="____________________________________________________________________________mm11">[2]r!$F$4</definedName>
    <definedName name="____________________________________________________________________________mm111">[5]r!$F$4</definedName>
    <definedName name="____________________________________________________________________________pc2" localSheetId="6">#REF!</definedName>
    <definedName name="____________________________________________________________________________pc2" localSheetId="0">#REF!</definedName>
    <definedName name="____________________________________________________________________________pc2">#REF!</definedName>
    <definedName name="____________________________________________________________________________pv2" localSheetId="6">#REF!</definedName>
    <definedName name="____________________________________________________________________________pv2" localSheetId="0">#REF!</definedName>
    <definedName name="____________________________________________________________________________pv2">#REF!</definedName>
    <definedName name="____________________________________________________________________________rr3">[7]v!$A$2:$E$51</definedName>
    <definedName name="____________________________________________________________________________rrr1">[7]r!$B$1:$I$145</definedName>
    <definedName name="____________________________________________________________________________ss12">[8]rdamdata!$J$8</definedName>
    <definedName name="____________________________________________________________________________ss20">[8]rdamdata!$J$7</definedName>
    <definedName name="____________________________________________________________________________ss40">[8]rdamdata!$J$6</definedName>
    <definedName name="____________________________________________________________________________var1" localSheetId="6">#REF!</definedName>
    <definedName name="____________________________________________________________________________var1" localSheetId="0">#REF!</definedName>
    <definedName name="____________________________________________________________________________var1">#REF!</definedName>
    <definedName name="____________________________________________________________________________var4" localSheetId="6">#REF!</definedName>
    <definedName name="____________________________________________________________________________var4" localSheetId="0">#REF!</definedName>
    <definedName name="____________________________________________________________________________var4">#REF!</definedName>
    <definedName name="___________________________________________________________________________bla1">[1]leads!$H$7</definedName>
    <definedName name="___________________________________________________________________________can430">40.73</definedName>
    <definedName name="___________________________________________________________________________can435">43.3</definedName>
    <definedName name="___________________________________________________________________________cur1">[2]r!$F$30</definedName>
    <definedName name="___________________________________________________________________________l1">[3]leads!$A$3:$E$108</definedName>
    <definedName name="___________________________________________________________________________l12" localSheetId="6">#REF!</definedName>
    <definedName name="___________________________________________________________________________l12" localSheetId="0">#REF!</definedName>
    <definedName name="___________________________________________________________________________l12">#REF!</definedName>
    <definedName name="___________________________________________________________________________l2">[2]r!$F$29</definedName>
    <definedName name="___________________________________________________________________________l3" localSheetId="6">#REF!</definedName>
    <definedName name="___________________________________________________________________________l3" localSheetId="0">#REF!</definedName>
    <definedName name="___________________________________________________________________________l3">#REF!</definedName>
    <definedName name="___________________________________________________________________________l4">[4]Sheet1!$W$2:$Y$103</definedName>
    <definedName name="___________________________________________________________________________l5" localSheetId="6">#REF!</definedName>
    <definedName name="___________________________________________________________________________l5" localSheetId="0">#REF!</definedName>
    <definedName name="___________________________________________________________________________l5">#REF!</definedName>
    <definedName name="___________________________________________________________________________l6">[2]r!$F$4</definedName>
    <definedName name="___________________________________________________________________________l7">[5]r!$F$4</definedName>
    <definedName name="___________________________________________________________________________l8">[2]r!$F$2</definedName>
    <definedName name="___________________________________________________________________________l9">[2]r!$F$3</definedName>
    <definedName name="___________________________________________________________________________mm1">[6]r!$F$4</definedName>
    <definedName name="___________________________________________________________________________mm11">[2]r!$F$4</definedName>
    <definedName name="___________________________________________________________________________mm111">[5]r!$F$4</definedName>
    <definedName name="___________________________________________________________________________pc2" localSheetId="6">#REF!</definedName>
    <definedName name="___________________________________________________________________________pc2" localSheetId="0">#REF!</definedName>
    <definedName name="___________________________________________________________________________pc2">#REF!</definedName>
    <definedName name="___________________________________________________________________________pv2" localSheetId="6">#REF!</definedName>
    <definedName name="___________________________________________________________________________pv2" localSheetId="0">#REF!</definedName>
    <definedName name="___________________________________________________________________________pv2">#REF!</definedName>
    <definedName name="___________________________________________________________________________rr3">[7]v!$A$2:$E$51</definedName>
    <definedName name="___________________________________________________________________________rrr1">[7]r!$B$1:$I$145</definedName>
    <definedName name="___________________________________________________________________________ss12">[8]rdamdata!$J$8</definedName>
    <definedName name="___________________________________________________________________________ss20">[8]rdamdata!$J$7</definedName>
    <definedName name="___________________________________________________________________________ss40">[8]rdamdata!$J$6</definedName>
    <definedName name="___________________________________________________________________________var1" localSheetId="6">#REF!</definedName>
    <definedName name="___________________________________________________________________________var1" localSheetId="0">#REF!</definedName>
    <definedName name="___________________________________________________________________________var1">#REF!</definedName>
    <definedName name="___________________________________________________________________________var4" localSheetId="6">#REF!</definedName>
    <definedName name="___________________________________________________________________________var4" localSheetId="0">#REF!</definedName>
    <definedName name="___________________________________________________________________________var4">#REF!</definedName>
    <definedName name="__________________________________________________________________________bla1">[1]leads!$H$7</definedName>
    <definedName name="__________________________________________________________________________can430">40.73</definedName>
    <definedName name="__________________________________________________________________________can435">43.3</definedName>
    <definedName name="__________________________________________________________________________cur1">[2]r!$F$30</definedName>
    <definedName name="__________________________________________________________________________l1">[3]leads!$A$3:$E$108</definedName>
    <definedName name="__________________________________________________________________________l12" localSheetId="6">#REF!</definedName>
    <definedName name="__________________________________________________________________________l12" localSheetId="0">#REF!</definedName>
    <definedName name="__________________________________________________________________________l12">#REF!</definedName>
    <definedName name="__________________________________________________________________________l2">[2]r!$F$29</definedName>
    <definedName name="__________________________________________________________________________l3" localSheetId="6">#REF!</definedName>
    <definedName name="__________________________________________________________________________l3" localSheetId="0">#REF!</definedName>
    <definedName name="__________________________________________________________________________l3">#REF!</definedName>
    <definedName name="__________________________________________________________________________l4">[4]Sheet1!$W$2:$Y$103</definedName>
    <definedName name="__________________________________________________________________________l5" localSheetId="6">#REF!</definedName>
    <definedName name="__________________________________________________________________________l5" localSheetId="0">#REF!</definedName>
    <definedName name="__________________________________________________________________________l5">#REF!</definedName>
    <definedName name="__________________________________________________________________________l6">[2]r!$F$4</definedName>
    <definedName name="__________________________________________________________________________l7">[5]r!$F$4</definedName>
    <definedName name="__________________________________________________________________________l8">[2]r!$F$2</definedName>
    <definedName name="__________________________________________________________________________l9">[2]r!$F$3</definedName>
    <definedName name="__________________________________________________________________________mm1">[6]r!$F$4</definedName>
    <definedName name="__________________________________________________________________________mm11">[2]r!$F$4</definedName>
    <definedName name="__________________________________________________________________________mm111">[5]r!$F$4</definedName>
    <definedName name="__________________________________________________________________________pc2" localSheetId="6">#REF!</definedName>
    <definedName name="__________________________________________________________________________pc2" localSheetId="0">#REF!</definedName>
    <definedName name="__________________________________________________________________________pc2">#REF!</definedName>
    <definedName name="__________________________________________________________________________pv2" localSheetId="6">#REF!</definedName>
    <definedName name="__________________________________________________________________________pv2" localSheetId="0">#REF!</definedName>
    <definedName name="__________________________________________________________________________pv2">#REF!</definedName>
    <definedName name="__________________________________________________________________________rr3">[7]v!$A$2:$E$51</definedName>
    <definedName name="__________________________________________________________________________rrr1">[7]r!$B$1:$I$145</definedName>
    <definedName name="__________________________________________________________________________ss12">[8]rdamdata!$J$8</definedName>
    <definedName name="__________________________________________________________________________ss20">[8]rdamdata!$J$7</definedName>
    <definedName name="__________________________________________________________________________ss40">[8]rdamdata!$J$6</definedName>
    <definedName name="__________________________________________________________________________var1" localSheetId="6">#REF!</definedName>
    <definedName name="__________________________________________________________________________var1" localSheetId="0">#REF!</definedName>
    <definedName name="__________________________________________________________________________var1">#REF!</definedName>
    <definedName name="__________________________________________________________________________var4" localSheetId="6">#REF!</definedName>
    <definedName name="__________________________________________________________________________var4" localSheetId="0">#REF!</definedName>
    <definedName name="__________________________________________________________________________var4">#REF!</definedName>
    <definedName name="_________________________________________________________________________bla1">[1]leads!$H$7</definedName>
    <definedName name="_________________________________________________________________________can430">40.73</definedName>
    <definedName name="_________________________________________________________________________can435">43.3</definedName>
    <definedName name="_________________________________________________________________________cur1">[2]r!$F$30</definedName>
    <definedName name="_________________________________________________________________________l1">[3]leads!$A$3:$E$108</definedName>
    <definedName name="_________________________________________________________________________l12" localSheetId="6">#REF!</definedName>
    <definedName name="_________________________________________________________________________l12" localSheetId="0">#REF!</definedName>
    <definedName name="_________________________________________________________________________l12">#REF!</definedName>
    <definedName name="_________________________________________________________________________l2">[2]r!$F$29</definedName>
    <definedName name="_________________________________________________________________________l3" localSheetId="6">#REF!</definedName>
    <definedName name="_________________________________________________________________________l3" localSheetId="0">#REF!</definedName>
    <definedName name="_________________________________________________________________________l3">#REF!</definedName>
    <definedName name="_________________________________________________________________________l4">[4]Sheet1!$W$2:$Y$103</definedName>
    <definedName name="_________________________________________________________________________l5" localSheetId="6">#REF!</definedName>
    <definedName name="_________________________________________________________________________l5" localSheetId="0">#REF!</definedName>
    <definedName name="_________________________________________________________________________l5">#REF!</definedName>
    <definedName name="_________________________________________________________________________l6">[2]r!$F$4</definedName>
    <definedName name="_________________________________________________________________________l7">[5]r!$F$4</definedName>
    <definedName name="_________________________________________________________________________l8">[2]r!$F$2</definedName>
    <definedName name="_________________________________________________________________________l9">[2]r!$F$3</definedName>
    <definedName name="_________________________________________________________________________mm1">[6]r!$F$4</definedName>
    <definedName name="_________________________________________________________________________mm11">[2]r!$F$4</definedName>
    <definedName name="_________________________________________________________________________mm111">[5]r!$F$4</definedName>
    <definedName name="_________________________________________________________________________pc2" localSheetId="6">#REF!</definedName>
    <definedName name="_________________________________________________________________________pc2" localSheetId="0">#REF!</definedName>
    <definedName name="_________________________________________________________________________pc2">#REF!</definedName>
    <definedName name="_________________________________________________________________________pv2" localSheetId="6">#REF!</definedName>
    <definedName name="_________________________________________________________________________pv2" localSheetId="0">#REF!</definedName>
    <definedName name="_________________________________________________________________________pv2">#REF!</definedName>
    <definedName name="_________________________________________________________________________rr3">[7]v!$A$2:$E$51</definedName>
    <definedName name="_________________________________________________________________________rrr1">[7]r!$B$1:$I$145</definedName>
    <definedName name="_________________________________________________________________________ss12">[8]rdamdata!$J$8</definedName>
    <definedName name="_________________________________________________________________________ss20">[8]rdamdata!$J$7</definedName>
    <definedName name="_________________________________________________________________________ss40">[8]rdamdata!$J$6</definedName>
    <definedName name="_________________________________________________________________________var1" localSheetId="6">#REF!</definedName>
    <definedName name="_________________________________________________________________________var1" localSheetId="0">#REF!</definedName>
    <definedName name="_________________________________________________________________________var1">#REF!</definedName>
    <definedName name="_________________________________________________________________________var4" localSheetId="6">#REF!</definedName>
    <definedName name="_________________________________________________________________________var4" localSheetId="0">#REF!</definedName>
    <definedName name="_________________________________________________________________________var4">#REF!</definedName>
    <definedName name="________________________________________________________________________bla1">[1]leads!$H$7</definedName>
    <definedName name="________________________________________________________________________can430">40.73</definedName>
    <definedName name="________________________________________________________________________can435">43.3</definedName>
    <definedName name="________________________________________________________________________cur1">[2]r!$F$30</definedName>
    <definedName name="________________________________________________________________________l1">[3]leads!$A$3:$E$108</definedName>
    <definedName name="________________________________________________________________________l12" localSheetId="6">#REF!</definedName>
    <definedName name="________________________________________________________________________l12" localSheetId="0">#REF!</definedName>
    <definedName name="________________________________________________________________________l12">#REF!</definedName>
    <definedName name="________________________________________________________________________l2">[2]r!$F$29</definedName>
    <definedName name="________________________________________________________________________l3" localSheetId="6">#REF!</definedName>
    <definedName name="________________________________________________________________________l3" localSheetId="0">#REF!</definedName>
    <definedName name="________________________________________________________________________l3">#REF!</definedName>
    <definedName name="________________________________________________________________________l4">[4]Sheet1!$W$2:$Y$103</definedName>
    <definedName name="________________________________________________________________________l5" localSheetId="6">#REF!</definedName>
    <definedName name="________________________________________________________________________l5" localSheetId="0">#REF!</definedName>
    <definedName name="________________________________________________________________________l5">#REF!</definedName>
    <definedName name="________________________________________________________________________l6">[2]r!$F$4</definedName>
    <definedName name="________________________________________________________________________l7">[5]r!$F$4</definedName>
    <definedName name="________________________________________________________________________l8">[2]r!$F$2</definedName>
    <definedName name="________________________________________________________________________l9">[2]r!$F$3</definedName>
    <definedName name="________________________________________________________________________mm1">[6]r!$F$4</definedName>
    <definedName name="________________________________________________________________________mm11">[2]r!$F$4</definedName>
    <definedName name="________________________________________________________________________mm111">[5]r!$F$4</definedName>
    <definedName name="________________________________________________________________________pc2" localSheetId="6">#REF!</definedName>
    <definedName name="________________________________________________________________________pc2" localSheetId="0">#REF!</definedName>
    <definedName name="________________________________________________________________________pc2">#REF!</definedName>
    <definedName name="________________________________________________________________________pv2" localSheetId="6">#REF!</definedName>
    <definedName name="________________________________________________________________________pv2" localSheetId="0">#REF!</definedName>
    <definedName name="________________________________________________________________________pv2">#REF!</definedName>
    <definedName name="________________________________________________________________________rr3">[7]v!$A$2:$E$51</definedName>
    <definedName name="________________________________________________________________________rrr1">[7]r!$B$1:$I$145</definedName>
    <definedName name="________________________________________________________________________ss12">[8]rdamdata!$J$8</definedName>
    <definedName name="________________________________________________________________________ss20">[8]rdamdata!$J$7</definedName>
    <definedName name="________________________________________________________________________ss40">[8]rdamdata!$J$6</definedName>
    <definedName name="________________________________________________________________________var1" localSheetId="6">#REF!</definedName>
    <definedName name="________________________________________________________________________var1" localSheetId="0">#REF!</definedName>
    <definedName name="________________________________________________________________________var1">#REF!</definedName>
    <definedName name="________________________________________________________________________var4" localSheetId="6">#REF!</definedName>
    <definedName name="________________________________________________________________________var4" localSheetId="0">#REF!</definedName>
    <definedName name="________________________________________________________________________var4">#REF!</definedName>
    <definedName name="_______________________________________________________________________bla1">[1]leads!$H$7</definedName>
    <definedName name="_______________________________________________________________________can430">40.73</definedName>
    <definedName name="_______________________________________________________________________can435">43.3</definedName>
    <definedName name="_______________________________________________________________________cur1">[2]r!$F$30</definedName>
    <definedName name="_______________________________________________________________________l1">[3]leads!$A$3:$E$108</definedName>
    <definedName name="_______________________________________________________________________l12" localSheetId="6">#REF!</definedName>
    <definedName name="_______________________________________________________________________l12" localSheetId="0">#REF!</definedName>
    <definedName name="_______________________________________________________________________l12">#REF!</definedName>
    <definedName name="_______________________________________________________________________l2">[2]r!$F$29</definedName>
    <definedName name="_______________________________________________________________________l3" localSheetId="6">#REF!</definedName>
    <definedName name="_______________________________________________________________________l3" localSheetId="0">#REF!</definedName>
    <definedName name="_______________________________________________________________________l3">#REF!</definedName>
    <definedName name="_______________________________________________________________________l4">[4]Sheet1!$W$2:$Y$103</definedName>
    <definedName name="_______________________________________________________________________l5" localSheetId="6">#REF!</definedName>
    <definedName name="_______________________________________________________________________l5" localSheetId="0">#REF!</definedName>
    <definedName name="_______________________________________________________________________l5">#REF!</definedName>
    <definedName name="_______________________________________________________________________l6">[2]r!$F$4</definedName>
    <definedName name="_______________________________________________________________________l7">[5]r!$F$4</definedName>
    <definedName name="_______________________________________________________________________l8">[2]r!$F$2</definedName>
    <definedName name="_______________________________________________________________________l9">[2]r!$F$3</definedName>
    <definedName name="_______________________________________________________________________mm1">[6]r!$F$4</definedName>
    <definedName name="_______________________________________________________________________mm11">[2]r!$F$4</definedName>
    <definedName name="_______________________________________________________________________mm111">[5]r!$F$4</definedName>
    <definedName name="_______________________________________________________________________pc2" localSheetId="6">#REF!</definedName>
    <definedName name="_______________________________________________________________________pc2" localSheetId="0">#REF!</definedName>
    <definedName name="_______________________________________________________________________pc2">#REF!</definedName>
    <definedName name="_______________________________________________________________________pv2" localSheetId="6">#REF!</definedName>
    <definedName name="_______________________________________________________________________pv2" localSheetId="0">#REF!</definedName>
    <definedName name="_______________________________________________________________________pv2">#REF!</definedName>
    <definedName name="_______________________________________________________________________rr3">[7]v!$A$2:$E$51</definedName>
    <definedName name="_______________________________________________________________________rrr1">[7]r!$B$1:$I$145</definedName>
    <definedName name="_______________________________________________________________________ss12">[8]rdamdata!$J$8</definedName>
    <definedName name="_______________________________________________________________________ss20">[8]rdamdata!$J$7</definedName>
    <definedName name="_______________________________________________________________________ss40">[8]rdamdata!$J$6</definedName>
    <definedName name="_______________________________________________________________________var1" localSheetId="6">#REF!</definedName>
    <definedName name="_______________________________________________________________________var1" localSheetId="0">#REF!</definedName>
    <definedName name="_______________________________________________________________________var1">#REF!</definedName>
    <definedName name="_______________________________________________________________________var4" localSheetId="6">#REF!</definedName>
    <definedName name="_______________________________________________________________________var4" localSheetId="0">#REF!</definedName>
    <definedName name="_______________________________________________________________________var4">#REF!</definedName>
    <definedName name="______________________________________________________________________bla1">[1]leads!$H$7</definedName>
    <definedName name="______________________________________________________________________can430">40.73</definedName>
    <definedName name="______________________________________________________________________can435">43.3</definedName>
    <definedName name="______________________________________________________________________cur1">[2]r!$F$30</definedName>
    <definedName name="______________________________________________________________________l1">[3]leads!$A$3:$E$108</definedName>
    <definedName name="______________________________________________________________________l12" localSheetId="6">#REF!</definedName>
    <definedName name="______________________________________________________________________l12" localSheetId="0">#REF!</definedName>
    <definedName name="______________________________________________________________________l12">#REF!</definedName>
    <definedName name="______________________________________________________________________l2">[2]r!$F$29</definedName>
    <definedName name="______________________________________________________________________l3" localSheetId="6">#REF!</definedName>
    <definedName name="______________________________________________________________________l3" localSheetId="0">#REF!</definedName>
    <definedName name="______________________________________________________________________l3">#REF!</definedName>
    <definedName name="______________________________________________________________________l4">[4]Sheet1!$W$2:$Y$103</definedName>
    <definedName name="______________________________________________________________________l5" localSheetId="6">#REF!</definedName>
    <definedName name="______________________________________________________________________l5" localSheetId="0">#REF!</definedName>
    <definedName name="______________________________________________________________________l5">#REF!</definedName>
    <definedName name="______________________________________________________________________l6">[2]r!$F$4</definedName>
    <definedName name="______________________________________________________________________l7">[5]r!$F$4</definedName>
    <definedName name="______________________________________________________________________l8">[2]r!$F$2</definedName>
    <definedName name="______________________________________________________________________l9">[2]r!$F$3</definedName>
    <definedName name="______________________________________________________________________mm1">[6]r!$F$4</definedName>
    <definedName name="______________________________________________________________________mm11">[2]r!$F$4</definedName>
    <definedName name="______________________________________________________________________mm111">[5]r!$F$4</definedName>
    <definedName name="______________________________________________________________________pc2" localSheetId="6">#REF!</definedName>
    <definedName name="______________________________________________________________________pc2" localSheetId="0">#REF!</definedName>
    <definedName name="______________________________________________________________________pc2">#REF!</definedName>
    <definedName name="______________________________________________________________________pv2" localSheetId="6">#REF!</definedName>
    <definedName name="______________________________________________________________________pv2" localSheetId="0">#REF!</definedName>
    <definedName name="______________________________________________________________________pv2">#REF!</definedName>
    <definedName name="______________________________________________________________________rr3">[7]v!$A$2:$E$51</definedName>
    <definedName name="______________________________________________________________________rrr1">[7]r!$B$1:$I$145</definedName>
    <definedName name="______________________________________________________________________ss12">[8]rdamdata!$J$8</definedName>
    <definedName name="______________________________________________________________________ss20">[8]rdamdata!$J$7</definedName>
    <definedName name="______________________________________________________________________ss40">[8]rdamdata!$J$6</definedName>
    <definedName name="______________________________________________________________________var1" localSheetId="6">#REF!</definedName>
    <definedName name="______________________________________________________________________var1" localSheetId="0">#REF!</definedName>
    <definedName name="______________________________________________________________________var1">#REF!</definedName>
    <definedName name="______________________________________________________________________var4" localSheetId="6">#REF!</definedName>
    <definedName name="______________________________________________________________________var4" localSheetId="0">#REF!</definedName>
    <definedName name="______________________________________________________________________var4">#REF!</definedName>
    <definedName name="_____________________________________________________________________bla1">[1]leads!$H$7</definedName>
    <definedName name="_____________________________________________________________________can430">40.73</definedName>
    <definedName name="_____________________________________________________________________can435">43.3</definedName>
    <definedName name="_____________________________________________________________________cur1">[2]r!$F$30</definedName>
    <definedName name="_____________________________________________________________________l1">[3]leads!$A$3:$E$108</definedName>
    <definedName name="_____________________________________________________________________l12" localSheetId="6">#REF!</definedName>
    <definedName name="_____________________________________________________________________l12" localSheetId="0">#REF!</definedName>
    <definedName name="_____________________________________________________________________l12">#REF!</definedName>
    <definedName name="_____________________________________________________________________l2">[2]r!$F$29</definedName>
    <definedName name="_____________________________________________________________________l3" localSheetId="6">#REF!</definedName>
    <definedName name="_____________________________________________________________________l3" localSheetId="0">#REF!</definedName>
    <definedName name="_____________________________________________________________________l3">#REF!</definedName>
    <definedName name="_____________________________________________________________________l4">[4]Sheet1!$W$2:$Y$103</definedName>
    <definedName name="_____________________________________________________________________l5" localSheetId="6">#REF!</definedName>
    <definedName name="_____________________________________________________________________l5" localSheetId="0">#REF!</definedName>
    <definedName name="_____________________________________________________________________l5">#REF!</definedName>
    <definedName name="_____________________________________________________________________l6">[2]r!$F$4</definedName>
    <definedName name="_____________________________________________________________________l7">[5]r!$F$4</definedName>
    <definedName name="_____________________________________________________________________l8">[2]r!$F$2</definedName>
    <definedName name="_____________________________________________________________________l9">[2]r!$F$3</definedName>
    <definedName name="_____________________________________________________________________mm1">[6]r!$F$4</definedName>
    <definedName name="_____________________________________________________________________mm11">[2]r!$F$4</definedName>
    <definedName name="_____________________________________________________________________mm111">[5]r!$F$4</definedName>
    <definedName name="_____________________________________________________________________pc2" localSheetId="6">#REF!</definedName>
    <definedName name="_____________________________________________________________________pc2" localSheetId="0">#REF!</definedName>
    <definedName name="_____________________________________________________________________pc2">#REF!</definedName>
    <definedName name="_____________________________________________________________________pv2" localSheetId="6">#REF!</definedName>
    <definedName name="_____________________________________________________________________pv2" localSheetId="0">#REF!</definedName>
    <definedName name="_____________________________________________________________________pv2">#REF!</definedName>
    <definedName name="_____________________________________________________________________rr3">[7]v!$A$2:$E$51</definedName>
    <definedName name="_____________________________________________________________________rrr1">[7]r!$B$1:$I$145</definedName>
    <definedName name="_____________________________________________________________________ss12">[8]rdamdata!$J$8</definedName>
    <definedName name="_____________________________________________________________________ss20">[8]rdamdata!$J$7</definedName>
    <definedName name="_____________________________________________________________________ss40">[8]rdamdata!$J$6</definedName>
    <definedName name="_____________________________________________________________________var1" localSheetId="6">#REF!</definedName>
    <definedName name="_____________________________________________________________________var1" localSheetId="0">#REF!</definedName>
    <definedName name="_____________________________________________________________________var1">#REF!</definedName>
    <definedName name="_____________________________________________________________________var4" localSheetId="6">#REF!</definedName>
    <definedName name="_____________________________________________________________________var4" localSheetId="0">#REF!</definedName>
    <definedName name="_____________________________________________________________________var4">#REF!</definedName>
    <definedName name="____________________________________________________________________bla1">[1]leads!$H$7</definedName>
    <definedName name="____________________________________________________________________can430">40.73</definedName>
    <definedName name="____________________________________________________________________can435">43.3</definedName>
    <definedName name="____________________________________________________________________cur1">[2]r!$F$30</definedName>
    <definedName name="____________________________________________________________________l1">[3]leads!$A$3:$E$108</definedName>
    <definedName name="____________________________________________________________________l12" localSheetId="6">#REF!</definedName>
    <definedName name="____________________________________________________________________l12" localSheetId="0">#REF!</definedName>
    <definedName name="____________________________________________________________________l12">#REF!</definedName>
    <definedName name="____________________________________________________________________l2">[2]r!$F$29</definedName>
    <definedName name="____________________________________________________________________l3" localSheetId="6">#REF!</definedName>
    <definedName name="____________________________________________________________________l3" localSheetId="0">#REF!</definedName>
    <definedName name="____________________________________________________________________l3">#REF!</definedName>
    <definedName name="____________________________________________________________________l4">[4]Sheet1!$W$2:$Y$103</definedName>
    <definedName name="____________________________________________________________________l5" localSheetId="6">#REF!</definedName>
    <definedName name="____________________________________________________________________l5" localSheetId="0">#REF!</definedName>
    <definedName name="____________________________________________________________________l5">#REF!</definedName>
    <definedName name="____________________________________________________________________l6">[2]r!$F$4</definedName>
    <definedName name="____________________________________________________________________l7">[5]r!$F$4</definedName>
    <definedName name="____________________________________________________________________l8">[2]r!$F$2</definedName>
    <definedName name="____________________________________________________________________l9">[2]r!$F$3</definedName>
    <definedName name="____________________________________________________________________mm1">[6]r!$F$4</definedName>
    <definedName name="____________________________________________________________________mm11">[2]r!$F$4</definedName>
    <definedName name="____________________________________________________________________mm111">[5]r!$F$4</definedName>
    <definedName name="____________________________________________________________________pc2" localSheetId="6">#REF!</definedName>
    <definedName name="____________________________________________________________________pc2" localSheetId="0">#REF!</definedName>
    <definedName name="____________________________________________________________________pc2">#REF!</definedName>
    <definedName name="____________________________________________________________________pv2" localSheetId="6">#REF!</definedName>
    <definedName name="____________________________________________________________________pv2" localSheetId="0">#REF!</definedName>
    <definedName name="____________________________________________________________________pv2">#REF!</definedName>
    <definedName name="____________________________________________________________________rr3">[7]v!$A$2:$E$51</definedName>
    <definedName name="____________________________________________________________________rrr1">[7]r!$B$1:$I$145</definedName>
    <definedName name="____________________________________________________________________ss12">[8]rdamdata!$J$8</definedName>
    <definedName name="____________________________________________________________________ss20">[8]rdamdata!$J$7</definedName>
    <definedName name="____________________________________________________________________ss40">[8]rdamdata!$J$6</definedName>
    <definedName name="____________________________________________________________________var1" localSheetId="6">#REF!</definedName>
    <definedName name="____________________________________________________________________var1" localSheetId="0">#REF!</definedName>
    <definedName name="____________________________________________________________________var1">#REF!</definedName>
    <definedName name="____________________________________________________________________var4" localSheetId="6">#REF!</definedName>
    <definedName name="____________________________________________________________________var4" localSheetId="0">#REF!</definedName>
    <definedName name="____________________________________________________________________var4">#REF!</definedName>
    <definedName name="___________________________________________________________________bla1">[1]leads!$H$7</definedName>
    <definedName name="___________________________________________________________________can430">40.73</definedName>
    <definedName name="___________________________________________________________________can435">43.3</definedName>
    <definedName name="___________________________________________________________________cur1">[2]r!$F$30</definedName>
    <definedName name="___________________________________________________________________l1">[3]leads!$A$3:$E$108</definedName>
    <definedName name="___________________________________________________________________l12" localSheetId="6">#REF!</definedName>
    <definedName name="___________________________________________________________________l12" localSheetId="0">#REF!</definedName>
    <definedName name="___________________________________________________________________l12">#REF!</definedName>
    <definedName name="___________________________________________________________________l2">[2]r!$F$29</definedName>
    <definedName name="___________________________________________________________________l3" localSheetId="6">#REF!</definedName>
    <definedName name="___________________________________________________________________l3" localSheetId="0">#REF!</definedName>
    <definedName name="___________________________________________________________________l3">#REF!</definedName>
    <definedName name="___________________________________________________________________l4">[4]Sheet1!$W$2:$Y$103</definedName>
    <definedName name="___________________________________________________________________l5" localSheetId="6">#REF!</definedName>
    <definedName name="___________________________________________________________________l5" localSheetId="0">#REF!</definedName>
    <definedName name="___________________________________________________________________l5">#REF!</definedName>
    <definedName name="___________________________________________________________________l6">[2]r!$F$4</definedName>
    <definedName name="___________________________________________________________________l7">[5]r!$F$4</definedName>
    <definedName name="___________________________________________________________________l8">[2]r!$F$2</definedName>
    <definedName name="___________________________________________________________________l9">[2]r!$F$3</definedName>
    <definedName name="___________________________________________________________________mm1">[6]r!$F$4</definedName>
    <definedName name="___________________________________________________________________mm11">[2]r!$F$4</definedName>
    <definedName name="___________________________________________________________________mm111">[5]r!$F$4</definedName>
    <definedName name="___________________________________________________________________pc2" localSheetId="6">#REF!</definedName>
    <definedName name="___________________________________________________________________pc2" localSheetId="0">#REF!</definedName>
    <definedName name="___________________________________________________________________pc2">#REF!</definedName>
    <definedName name="___________________________________________________________________pv2" localSheetId="6">#REF!</definedName>
    <definedName name="___________________________________________________________________pv2" localSheetId="0">#REF!</definedName>
    <definedName name="___________________________________________________________________pv2">#REF!</definedName>
    <definedName name="___________________________________________________________________rr3">[7]v!$A$2:$E$51</definedName>
    <definedName name="___________________________________________________________________rrr1">[7]r!$B$1:$I$145</definedName>
    <definedName name="___________________________________________________________________ss12">[8]rdamdata!$J$8</definedName>
    <definedName name="___________________________________________________________________ss20">[8]rdamdata!$J$7</definedName>
    <definedName name="___________________________________________________________________ss40">[8]rdamdata!$J$6</definedName>
    <definedName name="___________________________________________________________________var1" localSheetId="6">#REF!</definedName>
    <definedName name="___________________________________________________________________var1" localSheetId="0">#REF!</definedName>
    <definedName name="___________________________________________________________________var1">#REF!</definedName>
    <definedName name="___________________________________________________________________var4" localSheetId="6">#REF!</definedName>
    <definedName name="___________________________________________________________________var4" localSheetId="0">#REF!</definedName>
    <definedName name="___________________________________________________________________var4">#REF!</definedName>
    <definedName name="__________________________________________________________________bla1">[1]leads!$H$7</definedName>
    <definedName name="__________________________________________________________________can430">40.73</definedName>
    <definedName name="__________________________________________________________________can435">43.3</definedName>
    <definedName name="__________________________________________________________________cur1">[2]r!$F$30</definedName>
    <definedName name="__________________________________________________________________l1">[3]leads!$A$3:$E$108</definedName>
    <definedName name="__________________________________________________________________l12" localSheetId="6">#REF!</definedName>
    <definedName name="__________________________________________________________________l12" localSheetId="0">#REF!</definedName>
    <definedName name="__________________________________________________________________l12">#REF!</definedName>
    <definedName name="__________________________________________________________________l2">[2]r!$F$29</definedName>
    <definedName name="__________________________________________________________________l3" localSheetId="6">#REF!</definedName>
    <definedName name="__________________________________________________________________l3" localSheetId="0">#REF!</definedName>
    <definedName name="__________________________________________________________________l3">#REF!</definedName>
    <definedName name="__________________________________________________________________l4">[4]Sheet1!$W$2:$Y$103</definedName>
    <definedName name="__________________________________________________________________l5" localSheetId="6">#REF!</definedName>
    <definedName name="__________________________________________________________________l5" localSheetId="0">#REF!</definedName>
    <definedName name="__________________________________________________________________l5">#REF!</definedName>
    <definedName name="__________________________________________________________________l6">[2]r!$F$4</definedName>
    <definedName name="__________________________________________________________________l7">[5]r!$F$4</definedName>
    <definedName name="__________________________________________________________________l8">[2]r!$F$2</definedName>
    <definedName name="__________________________________________________________________l9">[2]r!$F$3</definedName>
    <definedName name="__________________________________________________________________mm1">[6]r!$F$4</definedName>
    <definedName name="__________________________________________________________________mm11">[2]r!$F$4</definedName>
    <definedName name="__________________________________________________________________mm111">[5]r!$F$4</definedName>
    <definedName name="__________________________________________________________________pc2" localSheetId="6">#REF!</definedName>
    <definedName name="__________________________________________________________________pc2" localSheetId="0">#REF!</definedName>
    <definedName name="__________________________________________________________________pc2">#REF!</definedName>
    <definedName name="__________________________________________________________________pv2" localSheetId="6">#REF!</definedName>
    <definedName name="__________________________________________________________________pv2" localSheetId="0">#REF!</definedName>
    <definedName name="__________________________________________________________________pv2">#REF!</definedName>
    <definedName name="__________________________________________________________________rr3">[7]v!$A$2:$E$51</definedName>
    <definedName name="__________________________________________________________________rrr1">[7]r!$B$1:$I$145</definedName>
    <definedName name="__________________________________________________________________ss12">[8]rdamdata!$J$8</definedName>
    <definedName name="__________________________________________________________________ss20">[8]rdamdata!$J$7</definedName>
    <definedName name="__________________________________________________________________ss40">[8]rdamdata!$J$6</definedName>
    <definedName name="__________________________________________________________________var1" localSheetId="6">#REF!</definedName>
    <definedName name="__________________________________________________________________var1" localSheetId="0">#REF!</definedName>
    <definedName name="__________________________________________________________________var1">#REF!</definedName>
    <definedName name="__________________________________________________________________var4" localSheetId="6">#REF!</definedName>
    <definedName name="__________________________________________________________________var4" localSheetId="0">#REF!</definedName>
    <definedName name="__________________________________________________________________var4">#REF!</definedName>
    <definedName name="_________________________________________________________________bla1">[1]leads!$H$7</definedName>
    <definedName name="_________________________________________________________________can430">40.73</definedName>
    <definedName name="_________________________________________________________________can435">43.3</definedName>
    <definedName name="_________________________________________________________________cur1">[2]r!$F$30</definedName>
    <definedName name="_________________________________________________________________l1">[3]leads!$A$3:$E$108</definedName>
    <definedName name="_________________________________________________________________l12" localSheetId="6">#REF!</definedName>
    <definedName name="_________________________________________________________________l12" localSheetId="0">#REF!</definedName>
    <definedName name="_________________________________________________________________l12">#REF!</definedName>
    <definedName name="_________________________________________________________________l2">[2]r!$F$29</definedName>
    <definedName name="_________________________________________________________________l3" localSheetId="6">#REF!</definedName>
    <definedName name="_________________________________________________________________l3" localSheetId="0">#REF!</definedName>
    <definedName name="_________________________________________________________________l3">#REF!</definedName>
    <definedName name="_________________________________________________________________l4">[4]Sheet1!$W$2:$Y$103</definedName>
    <definedName name="_________________________________________________________________l5" localSheetId="6">#REF!</definedName>
    <definedName name="_________________________________________________________________l5" localSheetId="0">#REF!</definedName>
    <definedName name="_________________________________________________________________l5">#REF!</definedName>
    <definedName name="_________________________________________________________________l6">[2]r!$F$4</definedName>
    <definedName name="_________________________________________________________________l7">[5]r!$F$4</definedName>
    <definedName name="_________________________________________________________________l8">[2]r!$F$2</definedName>
    <definedName name="_________________________________________________________________l9">[2]r!$F$3</definedName>
    <definedName name="_________________________________________________________________mm1">[6]r!$F$4</definedName>
    <definedName name="_________________________________________________________________mm11">[2]r!$F$4</definedName>
    <definedName name="_________________________________________________________________mm111">[5]r!$F$4</definedName>
    <definedName name="_________________________________________________________________pc2" localSheetId="6">#REF!</definedName>
    <definedName name="_________________________________________________________________pc2" localSheetId="0">#REF!</definedName>
    <definedName name="_________________________________________________________________pc2">#REF!</definedName>
    <definedName name="_________________________________________________________________pv2" localSheetId="6">#REF!</definedName>
    <definedName name="_________________________________________________________________pv2" localSheetId="0">#REF!</definedName>
    <definedName name="_________________________________________________________________pv2">#REF!</definedName>
    <definedName name="_________________________________________________________________rr3">[7]v!$A$2:$E$51</definedName>
    <definedName name="_________________________________________________________________rrr1">[7]r!$B$1:$I$145</definedName>
    <definedName name="_________________________________________________________________ss12">[8]rdamdata!$J$8</definedName>
    <definedName name="_________________________________________________________________ss20">[8]rdamdata!$J$7</definedName>
    <definedName name="_________________________________________________________________ss40">[8]rdamdata!$J$6</definedName>
    <definedName name="_________________________________________________________________var1" localSheetId="6">#REF!</definedName>
    <definedName name="_________________________________________________________________var1" localSheetId="0">#REF!</definedName>
    <definedName name="_________________________________________________________________var1">#REF!</definedName>
    <definedName name="_________________________________________________________________var4" localSheetId="6">#REF!</definedName>
    <definedName name="_________________________________________________________________var4" localSheetId="0">#REF!</definedName>
    <definedName name="_________________________________________________________________var4">#REF!</definedName>
    <definedName name="________________________________________________________________bla1">[1]leads!$H$7</definedName>
    <definedName name="________________________________________________________________can430">40.73</definedName>
    <definedName name="________________________________________________________________can435">43.3</definedName>
    <definedName name="________________________________________________________________cur1">[2]r!$F$30</definedName>
    <definedName name="________________________________________________________________l1">[3]leads!$A$3:$E$108</definedName>
    <definedName name="________________________________________________________________l12" localSheetId="6">#REF!</definedName>
    <definedName name="________________________________________________________________l12" localSheetId="0">#REF!</definedName>
    <definedName name="________________________________________________________________l12">#REF!</definedName>
    <definedName name="________________________________________________________________l2">[2]r!$F$29</definedName>
    <definedName name="________________________________________________________________l3" localSheetId="6">#REF!</definedName>
    <definedName name="________________________________________________________________l3" localSheetId="0">#REF!</definedName>
    <definedName name="________________________________________________________________l3">#REF!</definedName>
    <definedName name="________________________________________________________________l4">[4]Sheet1!$W$2:$Y$103</definedName>
    <definedName name="________________________________________________________________l5" localSheetId="6">#REF!</definedName>
    <definedName name="________________________________________________________________l5" localSheetId="0">#REF!</definedName>
    <definedName name="________________________________________________________________l5">#REF!</definedName>
    <definedName name="________________________________________________________________l6">[2]r!$F$4</definedName>
    <definedName name="________________________________________________________________l7">[5]r!$F$4</definedName>
    <definedName name="________________________________________________________________l8">[2]r!$F$2</definedName>
    <definedName name="________________________________________________________________l9">[2]r!$F$3</definedName>
    <definedName name="________________________________________________________________mm1">[6]r!$F$4</definedName>
    <definedName name="________________________________________________________________mm11">[2]r!$F$4</definedName>
    <definedName name="________________________________________________________________mm111">[5]r!$F$4</definedName>
    <definedName name="________________________________________________________________pc2" localSheetId="6">#REF!</definedName>
    <definedName name="________________________________________________________________pc2" localSheetId="0">#REF!</definedName>
    <definedName name="________________________________________________________________pc2">#REF!</definedName>
    <definedName name="________________________________________________________________pv2" localSheetId="6">#REF!</definedName>
    <definedName name="________________________________________________________________pv2" localSheetId="0">#REF!</definedName>
    <definedName name="________________________________________________________________pv2">#REF!</definedName>
    <definedName name="________________________________________________________________rr3">[7]v!$A$2:$E$51</definedName>
    <definedName name="________________________________________________________________rrr1">[7]r!$B$1:$I$145</definedName>
    <definedName name="________________________________________________________________ss12">[8]rdamdata!$J$8</definedName>
    <definedName name="________________________________________________________________ss20">[8]rdamdata!$J$7</definedName>
    <definedName name="________________________________________________________________ss40">[8]rdamdata!$J$6</definedName>
    <definedName name="________________________________________________________________var1" localSheetId="6">#REF!</definedName>
    <definedName name="________________________________________________________________var1" localSheetId="0">#REF!</definedName>
    <definedName name="________________________________________________________________var1">#REF!</definedName>
    <definedName name="________________________________________________________________var4" localSheetId="6">#REF!</definedName>
    <definedName name="________________________________________________________________var4" localSheetId="0">#REF!</definedName>
    <definedName name="________________________________________________________________var4">#REF!</definedName>
    <definedName name="_______________________________________________________________bla1">[1]leads!$H$7</definedName>
    <definedName name="_______________________________________________________________can430">40.73</definedName>
    <definedName name="_______________________________________________________________can435">43.3</definedName>
    <definedName name="_______________________________________________________________cur1">[2]r!$F$30</definedName>
    <definedName name="_______________________________________________________________l1">[3]leads!$A$3:$E$108</definedName>
    <definedName name="_______________________________________________________________l12" localSheetId="6">#REF!</definedName>
    <definedName name="_______________________________________________________________l12" localSheetId="0">#REF!</definedName>
    <definedName name="_______________________________________________________________l12">#REF!</definedName>
    <definedName name="_______________________________________________________________l2">[2]r!$F$29</definedName>
    <definedName name="_______________________________________________________________l3" localSheetId="6">#REF!</definedName>
    <definedName name="_______________________________________________________________l3" localSheetId="0">#REF!</definedName>
    <definedName name="_______________________________________________________________l3">#REF!</definedName>
    <definedName name="_______________________________________________________________l4">[4]Sheet1!$W$2:$Y$103</definedName>
    <definedName name="_______________________________________________________________l5" localSheetId="6">#REF!</definedName>
    <definedName name="_______________________________________________________________l5" localSheetId="0">#REF!</definedName>
    <definedName name="_______________________________________________________________l5">#REF!</definedName>
    <definedName name="_______________________________________________________________l6">[2]r!$F$4</definedName>
    <definedName name="_______________________________________________________________l7">[5]r!$F$4</definedName>
    <definedName name="_______________________________________________________________l8">[2]r!$F$2</definedName>
    <definedName name="_______________________________________________________________l9">[2]r!$F$3</definedName>
    <definedName name="_______________________________________________________________mm1">[6]r!$F$4</definedName>
    <definedName name="_______________________________________________________________mm11">[2]r!$F$4</definedName>
    <definedName name="_______________________________________________________________mm111">[5]r!$F$4</definedName>
    <definedName name="_______________________________________________________________pc2" localSheetId="6">#REF!</definedName>
    <definedName name="_______________________________________________________________pc2" localSheetId="0">#REF!</definedName>
    <definedName name="_______________________________________________________________pc2">#REF!</definedName>
    <definedName name="_______________________________________________________________pv2" localSheetId="6">#REF!</definedName>
    <definedName name="_______________________________________________________________pv2" localSheetId="0">#REF!</definedName>
    <definedName name="_______________________________________________________________pv2">#REF!</definedName>
    <definedName name="_______________________________________________________________rr3">[7]v!$A$2:$E$51</definedName>
    <definedName name="_______________________________________________________________rrr1">[7]r!$B$1:$I$145</definedName>
    <definedName name="_______________________________________________________________ss12">[8]rdamdata!$J$8</definedName>
    <definedName name="_______________________________________________________________ss20">[8]rdamdata!$J$7</definedName>
    <definedName name="_______________________________________________________________ss40">[8]rdamdata!$J$6</definedName>
    <definedName name="_______________________________________________________________var1" localSheetId="6">#REF!</definedName>
    <definedName name="_______________________________________________________________var1" localSheetId="0">#REF!</definedName>
    <definedName name="_______________________________________________________________var1">#REF!</definedName>
    <definedName name="_______________________________________________________________var4" localSheetId="6">#REF!</definedName>
    <definedName name="_______________________________________________________________var4" localSheetId="0">#REF!</definedName>
    <definedName name="_______________________________________________________________var4">#REF!</definedName>
    <definedName name="______________________________________________________________bla1">[1]leads!$H$7</definedName>
    <definedName name="______________________________________________________________can430">40.73</definedName>
    <definedName name="______________________________________________________________can435">43.3</definedName>
    <definedName name="______________________________________________________________cur1">[2]r!$F$30</definedName>
    <definedName name="______________________________________________________________l1">[3]leads!$A$3:$E$108</definedName>
    <definedName name="______________________________________________________________l12" localSheetId="6">#REF!</definedName>
    <definedName name="______________________________________________________________l12" localSheetId="0">#REF!</definedName>
    <definedName name="______________________________________________________________l12">#REF!</definedName>
    <definedName name="______________________________________________________________l2">[2]r!$F$29</definedName>
    <definedName name="______________________________________________________________l3" localSheetId="6">#REF!</definedName>
    <definedName name="______________________________________________________________l3" localSheetId="0">#REF!</definedName>
    <definedName name="______________________________________________________________l3">#REF!</definedName>
    <definedName name="______________________________________________________________l4">[4]Sheet1!$W$2:$Y$103</definedName>
    <definedName name="______________________________________________________________l5" localSheetId="6">#REF!</definedName>
    <definedName name="______________________________________________________________l5" localSheetId="0">#REF!</definedName>
    <definedName name="______________________________________________________________l5">#REF!</definedName>
    <definedName name="______________________________________________________________l6">[2]r!$F$4</definedName>
    <definedName name="______________________________________________________________l7">[5]r!$F$4</definedName>
    <definedName name="______________________________________________________________l8">[2]r!$F$2</definedName>
    <definedName name="______________________________________________________________l9">[2]r!$F$3</definedName>
    <definedName name="______________________________________________________________mm1">[6]r!$F$4</definedName>
    <definedName name="______________________________________________________________mm11">[2]r!$F$4</definedName>
    <definedName name="______________________________________________________________mm111">[5]r!$F$4</definedName>
    <definedName name="______________________________________________________________pc2" localSheetId="6">#REF!</definedName>
    <definedName name="______________________________________________________________pc2" localSheetId="0">#REF!</definedName>
    <definedName name="______________________________________________________________pc2">#REF!</definedName>
    <definedName name="______________________________________________________________pv2" localSheetId="6">#REF!</definedName>
    <definedName name="______________________________________________________________pv2" localSheetId="0">#REF!</definedName>
    <definedName name="______________________________________________________________pv2">#REF!</definedName>
    <definedName name="______________________________________________________________rr3">[7]v!$A$2:$E$51</definedName>
    <definedName name="______________________________________________________________rrr1">[7]r!$B$1:$I$145</definedName>
    <definedName name="______________________________________________________________ss12">[8]rdamdata!$J$8</definedName>
    <definedName name="______________________________________________________________ss20">[8]rdamdata!$J$7</definedName>
    <definedName name="______________________________________________________________ss40">[8]rdamdata!$J$6</definedName>
    <definedName name="______________________________________________________________var1" localSheetId="6">#REF!</definedName>
    <definedName name="______________________________________________________________var1" localSheetId="0">#REF!</definedName>
    <definedName name="______________________________________________________________var1">#REF!</definedName>
    <definedName name="______________________________________________________________var4" localSheetId="6">#REF!</definedName>
    <definedName name="______________________________________________________________var4" localSheetId="0">#REF!</definedName>
    <definedName name="______________________________________________________________var4">#REF!</definedName>
    <definedName name="_____________________________________________________________bla1">[1]leads!$H$7</definedName>
    <definedName name="_____________________________________________________________can430">40.73</definedName>
    <definedName name="_____________________________________________________________can435">43.3</definedName>
    <definedName name="_____________________________________________________________cur1">[2]r!$F$30</definedName>
    <definedName name="_____________________________________________________________l1">[3]leads!$A$3:$E$108</definedName>
    <definedName name="_____________________________________________________________l12" localSheetId="6">#REF!</definedName>
    <definedName name="_____________________________________________________________l12" localSheetId="0">#REF!</definedName>
    <definedName name="_____________________________________________________________l12">#REF!</definedName>
    <definedName name="_____________________________________________________________l2">[2]r!$F$29</definedName>
    <definedName name="_____________________________________________________________l3" localSheetId="6">#REF!</definedName>
    <definedName name="_____________________________________________________________l3" localSheetId="0">#REF!</definedName>
    <definedName name="_____________________________________________________________l3">#REF!</definedName>
    <definedName name="_____________________________________________________________l4">[4]Sheet1!$W$2:$Y$103</definedName>
    <definedName name="_____________________________________________________________l5" localSheetId="6">#REF!</definedName>
    <definedName name="_____________________________________________________________l5" localSheetId="0">#REF!</definedName>
    <definedName name="_____________________________________________________________l5">#REF!</definedName>
    <definedName name="_____________________________________________________________l6">[2]r!$F$4</definedName>
    <definedName name="_____________________________________________________________l7">[5]r!$F$4</definedName>
    <definedName name="_____________________________________________________________l8">[2]r!$F$2</definedName>
    <definedName name="_____________________________________________________________l9">[2]r!$F$3</definedName>
    <definedName name="_____________________________________________________________mm1">[6]r!$F$4</definedName>
    <definedName name="_____________________________________________________________mm11">[2]r!$F$4</definedName>
    <definedName name="_____________________________________________________________mm111">[5]r!$F$4</definedName>
    <definedName name="_____________________________________________________________pc2" localSheetId="6">#REF!</definedName>
    <definedName name="_____________________________________________________________pc2" localSheetId="0">#REF!</definedName>
    <definedName name="_____________________________________________________________pc2">#REF!</definedName>
    <definedName name="_____________________________________________________________pv2" localSheetId="6">#REF!</definedName>
    <definedName name="_____________________________________________________________pv2" localSheetId="0">#REF!</definedName>
    <definedName name="_____________________________________________________________pv2">#REF!</definedName>
    <definedName name="_____________________________________________________________rr3">[7]v!$A$2:$E$51</definedName>
    <definedName name="_____________________________________________________________rrr1">[7]r!$B$1:$I$145</definedName>
    <definedName name="_____________________________________________________________ss12">[8]rdamdata!$J$8</definedName>
    <definedName name="_____________________________________________________________ss20">[8]rdamdata!$J$7</definedName>
    <definedName name="_____________________________________________________________ss40">[8]rdamdata!$J$6</definedName>
    <definedName name="_____________________________________________________________var1" localSheetId="6">#REF!</definedName>
    <definedName name="_____________________________________________________________var1" localSheetId="0">#REF!</definedName>
    <definedName name="_____________________________________________________________var1">#REF!</definedName>
    <definedName name="_____________________________________________________________var4" localSheetId="6">#REF!</definedName>
    <definedName name="_____________________________________________________________var4" localSheetId="0">#REF!</definedName>
    <definedName name="_____________________________________________________________var4">#REF!</definedName>
    <definedName name="____________________________________________________________bla1">[1]leads!$H$7</definedName>
    <definedName name="____________________________________________________________can430">40.73</definedName>
    <definedName name="____________________________________________________________can435">43.3</definedName>
    <definedName name="____________________________________________________________cur1">[2]r!$F$30</definedName>
    <definedName name="____________________________________________________________l1">[3]leads!$A$3:$E$108</definedName>
    <definedName name="____________________________________________________________l12" localSheetId="6">#REF!</definedName>
    <definedName name="____________________________________________________________l12" localSheetId="0">#REF!</definedName>
    <definedName name="____________________________________________________________l12">#REF!</definedName>
    <definedName name="____________________________________________________________l2">[2]r!$F$29</definedName>
    <definedName name="____________________________________________________________l3" localSheetId="6">#REF!</definedName>
    <definedName name="____________________________________________________________l3" localSheetId="0">#REF!</definedName>
    <definedName name="____________________________________________________________l3">#REF!</definedName>
    <definedName name="____________________________________________________________l4">[4]Sheet1!$W$2:$Y$103</definedName>
    <definedName name="____________________________________________________________l5" localSheetId="6">#REF!</definedName>
    <definedName name="____________________________________________________________l5" localSheetId="0">#REF!</definedName>
    <definedName name="____________________________________________________________l5">#REF!</definedName>
    <definedName name="____________________________________________________________l6">[2]r!$F$4</definedName>
    <definedName name="____________________________________________________________l7">[5]r!$F$4</definedName>
    <definedName name="____________________________________________________________l8">[2]r!$F$2</definedName>
    <definedName name="____________________________________________________________l9">[2]r!$F$3</definedName>
    <definedName name="____________________________________________________________mm1">[6]r!$F$4</definedName>
    <definedName name="____________________________________________________________mm11">[2]r!$F$4</definedName>
    <definedName name="____________________________________________________________mm111">[5]r!$F$4</definedName>
    <definedName name="____________________________________________________________pc2" localSheetId="6">#REF!</definedName>
    <definedName name="____________________________________________________________pc2" localSheetId="0">#REF!</definedName>
    <definedName name="____________________________________________________________pc2">#REF!</definedName>
    <definedName name="____________________________________________________________pv2" localSheetId="6">#REF!</definedName>
    <definedName name="____________________________________________________________pv2" localSheetId="0">#REF!</definedName>
    <definedName name="____________________________________________________________pv2">#REF!</definedName>
    <definedName name="____________________________________________________________rr3">[7]v!$A$2:$E$51</definedName>
    <definedName name="____________________________________________________________rrr1">[7]r!$B$1:$I$145</definedName>
    <definedName name="____________________________________________________________ss12">[8]rdamdata!$J$8</definedName>
    <definedName name="____________________________________________________________ss20">[8]rdamdata!$J$7</definedName>
    <definedName name="____________________________________________________________ss40">[8]rdamdata!$J$6</definedName>
    <definedName name="____________________________________________________________var1" localSheetId="6">#REF!</definedName>
    <definedName name="____________________________________________________________var1" localSheetId="0">#REF!</definedName>
    <definedName name="____________________________________________________________var1">#REF!</definedName>
    <definedName name="____________________________________________________________var4" localSheetId="6">#REF!</definedName>
    <definedName name="____________________________________________________________var4" localSheetId="0">#REF!</definedName>
    <definedName name="____________________________________________________________var4">#REF!</definedName>
    <definedName name="___________________________________________________________bla1">[1]leads!$H$7</definedName>
    <definedName name="___________________________________________________________can430">40.73</definedName>
    <definedName name="___________________________________________________________can435">43.3</definedName>
    <definedName name="___________________________________________________________cur1">[2]r!$F$30</definedName>
    <definedName name="___________________________________________________________l1">[3]leads!$A$3:$E$108</definedName>
    <definedName name="___________________________________________________________l12" localSheetId="6">#REF!</definedName>
    <definedName name="___________________________________________________________l12" localSheetId="0">#REF!</definedName>
    <definedName name="___________________________________________________________l12">#REF!</definedName>
    <definedName name="___________________________________________________________l2">[2]r!$F$29</definedName>
    <definedName name="___________________________________________________________l3" localSheetId="6">#REF!</definedName>
    <definedName name="___________________________________________________________l3" localSheetId="0">#REF!</definedName>
    <definedName name="___________________________________________________________l3">#REF!</definedName>
    <definedName name="___________________________________________________________l4">[4]Sheet1!$W$2:$Y$103</definedName>
    <definedName name="___________________________________________________________l5" localSheetId="6">#REF!</definedName>
    <definedName name="___________________________________________________________l5" localSheetId="0">#REF!</definedName>
    <definedName name="___________________________________________________________l5">#REF!</definedName>
    <definedName name="___________________________________________________________l6">[2]r!$F$4</definedName>
    <definedName name="___________________________________________________________l7">[5]r!$F$4</definedName>
    <definedName name="___________________________________________________________l8">[2]r!$F$2</definedName>
    <definedName name="___________________________________________________________l9">[2]r!$F$3</definedName>
    <definedName name="___________________________________________________________mm1">[6]r!$F$4</definedName>
    <definedName name="___________________________________________________________mm11">[2]r!$F$4</definedName>
    <definedName name="___________________________________________________________mm111">[5]r!$F$4</definedName>
    <definedName name="___________________________________________________________pc2" localSheetId="6">#REF!</definedName>
    <definedName name="___________________________________________________________pc2" localSheetId="0">#REF!</definedName>
    <definedName name="___________________________________________________________pc2">#REF!</definedName>
    <definedName name="___________________________________________________________pv2" localSheetId="6">#REF!</definedName>
    <definedName name="___________________________________________________________pv2" localSheetId="0">#REF!</definedName>
    <definedName name="___________________________________________________________pv2">#REF!</definedName>
    <definedName name="___________________________________________________________rr3">[7]v!$A$2:$E$51</definedName>
    <definedName name="___________________________________________________________rrr1">[7]r!$B$1:$I$145</definedName>
    <definedName name="___________________________________________________________ss12">[8]rdamdata!$J$8</definedName>
    <definedName name="___________________________________________________________ss20">[8]rdamdata!$J$7</definedName>
    <definedName name="___________________________________________________________ss40">[8]rdamdata!$J$6</definedName>
    <definedName name="___________________________________________________________var1" localSheetId="6">#REF!</definedName>
    <definedName name="___________________________________________________________var1" localSheetId="0">#REF!</definedName>
    <definedName name="___________________________________________________________var1">#REF!</definedName>
    <definedName name="___________________________________________________________var4" localSheetId="6">#REF!</definedName>
    <definedName name="___________________________________________________________var4" localSheetId="0">#REF!</definedName>
    <definedName name="___________________________________________________________var4">#REF!</definedName>
    <definedName name="__________________________________________________________bla1">[1]leads!$H$7</definedName>
    <definedName name="__________________________________________________________can430">40.73</definedName>
    <definedName name="__________________________________________________________can435">43.3</definedName>
    <definedName name="__________________________________________________________cur1">[2]r!$F$30</definedName>
    <definedName name="__________________________________________________________l1">[3]leads!$A$3:$E$108</definedName>
    <definedName name="__________________________________________________________l12" localSheetId="6">#REF!</definedName>
    <definedName name="__________________________________________________________l12" localSheetId="0">#REF!</definedName>
    <definedName name="__________________________________________________________l12">#REF!</definedName>
    <definedName name="__________________________________________________________l2">[2]r!$F$29</definedName>
    <definedName name="__________________________________________________________l3" localSheetId="6">#REF!</definedName>
    <definedName name="__________________________________________________________l3" localSheetId="0">#REF!</definedName>
    <definedName name="__________________________________________________________l3">#REF!</definedName>
    <definedName name="__________________________________________________________l4">[4]Sheet1!$W$2:$Y$103</definedName>
    <definedName name="__________________________________________________________l5" localSheetId="6">#REF!</definedName>
    <definedName name="__________________________________________________________l5" localSheetId="0">#REF!</definedName>
    <definedName name="__________________________________________________________l5">#REF!</definedName>
    <definedName name="__________________________________________________________l6">[2]r!$F$4</definedName>
    <definedName name="__________________________________________________________l7">[5]r!$F$4</definedName>
    <definedName name="__________________________________________________________l8">[2]r!$F$2</definedName>
    <definedName name="__________________________________________________________l9">[2]r!$F$3</definedName>
    <definedName name="__________________________________________________________mm1">[6]r!$F$4</definedName>
    <definedName name="__________________________________________________________mm11">[2]r!$F$4</definedName>
    <definedName name="__________________________________________________________mm111">[5]r!$F$4</definedName>
    <definedName name="__________________________________________________________pc2" localSheetId="6">#REF!</definedName>
    <definedName name="__________________________________________________________pc2" localSheetId="0">#REF!</definedName>
    <definedName name="__________________________________________________________pc2">#REF!</definedName>
    <definedName name="__________________________________________________________pv2" localSheetId="6">#REF!</definedName>
    <definedName name="__________________________________________________________pv2" localSheetId="0">#REF!</definedName>
    <definedName name="__________________________________________________________pv2">#REF!</definedName>
    <definedName name="__________________________________________________________rr3">[7]v!$A$2:$E$51</definedName>
    <definedName name="__________________________________________________________rrr1">[7]r!$B$1:$I$145</definedName>
    <definedName name="__________________________________________________________ss12">[8]rdamdata!$J$8</definedName>
    <definedName name="__________________________________________________________ss20">[8]rdamdata!$J$7</definedName>
    <definedName name="__________________________________________________________ss40">[8]rdamdata!$J$6</definedName>
    <definedName name="__________________________________________________________var1" localSheetId="6">#REF!</definedName>
    <definedName name="__________________________________________________________var1" localSheetId="0">#REF!</definedName>
    <definedName name="__________________________________________________________var1">#REF!</definedName>
    <definedName name="__________________________________________________________var4" localSheetId="6">#REF!</definedName>
    <definedName name="__________________________________________________________var4" localSheetId="0">#REF!</definedName>
    <definedName name="__________________________________________________________var4">#REF!</definedName>
    <definedName name="_________________________________________________________bla1">[1]leads!$H$7</definedName>
    <definedName name="_________________________________________________________can430">40.73</definedName>
    <definedName name="_________________________________________________________can435">43.3</definedName>
    <definedName name="_________________________________________________________cur1">[2]r!$F$30</definedName>
    <definedName name="_________________________________________________________l1">[3]leads!$A$3:$E$108</definedName>
    <definedName name="_________________________________________________________l12" localSheetId="6">#REF!</definedName>
    <definedName name="_________________________________________________________l12" localSheetId="0">#REF!</definedName>
    <definedName name="_________________________________________________________l12">#REF!</definedName>
    <definedName name="_________________________________________________________l2">[2]r!$F$29</definedName>
    <definedName name="_________________________________________________________l3" localSheetId="6">#REF!</definedName>
    <definedName name="_________________________________________________________l3" localSheetId="0">#REF!</definedName>
    <definedName name="_________________________________________________________l3">#REF!</definedName>
    <definedName name="_________________________________________________________l4">[4]Sheet1!$W$2:$Y$103</definedName>
    <definedName name="_________________________________________________________l5" localSheetId="6">#REF!</definedName>
    <definedName name="_________________________________________________________l5" localSheetId="0">#REF!</definedName>
    <definedName name="_________________________________________________________l5">#REF!</definedName>
    <definedName name="_________________________________________________________l6">[2]r!$F$4</definedName>
    <definedName name="_________________________________________________________l7">[5]r!$F$4</definedName>
    <definedName name="_________________________________________________________l8">[2]r!$F$2</definedName>
    <definedName name="_________________________________________________________l9">[2]r!$F$3</definedName>
    <definedName name="_________________________________________________________mm1">[6]r!$F$4</definedName>
    <definedName name="_________________________________________________________mm11">[2]r!$F$4</definedName>
    <definedName name="_________________________________________________________mm111">[5]r!$F$4</definedName>
    <definedName name="_________________________________________________________pc2" localSheetId="6">#REF!</definedName>
    <definedName name="_________________________________________________________pc2" localSheetId="0">#REF!</definedName>
    <definedName name="_________________________________________________________pc2">#REF!</definedName>
    <definedName name="_________________________________________________________pv2" localSheetId="6">#REF!</definedName>
    <definedName name="_________________________________________________________pv2" localSheetId="0">#REF!</definedName>
    <definedName name="_________________________________________________________pv2">#REF!</definedName>
    <definedName name="_________________________________________________________rr3">[7]v!$A$2:$E$51</definedName>
    <definedName name="_________________________________________________________rrr1">[7]r!$B$1:$I$145</definedName>
    <definedName name="_________________________________________________________ss12">[8]rdamdata!$J$8</definedName>
    <definedName name="_________________________________________________________ss20">[8]rdamdata!$J$7</definedName>
    <definedName name="_________________________________________________________ss40">[8]rdamdata!$J$6</definedName>
    <definedName name="_________________________________________________________var1" localSheetId="6">#REF!</definedName>
    <definedName name="_________________________________________________________var1" localSheetId="0">#REF!</definedName>
    <definedName name="_________________________________________________________var1">#REF!</definedName>
    <definedName name="_________________________________________________________var4" localSheetId="6">#REF!</definedName>
    <definedName name="_________________________________________________________var4" localSheetId="0">#REF!</definedName>
    <definedName name="_________________________________________________________var4">#REF!</definedName>
    <definedName name="________________________________________________________bla1">[1]leads!$H$7</definedName>
    <definedName name="________________________________________________________can430">40.73</definedName>
    <definedName name="________________________________________________________can435">43.3</definedName>
    <definedName name="________________________________________________________cur1">[2]r!$F$30</definedName>
    <definedName name="________________________________________________________l1">[3]leads!$A$3:$E$108</definedName>
    <definedName name="________________________________________________________l12" localSheetId="6">#REF!</definedName>
    <definedName name="________________________________________________________l12" localSheetId="0">#REF!</definedName>
    <definedName name="________________________________________________________l12">#REF!</definedName>
    <definedName name="________________________________________________________l2">[2]r!$F$29</definedName>
    <definedName name="________________________________________________________l3" localSheetId="6">#REF!</definedName>
    <definedName name="________________________________________________________l3" localSheetId="0">#REF!</definedName>
    <definedName name="________________________________________________________l3">#REF!</definedName>
    <definedName name="________________________________________________________l4">[4]Sheet1!$W$2:$Y$103</definedName>
    <definedName name="________________________________________________________l5" localSheetId="6">#REF!</definedName>
    <definedName name="________________________________________________________l5" localSheetId="0">#REF!</definedName>
    <definedName name="________________________________________________________l5">#REF!</definedName>
    <definedName name="________________________________________________________l6">[2]r!$F$4</definedName>
    <definedName name="________________________________________________________l7">[5]r!$F$4</definedName>
    <definedName name="________________________________________________________l8">[2]r!$F$2</definedName>
    <definedName name="________________________________________________________l9">[2]r!$F$3</definedName>
    <definedName name="________________________________________________________mm1">[6]r!$F$4</definedName>
    <definedName name="________________________________________________________mm11">[2]r!$F$4</definedName>
    <definedName name="________________________________________________________mm111">[5]r!$F$4</definedName>
    <definedName name="________________________________________________________pc2" localSheetId="6">#REF!</definedName>
    <definedName name="________________________________________________________pc2" localSheetId="0">#REF!</definedName>
    <definedName name="________________________________________________________pc2">#REF!</definedName>
    <definedName name="________________________________________________________pv2" localSheetId="6">#REF!</definedName>
    <definedName name="________________________________________________________pv2" localSheetId="0">#REF!</definedName>
    <definedName name="________________________________________________________pv2">#REF!</definedName>
    <definedName name="________________________________________________________rr3">[7]v!$A$2:$E$51</definedName>
    <definedName name="________________________________________________________rrr1">[7]r!$B$1:$I$145</definedName>
    <definedName name="________________________________________________________ss12">[8]rdamdata!$J$8</definedName>
    <definedName name="________________________________________________________ss20">[8]rdamdata!$J$7</definedName>
    <definedName name="________________________________________________________ss40">[8]rdamdata!$J$6</definedName>
    <definedName name="________________________________________________________var1" localSheetId="6">#REF!</definedName>
    <definedName name="________________________________________________________var1" localSheetId="0">#REF!</definedName>
    <definedName name="________________________________________________________var1">#REF!</definedName>
    <definedName name="________________________________________________________var4" localSheetId="6">#REF!</definedName>
    <definedName name="________________________________________________________var4" localSheetId="0">#REF!</definedName>
    <definedName name="________________________________________________________var4">#REF!</definedName>
    <definedName name="_______________________________________________________bla1">[1]leads!$H$7</definedName>
    <definedName name="_______________________________________________________can430">40.73</definedName>
    <definedName name="_______________________________________________________can435">43.3</definedName>
    <definedName name="_______________________________________________________cur1">[2]r!$F$30</definedName>
    <definedName name="_______________________________________________________l1">[3]leads!$A$3:$E$108</definedName>
    <definedName name="_______________________________________________________l12" localSheetId="6">#REF!</definedName>
    <definedName name="_______________________________________________________l12" localSheetId="0">#REF!</definedName>
    <definedName name="_______________________________________________________l12">#REF!</definedName>
    <definedName name="_______________________________________________________l2">[2]r!$F$29</definedName>
    <definedName name="_______________________________________________________l3" localSheetId="6">#REF!</definedName>
    <definedName name="_______________________________________________________l3" localSheetId="0">#REF!</definedName>
    <definedName name="_______________________________________________________l3">#REF!</definedName>
    <definedName name="_______________________________________________________l4">[4]Sheet1!$W$2:$Y$103</definedName>
    <definedName name="_______________________________________________________l5" localSheetId="6">#REF!</definedName>
    <definedName name="_______________________________________________________l5" localSheetId="0">#REF!</definedName>
    <definedName name="_______________________________________________________l5">#REF!</definedName>
    <definedName name="_______________________________________________________l6">[2]r!$F$4</definedName>
    <definedName name="_______________________________________________________l7">[5]r!$F$4</definedName>
    <definedName name="_______________________________________________________l8">[2]r!$F$2</definedName>
    <definedName name="_______________________________________________________l9">[2]r!$F$3</definedName>
    <definedName name="_______________________________________________________mm1">[6]r!$F$4</definedName>
    <definedName name="_______________________________________________________mm11">[2]r!$F$4</definedName>
    <definedName name="_______________________________________________________mm111">[5]r!$F$4</definedName>
    <definedName name="_______________________________________________________pc2" localSheetId="6">#REF!</definedName>
    <definedName name="_______________________________________________________pc2" localSheetId="0">#REF!</definedName>
    <definedName name="_______________________________________________________pc2">#REF!</definedName>
    <definedName name="_______________________________________________________pv2" localSheetId="6">#REF!</definedName>
    <definedName name="_______________________________________________________pv2" localSheetId="0">#REF!</definedName>
    <definedName name="_______________________________________________________pv2">#REF!</definedName>
    <definedName name="_______________________________________________________rr3">[7]v!$A$2:$E$51</definedName>
    <definedName name="_______________________________________________________rrr1">[7]r!$B$1:$I$145</definedName>
    <definedName name="_______________________________________________________ss12">[8]rdamdata!$J$8</definedName>
    <definedName name="_______________________________________________________ss20">[8]rdamdata!$J$7</definedName>
    <definedName name="_______________________________________________________ss40">[8]rdamdata!$J$6</definedName>
    <definedName name="_______________________________________________________var1" localSheetId="6">#REF!</definedName>
    <definedName name="_______________________________________________________var1" localSheetId="0">#REF!</definedName>
    <definedName name="_______________________________________________________var1">#REF!</definedName>
    <definedName name="_______________________________________________________var4" localSheetId="6">#REF!</definedName>
    <definedName name="_______________________________________________________var4" localSheetId="0">#REF!</definedName>
    <definedName name="_______________________________________________________var4">#REF!</definedName>
    <definedName name="______________________________________________________bla1">[1]leads!$H$7</definedName>
    <definedName name="______________________________________________________can430">40.73</definedName>
    <definedName name="______________________________________________________can435">43.3</definedName>
    <definedName name="______________________________________________________cur1">[2]r!$F$30</definedName>
    <definedName name="______________________________________________________l1">[3]leads!$A$3:$E$108</definedName>
    <definedName name="______________________________________________________l12" localSheetId="6">#REF!</definedName>
    <definedName name="______________________________________________________l12" localSheetId="0">#REF!</definedName>
    <definedName name="______________________________________________________l12">#REF!</definedName>
    <definedName name="______________________________________________________l2">[2]r!$F$29</definedName>
    <definedName name="______________________________________________________l3" localSheetId="6">#REF!</definedName>
    <definedName name="______________________________________________________l3" localSheetId="0">#REF!</definedName>
    <definedName name="______________________________________________________l3">#REF!</definedName>
    <definedName name="______________________________________________________l4">[4]Sheet1!$W$2:$Y$103</definedName>
    <definedName name="______________________________________________________l5" localSheetId="6">#REF!</definedName>
    <definedName name="______________________________________________________l5" localSheetId="0">#REF!</definedName>
    <definedName name="______________________________________________________l5">#REF!</definedName>
    <definedName name="______________________________________________________l6">[2]r!$F$4</definedName>
    <definedName name="______________________________________________________l7">[5]r!$F$4</definedName>
    <definedName name="______________________________________________________l8">[2]r!$F$2</definedName>
    <definedName name="______________________________________________________l9">[2]r!$F$3</definedName>
    <definedName name="______________________________________________________mm1">[6]r!$F$4</definedName>
    <definedName name="______________________________________________________mm11">[2]r!$F$4</definedName>
    <definedName name="______________________________________________________mm111">[5]r!$F$4</definedName>
    <definedName name="______________________________________________________pc2" localSheetId="6">#REF!</definedName>
    <definedName name="______________________________________________________pc2" localSheetId="0">#REF!</definedName>
    <definedName name="______________________________________________________pc2">#REF!</definedName>
    <definedName name="______________________________________________________pv2" localSheetId="6">#REF!</definedName>
    <definedName name="______________________________________________________pv2" localSheetId="0">#REF!</definedName>
    <definedName name="______________________________________________________pv2">#REF!</definedName>
    <definedName name="______________________________________________________rr3">[7]v!$A$2:$E$51</definedName>
    <definedName name="______________________________________________________rrr1">[7]r!$B$1:$I$145</definedName>
    <definedName name="______________________________________________________ss12">[8]rdamdata!$J$8</definedName>
    <definedName name="______________________________________________________ss20">[8]rdamdata!$J$7</definedName>
    <definedName name="______________________________________________________ss40">[8]rdamdata!$J$6</definedName>
    <definedName name="______________________________________________________var1" localSheetId="6">#REF!</definedName>
    <definedName name="______________________________________________________var1" localSheetId="0">#REF!</definedName>
    <definedName name="______________________________________________________var1">#REF!</definedName>
    <definedName name="______________________________________________________var4" localSheetId="6">#REF!</definedName>
    <definedName name="______________________________________________________var4" localSheetId="0">#REF!</definedName>
    <definedName name="______________________________________________________var4">#REF!</definedName>
    <definedName name="_____________________________________________________bla1">[1]leads!$H$7</definedName>
    <definedName name="_____________________________________________________can430">40.73</definedName>
    <definedName name="_____________________________________________________can435">43.3</definedName>
    <definedName name="_____________________________________________________cur1">[2]r!$F$30</definedName>
    <definedName name="_____________________________________________________l1">[3]leads!$A$3:$E$108</definedName>
    <definedName name="_____________________________________________________l12" localSheetId="6">#REF!</definedName>
    <definedName name="_____________________________________________________l12" localSheetId="0">#REF!</definedName>
    <definedName name="_____________________________________________________l12">#REF!</definedName>
    <definedName name="_____________________________________________________l2">[2]r!$F$29</definedName>
    <definedName name="_____________________________________________________l3" localSheetId="6">#REF!</definedName>
    <definedName name="_____________________________________________________l3" localSheetId="0">#REF!</definedName>
    <definedName name="_____________________________________________________l3">#REF!</definedName>
    <definedName name="_____________________________________________________l4">[4]Sheet1!$W$2:$Y$103</definedName>
    <definedName name="_____________________________________________________l5" localSheetId="6">#REF!</definedName>
    <definedName name="_____________________________________________________l5" localSheetId="0">#REF!</definedName>
    <definedName name="_____________________________________________________l5">#REF!</definedName>
    <definedName name="_____________________________________________________l6">[2]r!$F$4</definedName>
    <definedName name="_____________________________________________________l7">[5]r!$F$4</definedName>
    <definedName name="_____________________________________________________l8">[2]r!$F$2</definedName>
    <definedName name="_____________________________________________________l9">[2]r!$F$3</definedName>
    <definedName name="_____________________________________________________mm1">[6]r!$F$4</definedName>
    <definedName name="_____________________________________________________mm11">[2]r!$F$4</definedName>
    <definedName name="_____________________________________________________mm111">[5]r!$F$4</definedName>
    <definedName name="_____________________________________________________pc2" localSheetId="6">#REF!</definedName>
    <definedName name="_____________________________________________________pc2" localSheetId="0">#REF!</definedName>
    <definedName name="_____________________________________________________pc2">#REF!</definedName>
    <definedName name="_____________________________________________________pv2" localSheetId="6">#REF!</definedName>
    <definedName name="_____________________________________________________pv2" localSheetId="0">#REF!</definedName>
    <definedName name="_____________________________________________________pv2">#REF!</definedName>
    <definedName name="_____________________________________________________rr3">[7]v!$A$2:$E$51</definedName>
    <definedName name="_____________________________________________________rrr1">[7]r!$B$1:$I$145</definedName>
    <definedName name="_____________________________________________________ss12">[8]rdamdata!$J$8</definedName>
    <definedName name="_____________________________________________________ss20">[8]rdamdata!$J$7</definedName>
    <definedName name="_____________________________________________________ss40">[8]rdamdata!$J$6</definedName>
    <definedName name="_____________________________________________________var1" localSheetId="6">#REF!</definedName>
    <definedName name="_____________________________________________________var1" localSheetId="0">#REF!</definedName>
    <definedName name="_____________________________________________________var1">#REF!</definedName>
    <definedName name="_____________________________________________________var4" localSheetId="6">#REF!</definedName>
    <definedName name="_____________________________________________________var4" localSheetId="0">#REF!</definedName>
    <definedName name="_____________________________________________________var4">#REF!</definedName>
    <definedName name="____________________________________________________bla1">[1]leads!$H$7</definedName>
    <definedName name="____________________________________________________can430">40.73</definedName>
    <definedName name="____________________________________________________can435">43.3</definedName>
    <definedName name="____________________________________________________cur1">[2]r!$F$30</definedName>
    <definedName name="____________________________________________________l1">[3]leads!$A$3:$E$108</definedName>
    <definedName name="____________________________________________________l12" localSheetId="6">#REF!</definedName>
    <definedName name="____________________________________________________l12" localSheetId="0">#REF!</definedName>
    <definedName name="____________________________________________________l12">#REF!</definedName>
    <definedName name="____________________________________________________l2">[2]r!$F$29</definedName>
    <definedName name="____________________________________________________l3" localSheetId="6">#REF!</definedName>
    <definedName name="____________________________________________________l3" localSheetId="0">#REF!</definedName>
    <definedName name="____________________________________________________l3">#REF!</definedName>
    <definedName name="____________________________________________________l4">[4]Sheet1!$W$2:$Y$103</definedName>
    <definedName name="____________________________________________________l5" localSheetId="6">#REF!</definedName>
    <definedName name="____________________________________________________l5" localSheetId="0">#REF!</definedName>
    <definedName name="____________________________________________________l5">#REF!</definedName>
    <definedName name="____________________________________________________l6">[2]r!$F$4</definedName>
    <definedName name="____________________________________________________l7">[5]r!$F$4</definedName>
    <definedName name="____________________________________________________l8">[2]r!$F$2</definedName>
    <definedName name="____________________________________________________l9">[2]r!$F$3</definedName>
    <definedName name="____________________________________________________mm1">[6]r!$F$4</definedName>
    <definedName name="____________________________________________________mm11">[2]r!$F$4</definedName>
    <definedName name="____________________________________________________mm111">[5]r!$F$4</definedName>
    <definedName name="____________________________________________________pc2" localSheetId="6">#REF!</definedName>
    <definedName name="____________________________________________________pc2" localSheetId="0">#REF!</definedName>
    <definedName name="____________________________________________________pc2">#REF!</definedName>
    <definedName name="____________________________________________________pv2" localSheetId="6">#REF!</definedName>
    <definedName name="____________________________________________________pv2" localSheetId="0">#REF!</definedName>
    <definedName name="____________________________________________________pv2">#REF!</definedName>
    <definedName name="____________________________________________________rr3">[7]v!$A$2:$E$51</definedName>
    <definedName name="____________________________________________________rrr1">[7]r!$B$1:$I$145</definedName>
    <definedName name="____________________________________________________ss12">[8]rdamdata!$J$8</definedName>
    <definedName name="____________________________________________________ss20">[8]rdamdata!$J$7</definedName>
    <definedName name="____________________________________________________ss40">[8]rdamdata!$J$6</definedName>
    <definedName name="____________________________________________________var1" localSheetId="6">#REF!</definedName>
    <definedName name="____________________________________________________var1" localSheetId="0">#REF!</definedName>
    <definedName name="____________________________________________________var1">#REF!</definedName>
    <definedName name="____________________________________________________var4" localSheetId="6">#REF!</definedName>
    <definedName name="____________________________________________________var4" localSheetId="0">#REF!</definedName>
    <definedName name="____________________________________________________var4">#REF!</definedName>
    <definedName name="___________________________________________________bla1">[1]leads!$H$7</definedName>
    <definedName name="___________________________________________________can430">40.73</definedName>
    <definedName name="___________________________________________________can435">43.3</definedName>
    <definedName name="___________________________________________________cur1">[2]r!$F$30</definedName>
    <definedName name="___________________________________________________l1">[3]leads!$A$3:$E$108</definedName>
    <definedName name="___________________________________________________l12" localSheetId="6">#REF!</definedName>
    <definedName name="___________________________________________________l12" localSheetId="0">#REF!</definedName>
    <definedName name="___________________________________________________l12">#REF!</definedName>
    <definedName name="___________________________________________________l2">[2]r!$F$29</definedName>
    <definedName name="___________________________________________________l3" localSheetId="6">#REF!</definedName>
    <definedName name="___________________________________________________l3" localSheetId="0">#REF!</definedName>
    <definedName name="___________________________________________________l3">#REF!</definedName>
    <definedName name="___________________________________________________l4">[4]Sheet1!$W$2:$Y$103</definedName>
    <definedName name="___________________________________________________l5" localSheetId="6">#REF!</definedName>
    <definedName name="___________________________________________________l5" localSheetId="0">#REF!</definedName>
    <definedName name="___________________________________________________l5">#REF!</definedName>
    <definedName name="___________________________________________________l6">[2]r!$F$4</definedName>
    <definedName name="___________________________________________________l7">[5]r!$F$4</definedName>
    <definedName name="___________________________________________________l8">[2]r!$F$2</definedName>
    <definedName name="___________________________________________________l9">[2]r!$F$3</definedName>
    <definedName name="___________________________________________________mm1">[6]r!$F$4</definedName>
    <definedName name="___________________________________________________mm11">[2]r!$F$4</definedName>
    <definedName name="___________________________________________________mm111">[5]r!$F$4</definedName>
    <definedName name="___________________________________________________pc2" localSheetId="6">#REF!</definedName>
    <definedName name="___________________________________________________pc2" localSheetId="0">#REF!</definedName>
    <definedName name="___________________________________________________pc2">#REF!</definedName>
    <definedName name="___________________________________________________pv2" localSheetId="6">#REF!</definedName>
    <definedName name="___________________________________________________pv2" localSheetId="0">#REF!</definedName>
    <definedName name="___________________________________________________pv2">#REF!</definedName>
    <definedName name="___________________________________________________rr3">[7]v!$A$2:$E$51</definedName>
    <definedName name="___________________________________________________rrr1">[7]r!$B$1:$I$145</definedName>
    <definedName name="___________________________________________________ss12">[8]rdamdata!$J$8</definedName>
    <definedName name="___________________________________________________ss20">[8]rdamdata!$J$7</definedName>
    <definedName name="___________________________________________________ss40">[8]rdamdata!$J$6</definedName>
    <definedName name="___________________________________________________var1" localSheetId="6">#REF!</definedName>
    <definedName name="___________________________________________________var1" localSheetId="0">#REF!</definedName>
    <definedName name="___________________________________________________var1">#REF!</definedName>
    <definedName name="___________________________________________________var4" localSheetId="6">#REF!</definedName>
    <definedName name="___________________________________________________var4" localSheetId="0">#REF!</definedName>
    <definedName name="___________________________________________________var4">#REF!</definedName>
    <definedName name="__________________________________________________bla1">[1]leads!$H$7</definedName>
    <definedName name="__________________________________________________can430">40.73</definedName>
    <definedName name="__________________________________________________can435">43.3</definedName>
    <definedName name="__________________________________________________cur1">[2]r!$F$30</definedName>
    <definedName name="__________________________________________________l1">[3]leads!$A$3:$E$108</definedName>
    <definedName name="__________________________________________________l12" localSheetId="6">#REF!</definedName>
    <definedName name="__________________________________________________l12" localSheetId="0">#REF!</definedName>
    <definedName name="__________________________________________________l12">#REF!</definedName>
    <definedName name="__________________________________________________l2">[2]r!$F$29</definedName>
    <definedName name="__________________________________________________l3" localSheetId="6">#REF!</definedName>
    <definedName name="__________________________________________________l3" localSheetId="0">#REF!</definedName>
    <definedName name="__________________________________________________l3">#REF!</definedName>
    <definedName name="__________________________________________________l4">[4]Sheet1!$W$2:$Y$103</definedName>
    <definedName name="__________________________________________________l5" localSheetId="6">#REF!</definedName>
    <definedName name="__________________________________________________l5" localSheetId="0">#REF!</definedName>
    <definedName name="__________________________________________________l5">#REF!</definedName>
    <definedName name="__________________________________________________l6">[2]r!$F$4</definedName>
    <definedName name="__________________________________________________l7">[5]r!$F$4</definedName>
    <definedName name="__________________________________________________l8">[2]r!$F$2</definedName>
    <definedName name="__________________________________________________l9">[2]r!$F$3</definedName>
    <definedName name="__________________________________________________mm1">[6]r!$F$4</definedName>
    <definedName name="__________________________________________________mm11">[2]r!$F$4</definedName>
    <definedName name="__________________________________________________mm111">[5]r!$F$4</definedName>
    <definedName name="__________________________________________________pc2" localSheetId="6">#REF!</definedName>
    <definedName name="__________________________________________________pc2" localSheetId="0">#REF!</definedName>
    <definedName name="__________________________________________________pc2">#REF!</definedName>
    <definedName name="__________________________________________________pv2" localSheetId="6">#REF!</definedName>
    <definedName name="__________________________________________________pv2" localSheetId="0">#REF!</definedName>
    <definedName name="__________________________________________________pv2">#REF!</definedName>
    <definedName name="__________________________________________________rr3">[7]v!$A$2:$E$51</definedName>
    <definedName name="__________________________________________________rrr1">[7]r!$B$1:$I$145</definedName>
    <definedName name="__________________________________________________ss12">[8]rdamdata!$J$8</definedName>
    <definedName name="__________________________________________________ss20">[8]rdamdata!$J$7</definedName>
    <definedName name="__________________________________________________ss40">[8]rdamdata!$J$6</definedName>
    <definedName name="__________________________________________________var1" localSheetId="6">#REF!</definedName>
    <definedName name="__________________________________________________var1" localSheetId="0">#REF!</definedName>
    <definedName name="__________________________________________________var1">#REF!</definedName>
    <definedName name="__________________________________________________var4" localSheetId="6">#REF!</definedName>
    <definedName name="__________________________________________________var4" localSheetId="0">#REF!</definedName>
    <definedName name="__________________________________________________var4">#REF!</definedName>
    <definedName name="_________________________________________________bla1">[1]leads!$H$7</definedName>
    <definedName name="_________________________________________________can430">40.73</definedName>
    <definedName name="_________________________________________________can435">43.3</definedName>
    <definedName name="_________________________________________________cur1">[2]r!$F$30</definedName>
    <definedName name="_________________________________________________l1">[3]leads!$A$3:$E$108</definedName>
    <definedName name="_________________________________________________l12" localSheetId="6">#REF!</definedName>
    <definedName name="_________________________________________________l12" localSheetId="0">#REF!</definedName>
    <definedName name="_________________________________________________l12">#REF!</definedName>
    <definedName name="_________________________________________________l2">[2]r!$F$29</definedName>
    <definedName name="_________________________________________________l3" localSheetId="6">#REF!</definedName>
    <definedName name="_________________________________________________l3" localSheetId="0">#REF!</definedName>
    <definedName name="_________________________________________________l3">#REF!</definedName>
    <definedName name="_________________________________________________l4">[4]Sheet1!$W$2:$Y$103</definedName>
    <definedName name="_________________________________________________l5" localSheetId="6">#REF!</definedName>
    <definedName name="_________________________________________________l5" localSheetId="0">#REF!</definedName>
    <definedName name="_________________________________________________l5">#REF!</definedName>
    <definedName name="_________________________________________________l6">[2]r!$F$4</definedName>
    <definedName name="_________________________________________________l7">[5]r!$F$4</definedName>
    <definedName name="_________________________________________________l8">[2]r!$F$2</definedName>
    <definedName name="_________________________________________________l9">[2]r!$F$3</definedName>
    <definedName name="_________________________________________________mm1">[6]r!$F$4</definedName>
    <definedName name="_________________________________________________mm11">[2]r!$F$4</definedName>
    <definedName name="_________________________________________________mm111">[5]r!$F$4</definedName>
    <definedName name="_________________________________________________pc2" localSheetId="6">#REF!</definedName>
    <definedName name="_________________________________________________pc2" localSheetId="0">#REF!</definedName>
    <definedName name="_________________________________________________pc2">#REF!</definedName>
    <definedName name="_________________________________________________pv2" localSheetId="6">#REF!</definedName>
    <definedName name="_________________________________________________pv2" localSheetId="0">#REF!</definedName>
    <definedName name="_________________________________________________pv2">#REF!</definedName>
    <definedName name="_________________________________________________rr3">[7]v!$A$2:$E$51</definedName>
    <definedName name="_________________________________________________rrr1">[7]r!$B$1:$I$145</definedName>
    <definedName name="_________________________________________________ss12">[8]rdamdata!$J$8</definedName>
    <definedName name="_________________________________________________ss20">[8]rdamdata!$J$7</definedName>
    <definedName name="_________________________________________________ss40">[8]rdamdata!$J$6</definedName>
    <definedName name="_________________________________________________var1" localSheetId="6">#REF!</definedName>
    <definedName name="_________________________________________________var1" localSheetId="0">#REF!</definedName>
    <definedName name="_________________________________________________var1">#REF!</definedName>
    <definedName name="_________________________________________________var4" localSheetId="6">#REF!</definedName>
    <definedName name="_________________________________________________var4" localSheetId="0">#REF!</definedName>
    <definedName name="_________________________________________________var4">#REF!</definedName>
    <definedName name="________________________________________________bla1">[1]leads!$H$7</definedName>
    <definedName name="________________________________________________can430">40.73</definedName>
    <definedName name="________________________________________________can435">43.3</definedName>
    <definedName name="________________________________________________cur1">[2]r!$F$30</definedName>
    <definedName name="________________________________________________knr2">NA()</definedName>
    <definedName name="________________________________________________l1">[3]leads!$A$3:$E$108</definedName>
    <definedName name="________________________________________________l12" localSheetId="6">#REF!</definedName>
    <definedName name="________________________________________________l12" localSheetId="0">#REF!</definedName>
    <definedName name="________________________________________________l12">#REF!</definedName>
    <definedName name="________________________________________________l2">[2]r!$F$29</definedName>
    <definedName name="________________________________________________l3" localSheetId="6">#REF!</definedName>
    <definedName name="________________________________________________l3" localSheetId="0">#REF!</definedName>
    <definedName name="________________________________________________l3">#REF!</definedName>
    <definedName name="________________________________________________l4">[4]Sheet1!$W$2:$Y$103</definedName>
    <definedName name="________________________________________________l5" localSheetId="6">#REF!</definedName>
    <definedName name="________________________________________________l5" localSheetId="0">#REF!</definedName>
    <definedName name="________________________________________________l5">#REF!</definedName>
    <definedName name="________________________________________________l6">[2]r!$F$4</definedName>
    <definedName name="________________________________________________l7">[5]r!$F$4</definedName>
    <definedName name="________________________________________________l8">[2]r!$F$2</definedName>
    <definedName name="________________________________________________l9">[2]r!$F$3</definedName>
    <definedName name="________________________________________________mm1">[6]r!$F$4</definedName>
    <definedName name="________________________________________________mm11">[2]r!$F$4</definedName>
    <definedName name="________________________________________________mm111">[5]r!$F$4</definedName>
    <definedName name="________________________________________________pc2" localSheetId="6">#REF!</definedName>
    <definedName name="________________________________________________pc2" localSheetId="0">#REF!</definedName>
    <definedName name="________________________________________________pc2">#REF!</definedName>
    <definedName name="________________________________________________pv2" localSheetId="6">#REF!</definedName>
    <definedName name="________________________________________________pv2" localSheetId="0">#REF!</definedName>
    <definedName name="________________________________________________pv2">#REF!</definedName>
    <definedName name="________________________________________________rr3">[7]v!$A$2:$E$51</definedName>
    <definedName name="________________________________________________rrr1">[7]r!$B$1:$I$145</definedName>
    <definedName name="________________________________________________ss12">[8]rdamdata!$J$8</definedName>
    <definedName name="________________________________________________ss20">[8]rdamdata!$J$7</definedName>
    <definedName name="________________________________________________ss40">[8]rdamdata!$J$6</definedName>
    <definedName name="________________________________________________var1" localSheetId="6">#REF!</definedName>
    <definedName name="________________________________________________var1" localSheetId="0">#REF!</definedName>
    <definedName name="________________________________________________var1">#REF!</definedName>
    <definedName name="________________________________________________var4" localSheetId="6">#REF!</definedName>
    <definedName name="________________________________________________var4" localSheetId="0">#REF!</definedName>
    <definedName name="________________________________________________var4">#REF!</definedName>
    <definedName name="_______________________________________________bla1">[1]leads!$H$7</definedName>
    <definedName name="_______________________________________________can430">40.73</definedName>
    <definedName name="_______________________________________________can435">43.3</definedName>
    <definedName name="_______________________________________________cur1">[2]r!$F$30</definedName>
    <definedName name="_______________________________________________l1">[3]leads!$A$3:$E$108</definedName>
    <definedName name="_______________________________________________l12" localSheetId="6">#REF!</definedName>
    <definedName name="_______________________________________________l12" localSheetId="0">#REF!</definedName>
    <definedName name="_______________________________________________l12">#REF!</definedName>
    <definedName name="_______________________________________________l2">[2]r!$F$29</definedName>
    <definedName name="_______________________________________________l3" localSheetId="6">#REF!</definedName>
    <definedName name="_______________________________________________l3" localSheetId="0">#REF!</definedName>
    <definedName name="_______________________________________________l3">#REF!</definedName>
    <definedName name="_______________________________________________l4">[4]Sheet1!$W$2:$Y$103</definedName>
    <definedName name="_______________________________________________l5" localSheetId="6">#REF!</definedName>
    <definedName name="_______________________________________________l5" localSheetId="0">#REF!</definedName>
    <definedName name="_______________________________________________l5">#REF!</definedName>
    <definedName name="_______________________________________________l6">[2]r!$F$4</definedName>
    <definedName name="_______________________________________________l7">[5]r!$F$4</definedName>
    <definedName name="_______________________________________________l8">[2]r!$F$2</definedName>
    <definedName name="_______________________________________________l9">[2]r!$F$3</definedName>
    <definedName name="_______________________________________________mm1">[6]r!$F$4</definedName>
    <definedName name="_______________________________________________mm11">[2]r!$F$4</definedName>
    <definedName name="_______________________________________________mm111">[5]r!$F$4</definedName>
    <definedName name="_______________________________________________pc2" localSheetId="6">#REF!</definedName>
    <definedName name="_______________________________________________pc2" localSheetId="0">#REF!</definedName>
    <definedName name="_______________________________________________pc2">#REF!</definedName>
    <definedName name="_______________________________________________pv2" localSheetId="6">#REF!</definedName>
    <definedName name="_______________________________________________pv2" localSheetId="0">#REF!</definedName>
    <definedName name="_______________________________________________pv2">#REF!</definedName>
    <definedName name="_______________________________________________rr3">[7]v!$A$2:$E$51</definedName>
    <definedName name="_______________________________________________rrr1">[7]r!$B$1:$I$145</definedName>
    <definedName name="_______________________________________________ss12">[8]rdamdata!$J$8</definedName>
    <definedName name="_______________________________________________ss20">[8]rdamdata!$J$7</definedName>
    <definedName name="_______________________________________________ss40">[8]rdamdata!$J$6</definedName>
    <definedName name="_______________________________________________var1" localSheetId="6">#REF!</definedName>
    <definedName name="_______________________________________________var1" localSheetId="0">#REF!</definedName>
    <definedName name="_______________________________________________var1">#REF!</definedName>
    <definedName name="_______________________________________________var4" localSheetId="6">#REF!</definedName>
    <definedName name="_______________________________________________var4" localSheetId="0">#REF!</definedName>
    <definedName name="_______________________________________________var4">#REF!</definedName>
    <definedName name="______________________________________________bla1">[1]leads!$H$7</definedName>
    <definedName name="______________________________________________can430">40.73</definedName>
    <definedName name="______________________________________________can435">43.3</definedName>
    <definedName name="______________________________________________cur1">[2]r!$F$30</definedName>
    <definedName name="______________________________________________knr2">NA()</definedName>
    <definedName name="______________________________________________l1">[3]leads!$A$3:$E$108</definedName>
    <definedName name="______________________________________________l12" localSheetId="6">#REF!</definedName>
    <definedName name="______________________________________________l12" localSheetId="0">#REF!</definedName>
    <definedName name="______________________________________________l12">#REF!</definedName>
    <definedName name="______________________________________________l2">[2]r!$F$29</definedName>
    <definedName name="______________________________________________l3" localSheetId="6">#REF!</definedName>
    <definedName name="______________________________________________l3" localSheetId="0">#REF!</definedName>
    <definedName name="______________________________________________l3">#REF!</definedName>
    <definedName name="______________________________________________l4">[4]Sheet1!$W$2:$Y$103</definedName>
    <definedName name="______________________________________________l5" localSheetId="6">#REF!</definedName>
    <definedName name="______________________________________________l5" localSheetId="0">#REF!</definedName>
    <definedName name="______________________________________________l5">#REF!</definedName>
    <definedName name="______________________________________________l6">[2]r!$F$4</definedName>
    <definedName name="______________________________________________l7">[5]r!$F$4</definedName>
    <definedName name="______________________________________________l8">[2]r!$F$2</definedName>
    <definedName name="______________________________________________l9">[2]r!$F$3</definedName>
    <definedName name="______________________________________________Met22">NA()</definedName>
    <definedName name="______________________________________________Met45">NA()</definedName>
    <definedName name="______________________________________________MEt55">NA()</definedName>
    <definedName name="______________________________________________Met63">NA()</definedName>
    <definedName name="______________________________________________mm1">[6]r!$F$4</definedName>
    <definedName name="______________________________________________mm1000">NA()</definedName>
    <definedName name="______________________________________________mm11">[2]r!$F$4</definedName>
    <definedName name="______________________________________________mm111">[5]r!$F$4</definedName>
    <definedName name="______________________________________________mm600">NA()</definedName>
    <definedName name="______________________________________________mm800">NA()</definedName>
    <definedName name="______________________________________________pc2" localSheetId="6">#REF!</definedName>
    <definedName name="______________________________________________pc2" localSheetId="0">#REF!</definedName>
    <definedName name="______________________________________________pc2">#REF!</definedName>
    <definedName name="______________________________________________pv2" localSheetId="6">#REF!</definedName>
    <definedName name="______________________________________________pv2" localSheetId="0">#REF!</definedName>
    <definedName name="______________________________________________pv2">#REF!</definedName>
    <definedName name="______________________________________________rr3">[7]v!$A$2:$E$51</definedName>
    <definedName name="______________________________________________rrr1">[7]r!$B$1:$I$145</definedName>
    <definedName name="______________________________________________ss12">[8]rdamdata!$J$8</definedName>
    <definedName name="______________________________________________ss20">[8]rdamdata!$J$7</definedName>
    <definedName name="______________________________________________ss40">[8]rdamdata!$J$6</definedName>
    <definedName name="______________________________________________var1" localSheetId="6">#REF!</definedName>
    <definedName name="______________________________________________var1" localSheetId="0">#REF!</definedName>
    <definedName name="______________________________________________var1">#REF!</definedName>
    <definedName name="______________________________________________var4" localSheetId="6">#REF!</definedName>
    <definedName name="______________________________________________var4" localSheetId="0">#REF!</definedName>
    <definedName name="______________________________________________var4">#REF!</definedName>
    <definedName name="_____________________________________________bla1">[1]leads!$H$7</definedName>
    <definedName name="_____________________________________________can430">40.73</definedName>
    <definedName name="_____________________________________________can435">43.3</definedName>
    <definedName name="_____________________________________________cur1">[2]r!$F$30</definedName>
    <definedName name="_____________________________________________knr2">NA()</definedName>
    <definedName name="_____________________________________________l1">[3]leads!$A$3:$E$108</definedName>
    <definedName name="_____________________________________________l12" localSheetId="6">#REF!</definedName>
    <definedName name="_____________________________________________l12" localSheetId="0">#REF!</definedName>
    <definedName name="_____________________________________________l12">#REF!</definedName>
    <definedName name="_____________________________________________l2">[2]r!$F$29</definedName>
    <definedName name="_____________________________________________l3" localSheetId="6">#REF!</definedName>
    <definedName name="_____________________________________________l3" localSheetId="0">#REF!</definedName>
    <definedName name="_____________________________________________l3">#REF!</definedName>
    <definedName name="_____________________________________________l4">[4]Sheet1!$W$2:$Y$103</definedName>
    <definedName name="_____________________________________________l5" localSheetId="6">#REF!</definedName>
    <definedName name="_____________________________________________l5" localSheetId="0">#REF!</definedName>
    <definedName name="_____________________________________________l5">#REF!</definedName>
    <definedName name="_____________________________________________l6">[2]r!$F$4</definedName>
    <definedName name="_____________________________________________l7">[5]r!$F$4</definedName>
    <definedName name="_____________________________________________l8">[2]r!$F$2</definedName>
    <definedName name="_____________________________________________l9">[2]r!$F$3</definedName>
    <definedName name="_____________________________________________mm1">[6]r!$F$4</definedName>
    <definedName name="_____________________________________________mm11">[2]r!$F$4</definedName>
    <definedName name="_____________________________________________mm111">[5]r!$F$4</definedName>
    <definedName name="_____________________________________________pc2" localSheetId="6">#REF!</definedName>
    <definedName name="_____________________________________________pc2" localSheetId="0">#REF!</definedName>
    <definedName name="_____________________________________________pc2">#REF!</definedName>
    <definedName name="_____________________________________________pv2" localSheetId="6">#REF!</definedName>
    <definedName name="_____________________________________________pv2" localSheetId="0">#REF!</definedName>
    <definedName name="_____________________________________________pv2">#REF!</definedName>
    <definedName name="_____________________________________________rr3">[7]v!$A$2:$E$51</definedName>
    <definedName name="_____________________________________________rrr1">[7]r!$B$1:$I$145</definedName>
    <definedName name="_____________________________________________ss12">[8]rdamdata!$J$8</definedName>
    <definedName name="_____________________________________________ss20">[8]rdamdata!$J$7</definedName>
    <definedName name="_____________________________________________ss40">[8]rdamdata!$J$6</definedName>
    <definedName name="_____________________________________________var1" localSheetId="6">#REF!</definedName>
    <definedName name="_____________________________________________var1" localSheetId="0">#REF!</definedName>
    <definedName name="_____________________________________________var1">#REF!</definedName>
    <definedName name="_____________________________________________var4" localSheetId="6">#REF!</definedName>
    <definedName name="_____________________________________________var4" localSheetId="0">#REF!</definedName>
    <definedName name="_____________________________________________var4">#REF!</definedName>
    <definedName name="____________________________________________bla1">[1]leads!$H$7</definedName>
    <definedName name="____________________________________________can430">40.73</definedName>
    <definedName name="____________________________________________can435">43.3</definedName>
    <definedName name="____________________________________________cur1">[2]r!$F$30</definedName>
    <definedName name="____________________________________________knr2">NA()</definedName>
    <definedName name="____________________________________________l1">[3]leads!$A$3:$E$108</definedName>
    <definedName name="____________________________________________l12" localSheetId="6">#REF!</definedName>
    <definedName name="____________________________________________l12" localSheetId="0">#REF!</definedName>
    <definedName name="____________________________________________l12">#REF!</definedName>
    <definedName name="____________________________________________l2">[2]r!$F$29</definedName>
    <definedName name="____________________________________________l3" localSheetId="6">#REF!</definedName>
    <definedName name="____________________________________________l3" localSheetId="0">#REF!</definedName>
    <definedName name="____________________________________________l3">#REF!</definedName>
    <definedName name="____________________________________________l4">[4]Sheet1!$W$2:$Y$103</definedName>
    <definedName name="____________________________________________l5" localSheetId="6">#REF!</definedName>
    <definedName name="____________________________________________l5" localSheetId="0">#REF!</definedName>
    <definedName name="____________________________________________l5">#REF!</definedName>
    <definedName name="____________________________________________l6">[2]r!$F$4</definedName>
    <definedName name="____________________________________________l7">[5]r!$F$4</definedName>
    <definedName name="____________________________________________l8">[2]r!$F$2</definedName>
    <definedName name="____________________________________________l9">[2]r!$F$3</definedName>
    <definedName name="____________________________________________Met22">NA()</definedName>
    <definedName name="____________________________________________Met45">NA()</definedName>
    <definedName name="____________________________________________MEt55">NA()</definedName>
    <definedName name="____________________________________________Met63">NA()</definedName>
    <definedName name="____________________________________________mm1">[6]r!$F$4</definedName>
    <definedName name="____________________________________________mm1000">NA()</definedName>
    <definedName name="____________________________________________mm11">[2]r!$F$4</definedName>
    <definedName name="____________________________________________mm111">[5]r!$F$4</definedName>
    <definedName name="____________________________________________mm600">NA()</definedName>
    <definedName name="____________________________________________mm800">NA()</definedName>
    <definedName name="____________________________________________pc2" localSheetId="6">#REF!</definedName>
    <definedName name="____________________________________________pc2" localSheetId="0">#REF!</definedName>
    <definedName name="____________________________________________pc2">#REF!</definedName>
    <definedName name="____________________________________________pv2" localSheetId="6">#REF!</definedName>
    <definedName name="____________________________________________pv2" localSheetId="0">#REF!</definedName>
    <definedName name="____________________________________________pv2">#REF!</definedName>
    <definedName name="____________________________________________rr3">[7]v!$A$2:$E$51</definedName>
    <definedName name="____________________________________________rrr1">[7]r!$B$1:$I$145</definedName>
    <definedName name="____________________________________________ss12">[8]rdamdata!$J$8</definedName>
    <definedName name="____________________________________________ss20">[8]rdamdata!$J$7</definedName>
    <definedName name="____________________________________________ss40">[8]rdamdata!$J$6</definedName>
    <definedName name="____________________________________________var1" localSheetId="6">#REF!</definedName>
    <definedName name="____________________________________________var1" localSheetId="0">#REF!</definedName>
    <definedName name="____________________________________________var1">#REF!</definedName>
    <definedName name="____________________________________________var4" localSheetId="6">#REF!</definedName>
    <definedName name="____________________________________________var4" localSheetId="0">#REF!</definedName>
    <definedName name="____________________________________________var4">#REF!</definedName>
    <definedName name="___________________________________________bla1">[1]leads!$H$7</definedName>
    <definedName name="___________________________________________can430">40.73</definedName>
    <definedName name="___________________________________________can435">43.3</definedName>
    <definedName name="___________________________________________cur1">[2]r!$F$30</definedName>
    <definedName name="___________________________________________knr2">NA()</definedName>
    <definedName name="___________________________________________l1">[3]leads!$A$3:$E$108</definedName>
    <definedName name="___________________________________________l12" localSheetId="6">#REF!</definedName>
    <definedName name="___________________________________________l12" localSheetId="0">#REF!</definedName>
    <definedName name="___________________________________________l12">#REF!</definedName>
    <definedName name="___________________________________________l2">[2]r!$F$29</definedName>
    <definedName name="___________________________________________l3" localSheetId="6">#REF!</definedName>
    <definedName name="___________________________________________l3" localSheetId="0">#REF!</definedName>
    <definedName name="___________________________________________l3">#REF!</definedName>
    <definedName name="___________________________________________l4">[4]Sheet1!$W$2:$Y$103</definedName>
    <definedName name="___________________________________________l5" localSheetId="6">#REF!</definedName>
    <definedName name="___________________________________________l5" localSheetId="0">#REF!</definedName>
    <definedName name="___________________________________________l5">#REF!</definedName>
    <definedName name="___________________________________________l6">[2]r!$F$4</definedName>
    <definedName name="___________________________________________l7">[5]r!$F$4</definedName>
    <definedName name="___________________________________________l8">[2]r!$F$2</definedName>
    <definedName name="___________________________________________l9">[2]r!$F$3</definedName>
    <definedName name="___________________________________________Met22">NA()</definedName>
    <definedName name="___________________________________________Met45">NA()</definedName>
    <definedName name="___________________________________________MEt55">NA()</definedName>
    <definedName name="___________________________________________Met63">NA()</definedName>
    <definedName name="___________________________________________mm1">[6]r!$F$4</definedName>
    <definedName name="___________________________________________mm1000">NA()</definedName>
    <definedName name="___________________________________________mm11">[2]r!$F$4</definedName>
    <definedName name="___________________________________________mm111">[5]r!$F$4</definedName>
    <definedName name="___________________________________________mm600">NA()</definedName>
    <definedName name="___________________________________________mm800">NA()</definedName>
    <definedName name="___________________________________________pc2" localSheetId="6">#REF!</definedName>
    <definedName name="___________________________________________pc2" localSheetId="0">#REF!</definedName>
    <definedName name="___________________________________________pc2">#REF!</definedName>
    <definedName name="___________________________________________pv2" localSheetId="6">#REF!</definedName>
    <definedName name="___________________________________________pv2" localSheetId="0">#REF!</definedName>
    <definedName name="___________________________________________pv2">#REF!</definedName>
    <definedName name="___________________________________________rr3">[7]v!$A$2:$E$51</definedName>
    <definedName name="___________________________________________rrr1">[7]r!$B$1:$I$145</definedName>
    <definedName name="___________________________________________ss12">[8]rdamdata!$J$8</definedName>
    <definedName name="___________________________________________ss20">[8]rdamdata!$J$7</definedName>
    <definedName name="___________________________________________ss40">[8]rdamdata!$J$6</definedName>
    <definedName name="___________________________________________var1" localSheetId="6">#REF!</definedName>
    <definedName name="___________________________________________var1" localSheetId="0">#REF!</definedName>
    <definedName name="___________________________________________var1">#REF!</definedName>
    <definedName name="___________________________________________var4" localSheetId="6">#REF!</definedName>
    <definedName name="___________________________________________var4" localSheetId="0">#REF!</definedName>
    <definedName name="___________________________________________var4">#REF!</definedName>
    <definedName name="__________________________________________bla1">[1]leads!$H$7</definedName>
    <definedName name="__________________________________________can430">40.73</definedName>
    <definedName name="__________________________________________can435">43.3</definedName>
    <definedName name="__________________________________________cur1">[2]r!$F$30</definedName>
    <definedName name="__________________________________________l1">[3]leads!$A$3:$E$108</definedName>
    <definedName name="__________________________________________l12" localSheetId="6">#REF!</definedName>
    <definedName name="__________________________________________l12" localSheetId="0">#REF!</definedName>
    <definedName name="__________________________________________l12">#REF!</definedName>
    <definedName name="__________________________________________l2">[2]r!$F$29</definedName>
    <definedName name="__________________________________________l3" localSheetId="6">#REF!</definedName>
    <definedName name="__________________________________________l3" localSheetId="0">#REF!</definedName>
    <definedName name="__________________________________________l3">#REF!</definedName>
    <definedName name="__________________________________________l4">[4]Sheet1!$W$2:$Y$103</definedName>
    <definedName name="__________________________________________l5" localSheetId="6">#REF!</definedName>
    <definedName name="__________________________________________l5" localSheetId="0">#REF!</definedName>
    <definedName name="__________________________________________l5">#REF!</definedName>
    <definedName name="__________________________________________l6">[2]r!$F$4</definedName>
    <definedName name="__________________________________________l7">[5]r!$F$4</definedName>
    <definedName name="__________________________________________l8">[2]r!$F$2</definedName>
    <definedName name="__________________________________________l9">[2]r!$F$3</definedName>
    <definedName name="__________________________________________Met22">NA()</definedName>
    <definedName name="__________________________________________Met45">NA()</definedName>
    <definedName name="__________________________________________MEt55">NA()</definedName>
    <definedName name="__________________________________________Met63">NA()</definedName>
    <definedName name="__________________________________________mm1">[6]r!$F$4</definedName>
    <definedName name="__________________________________________mm1000">NA()</definedName>
    <definedName name="__________________________________________mm11">[2]r!$F$4</definedName>
    <definedName name="__________________________________________mm111">[5]r!$F$4</definedName>
    <definedName name="__________________________________________mm600">NA()</definedName>
    <definedName name="__________________________________________mm800">NA()</definedName>
    <definedName name="__________________________________________pc2" localSheetId="6">#REF!</definedName>
    <definedName name="__________________________________________pc2" localSheetId="0">#REF!</definedName>
    <definedName name="__________________________________________pc2">#REF!</definedName>
    <definedName name="__________________________________________pv2" localSheetId="6">#REF!</definedName>
    <definedName name="__________________________________________pv2" localSheetId="0">#REF!</definedName>
    <definedName name="__________________________________________pv2">#REF!</definedName>
    <definedName name="__________________________________________rr3">[7]v!$A$2:$E$51</definedName>
    <definedName name="__________________________________________rrr1">[7]r!$B$1:$I$145</definedName>
    <definedName name="__________________________________________ss12">[8]rdamdata!$J$8</definedName>
    <definedName name="__________________________________________ss20">[8]rdamdata!$J$7</definedName>
    <definedName name="__________________________________________ss40">[8]rdamdata!$J$6</definedName>
    <definedName name="__________________________________________var1" localSheetId="6">#REF!</definedName>
    <definedName name="__________________________________________var1" localSheetId="0">#REF!</definedName>
    <definedName name="__________________________________________var1">#REF!</definedName>
    <definedName name="__________________________________________var4" localSheetId="6">#REF!</definedName>
    <definedName name="__________________________________________var4" localSheetId="0">#REF!</definedName>
    <definedName name="__________________________________________var4">#REF!</definedName>
    <definedName name="_________________________________________bla1">[1]leads!$H$7</definedName>
    <definedName name="_________________________________________can430">40.73</definedName>
    <definedName name="_________________________________________can435">43.3</definedName>
    <definedName name="_________________________________________cur1">[2]r!$F$30</definedName>
    <definedName name="_________________________________________knr2">NA()</definedName>
    <definedName name="_________________________________________l1">[3]leads!$A$3:$E$108</definedName>
    <definedName name="_________________________________________l12" localSheetId="6">#REF!</definedName>
    <definedName name="_________________________________________l12" localSheetId="0">#REF!</definedName>
    <definedName name="_________________________________________l12">#REF!</definedName>
    <definedName name="_________________________________________l2">[2]r!$F$29</definedName>
    <definedName name="_________________________________________l3" localSheetId="6">#REF!</definedName>
    <definedName name="_________________________________________l3" localSheetId="0">#REF!</definedName>
    <definedName name="_________________________________________l3">#REF!</definedName>
    <definedName name="_________________________________________l4">[4]Sheet1!$W$2:$Y$103</definedName>
    <definedName name="_________________________________________l5" localSheetId="6">#REF!</definedName>
    <definedName name="_________________________________________l5" localSheetId="0">#REF!</definedName>
    <definedName name="_________________________________________l5">#REF!</definedName>
    <definedName name="_________________________________________l6">[2]r!$F$4</definedName>
    <definedName name="_________________________________________l7">[5]r!$F$4</definedName>
    <definedName name="_________________________________________l8">[2]r!$F$2</definedName>
    <definedName name="_________________________________________l9">[2]r!$F$3</definedName>
    <definedName name="_________________________________________Met22">NA()</definedName>
    <definedName name="_________________________________________Met45">NA()</definedName>
    <definedName name="_________________________________________MEt55">NA()</definedName>
    <definedName name="_________________________________________Met63">NA()</definedName>
    <definedName name="_________________________________________mm1">[6]r!$F$4</definedName>
    <definedName name="_________________________________________mm1000">NA()</definedName>
    <definedName name="_________________________________________mm11">[2]r!$F$4</definedName>
    <definedName name="_________________________________________mm111">[5]r!$F$4</definedName>
    <definedName name="_________________________________________mm600">NA()</definedName>
    <definedName name="_________________________________________mm800">NA()</definedName>
    <definedName name="_________________________________________pc2" localSheetId="6">#REF!</definedName>
    <definedName name="_________________________________________pc2" localSheetId="0">#REF!</definedName>
    <definedName name="_________________________________________pc2">#REF!</definedName>
    <definedName name="_________________________________________pv2" localSheetId="6">#REF!</definedName>
    <definedName name="_________________________________________pv2" localSheetId="0">#REF!</definedName>
    <definedName name="_________________________________________pv2">#REF!</definedName>
    <definedName name="_________________________________________rr3">[7]v!$A$2:$E$51</definedName>
    <definedName name="_________________________________________rrr1">[7]r!$B$1:$I$145</definedName>
    <definedName name="_________________________________________ss12">[8]rdamdata!$J$8</definedName>
    <definedName name="_________________________________________ss20">[8]rdamdata!$J$7</definedName>
    <definedName name="_________________________________________ss40">[8]rdamdata!$J$6</definedName>
    <definedName name="_________________________________________var1" localSheetId="6">#REF!</definedName>
    <definedName name="_________________________________________var1" localSheetId="0">#REF!</definedName>
    <definedName name="_________________________________________var1">#REF!</definedName>
    <definedName name="_________________________________________var4" localSheetId="6">#REF!</definedName>
    <definedName name="_________________________________________var4" localSheetId="0">#REF!</definedName>
    <definedName name="_________________________________________var4">#REF!</definedName>
    <definedName name="________________________________________bla1">[1]leads!$H$7</definedName>
    <definedName name="________________________________________can430">40.73</definedName>
    <definedName name="________________________________________can435">43.3</definedName>
    <definedName name="________________________________________cur1">[2]r!$F$30</definedName>
    <definedName name="________________________________________knr2" localSheetId="6">#REF!</definedName>
    <definedName name="________________________________________knr2" localSheetId="0">#REF!</definedName>
    <definedName name="________________________________________knr2">#REF!</definedName>
    <definedName name="________________________________________l1">[3]leads!$A$3:$E$108</definedName>
    <definedName name="________________________________________l12" localSheetId="6">#REF!</definedName>
    <definedName name="________________________________________l12" localSheetId="0">#REF!</definedName>
    <definedName name="________________________________________l12">#REF!</definedName>
    <definedName name="________________________________________l2">[2]r!$F$29</definedName>
    <definedName name="________________________________________l3" localSheetId="6">#REF!</definedName>
    <definedName name="________________________________________l3" localSheetId="0">#REF!</definedName>
    <definedName name="________________________________________l3">#REF!</definedName>
    <definedName name="________________________________________l4">[4]Sheet1!$W$2:$Y$103</definedName>
    <definedName name="________________________________________l5" localSheetId="6">#REF!</definedName>
    <definedName name="________________________________________l5" localSheetId="0">#REF!</definedName>
    <definedName name="________________________________________l5">#REF!</definedName>
    <definedName name="________________________________________l6">[2]r!$F$4</definedName>
    <definedName name="________________________________________l7">[5]r!$F$4</definedName>
    <definedName name="________________________________________l8">[2]r!$F$2</definedName>
    <definedName name="________________________________________l9">[2]r!$F$3</definedName>
    <definedName name="________________________________________Met22">NA()</definedName>
    <definedName name="________________________________________Met45">NA()</definedName>
    <definedName name="________________________________________MEt55">NA()</definedName>
    <definedName name="________________________________________Met63">NA()</definedName>
    <definedName name="________________________________________mm1">[6]r!$F$4</definedName>
    <definedName name="________________________________________mm1000">NA()</definedName>
    <definedName name="________________________________________mm11">[2]r!$F$4</definedName>
    <definedName name="________________________________________mm111">[5]r!$F$4</definedName>
    <definedName name="________________________________________mm600">NA()</definedName>
    <definedName name="________________________________________mm800">NA()</definedName>
    <definedName name="________________________________________pc2" localSheetId="6">#REF!</definedName>
    <definedName name="________________________________________pc2" localSheetId="0">#REF!</definedName>
    <definedName name="________________________________________pc2">#REF!</definedName>
    <definedName name="________________________________________pv2" localSheetId="6">#REF!</definedName>
    <definedName name="________________________________________pv2" localSheetId="0">#REF!</definedName>
    <definedName name="________________________________________pv2">#REF!</definedName>
    <definedName name="________________________________________rr3">[7]v!$A$2:$E$51</definedName>
    <definedName name="________________________________________rrr1">[7]r!$B$1:$I$145</definedName>
    <definedName name="________________________________________ss12">[8]rdamdata!$J$8</definedName>
    <definedName name="________________________________________ss20">[8]rdamdata!$J$7</definedName>
    <definedName name="________________________________________ss40">[8]rdamdata!$J$6</definedName>
    <definedName name="________________________________________var1" localSheetId="6">#REF!</definedName>
    <definedName name="________________________________________var1" localSheetId="0">#REF!</definedName>
    <definedName name="________________________________________var1">#REF!</definedName>
    <definedName name="________________________________________var4" localSheetId="6">#REF!</definedName>
    <definedName name="________________________________________var4" localSheetId="0">#REF!</definedName>
    <definedName name="________________________________________var4">#REF!</definedName>
    <definedName name="_______________________________________bla1">[1]leads!$H$7</definedName>
    <definedName name="_______________________________________can430">40.73</definedName>
    <definedName name="_______________________________________can435">43.3</definedName>
    <definedName name="_______________________________________cur1">[2]r!$F$30</definedName>
    <definedName name="_______________________________________knr2">NA()</definedName>
    <definedName name="_______________________________________l1">[3]leads!$A$3:$E$108</definedName>
    <definedName name="_______________________________________l12" localSheetId="6">#REF!</definedName>
    <definedName name="_______________________________________l12" localSheetId="0">#REF!</definedName>
    <definedName name="_______________________________________l12">#REF!</definedName>
    <definedName name="_______________________________________l2">[2]r!$F$29</definedName>
    <definedName name="_______________________________________l3" localSheetId="6">#REF!</definedName>
    <definedName name="_______________________________________l3" localSheetId="0">#REF!</definedName>
    <definedName name="_______________________________________l3">#REF!</definedName>
    <definedName name="_______________________________________l4">[4]Sheet1!$W$2:$Y$103</definedName>
    <definedName name="_______________________________________l5" localSheetId="6">#REF!</definedName>
    <definedName name="_______________________________________l5" localSheetId="0">#REF!</definedName>
    <definedName name="_______________________________________l5">#REF!</definedName>
    <definedName name="_______________________________________l6">[2]r!$F$4</definedName>
    <definedName name="_______________________________________l7">[5]r!$F$4</definedName>
    <definedName name="_______________________________________l8">[2]r!$F$2</definedName>
    <definedName name="_______________________________________l9">[2]r!$F$3</definedName>
    <definedName name="_______________________________________Met22">NA()</definedName>
    <definedName name="_______________________________________Met45">NA()</definedName>
    <definedName name="_______________________________________MEt55">NA()</definedName>
    <definedName name="_______________________________________Met63">NA()</definedName>
    <definedName name="_______________________________________mm1">[6]r!$F$4</definedName>
    <definedName name="_______________________________________mm1000">NA()</definedName>
    <definedName name="_______________________________________mm11">[2]r!$F$4</definedName>
    <definedName name="_______________________________________mm111">[5]r!$F$4</definedName>
    <definedName name="_______________________________________mm600">NA()</definedName>
    <definedName name="_______________________________________mm800">NA()</definedName>
    <definedName name="_______________________________________pc2" localSheetId="6">#REF!</definedName>
    <definedName name="_______________________________________pc2" localSheetId="0">#REF!</definedName>
    <definedName name="_______________________________________pc2">#REF!</definedName>
    <definedName name="_______________________________________pv2" localSheetId="6">#REF!</definedName>
    <definedName name="_______________________________________pv2" localSheetId="0">#REF!</definedName>
    <definedName name="_______________________________________pv2">#REF!</definedName>
    <definedName name="_______________________________________rr3">[7]v!$A$2:$E$51</definedName>
    <definedName name="_______________________________________rrr1">[7]r!$B$1:$I$145</definedName>
    <definedName name="_______________________________________ss12">[8]rdamdata!$J$8</definedName>
    <definedName name="_______________________________________ss20">[8]rdamdata!$J$7</definedName>
    <definedName name="_______________________________________ss40">[8]rdamdata!$J$6</definedName>
    <definedName name="_______________________________________var1" localSheetId="6">#REF!</definedName>
    <definedName name="_______________________________________var1" localSheetId="0">#REF!</definedName>
    <definedName name="_______________________________________var1">#REF!</definedName>
    <definedName name="_______________________________________var4" localSheetId="6">#REF!</definedName>
    <definedName name="_______________________________________var4" localSheetId="0">#REF!</definedName>
    <definedName name="_______________________________________var4">#REF!</definedName>
    <definedName name="______________________________________bla1">[1]leads!$H$7</definedName>
    <definedName name="______________________________________can430">40.73</definedName>
    <definedName name="______________________________________can435">43.3</definedName>
    <definedName name="______________________________________cur1">[2]r!$F$30</definedName>
    <definedName name="______________________________________knr2" localSheetId="6">#REF!</definedName>
    <definedName name="______________________________________knr2" localSheetId="0">#REF!</definedName>
    <definedName name="______________________________________knr2">#REF!</definedName>
    <definedName name="______________________________________l1">[3]leads!$A$3:$E$108</definedName>
    <definedName name="______________________________________l12" localSheetId="6">#REF!</definedName>
    <definedName name="______________________________________l12" localSheetId="0">#REF!</definedName>
    <definedName name="______________________________________l12">#REF!</definedName>
    <definedName name="______________________________________l2">[2]r!$F$29</definedName>
    <definedName name="______________________________________l3" localSheetId="6">#REF!</definedName>
    <definedName name="______________________________________l3" localSheetId="0">#REF!</definedName>
    <definedName name="______________________________________l3">#REF!</definedName>
    <definedName name="______________________________________l4">[4]Sheet1!$W$2:$Y$103</definedName>
    <definedName name="______________________________________l5" localSheetId="6">#REF!</definedName>
    <definedName name="______________________________________l5" localSheetId="0">#REF!</definedName>
    <definedName name="______________________________________l5">#REF!</definedName>
    <definedName name="______________________________________l6">[2]r!$F$4</definedName>
    <definedName name="______________________________________l7">[5]r!$F$4</definedName>
    <definedName name="______________________________________l8">[2]r!$F$2</definedName>
    <definedName name="______________________________________l9">[2]r!$F$3</definedName>
    <definedName name="______________________________________Met22">NA()</definedName>
    <definedName name="______________________________________Met45">NA()</definedName>
    <definedName name="______________________________________MEt55">NA()</definedName>
    <definedName name="______________________________________Met63">NA()</definedName>
    <definedName name="______________________________________mm1">[6]r!$F$4</definedName>
    <definedName name="______________________________________mm1000">NA()</definedName>
    <definedName name="______________________________________mm11">[2]r!$F$4</definedName>
    <definedName name="______________________________________mm111">[5]r!$F$4</definedName>
    <definedName name="______________________________________mm600">NA()</definedName>
    <definedName name="______________________________________mm800">NA()</definedName>
    <definedName name="______________________________________pc2" localSheetId="6">#REF!</definedName>
    <definedName name="______________________________________pc2" localSheetId="0">#REF!</definedName>
    <definedName name="______________________________________pc2">#REF!</definedName>
    <definedName name="______________________________________pv2" localSheetId="6">#REF!</definedName>
    <definedName name="______________________________________pv2" localSheetId="0">#REF!</definedName>
    <definedName name="______________________________________pv2">#REF!</definedName>
    <definedName name="______________________________________rr3">[7]v!$A$2:$E$51</definedName>
    <definedName name="______________________________________rrr1">[7]r!$B$1:$I$145</definedName>
    <definedName name="______________________________________ss12">[8]rdamdata!$J$8</definedName>
    <definedName name="______________________________________ss20">[8]rdamdata!$J$7</definedName>
    <definedName name="______________________________________ss40">[8]rdamdata!$J$6</definedName>
    <definedName name="______________________________________var1" localSheetId="6">#REF!</definedName>
    <definedName name="______________________________________var1" localSheetId="0">#REF!</definedName>
    <definedName name="______________________________________var1">#REF!</definedName>
    <definedName name="______________________________________var4" localSheetId="6">#REF!</definedName>
    <definedName name="______________________________________var4" localSheetId="0">#REF!</definedName>
    <definedName name="______________________________________var4">#REF!</definedName>
    <definedName name="_____________________________________bla1">[1]leads!$H$7</definedName>
    <definedName name="_____________________________________can430">40.73</definedName>
    <definedName name="_____________________________________can435">43.3</definedName>
    <definedName name="_____________________________________cur1">[2]r!$F$30</definedName>
    <definedName name="_____________________________________knr2" localSheetId="6">#REF!</definedName>
    <definedName name="_____________________________________knr2" localSheetId="0">#REF!</definedName>
    <definedName name="_____________________________________knr2">#REF!</definedName>
    <definedName name="_____________________________________l1">[3]leads!$A$3:$E$108</definedName>
    <definedName name="_____________________________________l12" localSheetId="6">#REF!</definedName>
    <definedName name="_____________________________________l12" localSheetId="0">#REF!</definedName>
    <definedName name="_____________________________________l12">#REF!</definedName>
    <definedName name="_____________________________________l2">[2]r!$F$29</definedName>
    <definedName name="_____________________________________l3" localSheetId="6">#REF!</definedName>
    <definedName name="_____________________________________l3" localSheetId="0">#REF!</definedName>
    <definedName name="_____________________________________l3">#REF!</definedName>
    <definedName name="_____________________________________l4">[4]Sheet1!$W$2:$Y$103</definedName>
    <definedName name="_____________________________________l5" localSheetId="6">#REF!</definedName>
    <definedName name="_____________________________________l5" localSheetId="0">#REF!</definedName>
    <definedName name="_____________________________________l5">#REF!</definedName>
    <definedName name="_____________________________________l6">[2]r!$F$4</definedName>
    <definedName name="_____________________________________l7">[5]r!$F$4</definedName>
    <definedName name="_____________________________________l8">[2]r!$F$2</definedName>
    <definedName name="_____________________________________l9">[2]r!$F$3</definedName>
    <definedName name="_____________________________________Met22">NA()</definedName>
    <definedName name="_____________________________________Met45">NA()</definedName>
    <definedName name="_____________________________________MEt55">NA()</definedName>
    <definedName name="_____________________________________Met63">NA()</definedName>
    <definedName name="_____________________________________mm1">[6]r!$F$4</definedName>
    <definedName name="_____________________________________mm1000">NA()</definedName>
    <definedName name="_____________________________________mm11">[2]r!$F$4</definedName>
    <definedName name="_____________________________________mm111">[5]r!$F$4</definedName>
    <definedName name="_____________________________________mm600">NA()</definedName>
    <definedName name="_____________________________________mm800">NA()</definedName>
    <definedName name="_____________________________________pc2" localSheetId="6">#REF!</definedName>
    <definedName name="_____________________________________pc2" localSheetId="0">#REF!</definedName>
    <definedName name="_____________________________________pc2">#REF!</definedName>
    <definedName name="_____________________________________pv2" localSheetId="6">#REF!</definedName>
    <definedName name="_____________________________________pv2" localSheetId="0">#REF!</definedName>
    <definedName name="_____________________________________pv2">#REF!</definedName>
    <definedName name="_____________________________________rr3">[7]v!$A$2:$E$51</definedName>
    <definedName name="_____________________________________rrr1">[7]r!$B$1:$I$145</definedName>
    <definedName name="_____________________________________ss12">[8]rdamdata!$J$8</definedName>
    <definedName name="_____________________________________ss20">[8]rdamdata!$J$7</definedName>
    <definedName name="_____________________________________ss40">[8]rdamdata!$J$6</definedName>
    <definedName name="_____________________________________var1" localSheetId="6">#REF!</definedName>
    <definedName name="_____________________________________var1" localSheetId="0">#REF!</definedName>
    <definedName name="_____________________________________var1">#REF!</definedName>
    <definedName name="_____________________________________var4" localSheetId="6">#REF!</definedName>
    <definedName name="_____________________________________var4" localSheetId="0">#REF!</definedName>
    <definedName name="_____________________________________var4">#REF!</definedName>
    <definedName name="____________________________________bla1">[1]leads!$H$7</definedName>
    <definedName name="____________________________________can430">40.73</definedName>
    <definedName name="____________________________________can435">43.3</definedName>
    <definedName name="____________________________________cur1">[2]r!$F$30</definedName>
    <definedName name="____________________________________knr2">NA()</definedName>
    <definedName name="____________________________________l1">[3]leads!$A$3:$E$108</definedName>
    <definedName name="____________________________________l12" localSheetId="6">#REF!</definedName>
    <definedName name="____________________________________l12" localSheetId="0">#REF!</definedName>
    <definedName name="____________________________________l12">#REF!</definedName>
    <definedName name="____________________________________l2">[2]r!$F$29</definedName>
    <definedName name="____________________________________l3" localSheetId="6">#REF!</definedName>
    <definedName name="____________________________________l3" localSheetId="0">#REF!</definedName>
    <definedName name="____________________________________l3">#REF!</definedName>
    <definedName name="____________________________________l4">[4]Sheet1!$W$2:$Y$103</definedName>
    <definedName name="____________________________________l5" localSheetId="6">#REF!</definedName>
    <definedName name="____________________________________l5" localSheetId="0">#REF!</definedName>
    <definedName name="____________________________________l5">#REF!</definedName>
    <definedName name="____________________________________l6">[2]r!$F$4</definedName>
    <definedName name="____________________________________l7">[5]r!$F$4</definedName>
    <definedName name="____________________________________l8">[2]r!$F$2</definedName>
    <definedName name="____________________________________l9">[2]r!$F$3</definedName>
    <definedName name="____________________________________mm1">[6]r!$F$4</definedName>
    <definedName name="____________________________________mm11">[2]r!$F$4</definedName>
    <definedName name="____________________________________mm111">[5]r!$F$4</definedName>
    <definedName name="____________________________________pc2" localSheetId="6">#REF!</definedName>
    <definedName name="____________________________________pc2" localSheetId="0">#REF!</definedName>
    <definedName name="____________________________________pc2">#REF!</definedName>
    <definedName name="____________________________________pv2" localSheetId="6">#REF!</definedName>
    <definedName name="____________________________________pv2" localSheetId="0">#REF!</definedName>
    <definedName name="____________________________________pv2">#REF!</definedName>
    <definedName name="____________________________________rr3">[7]v!$A$2:$E$51</definedName>
    <definedName name="____________________________________rrr1">[7]r!$B$1:$I$145</definedName>
    <definedName name="____________________________________ss12">[8]rdamdata!$J$8</definedName>
    <definedName name="____________________________________ss20">[8]rdamdata!$J$7</definedName>
    <definedName name="____________________________________ss40">[8]rdamdata!$J$6</definedName>
    <definedName name="____________________________________var1" localSheetId="6">#REF!</definedName>
    <definedName name="____________________________________var1" localSheetId="0">#REF!</definedName>
    <definedName name="____________________________________var1">#REF!</definedName>
    <definedName name="____________________________________var4" localSheetId="6">#REF!</definedName>
    <definedName name="____________________________________var4" localSheetId="0">#REF!</definedName>
    <definedName name="____________________________________var4">#REF!</definedName>
    <definedName name="___________________________________bla1">[1]leads!$H$7</definedName>
    <definedName name="___________________________________can430">40.73</definedName>
    <definedName name="___________________________________can435">43.3</definedName>
    <definedName name="___________________________________cur1">[2]r!$F$30</definedName>
    <definedName name="___________________________________knr2" localSheetId="6">#REF!</definedName>
    <definedName name="___________________________________knr2" localSheetId="0">#REF!</definedName>
    <definedName name="___________________________________knr2">#REF!</definedName>
    <definedName name="___________________________________l1">[3]leads!$A$3:$E$108</definedName>
    <definedName name="___________________________________l12" localSheetId="6">#REF!</definedName>
    <definedName name="___________________________________l12" localSheetId="0">#REF!</definedName>
    <definedName name="___________________________________l12">#REF!</definedName>
    <definedName name="___________________________________l2">[2]r!$F$29</definedName>
    <definedName name="___________________________________l3" localSheetId="6">#REF!</definedName>
    <definedName name="___________________________________l3" localSheetId="0">#REF!</definedName>
    <definedName name="___________________________________l3">#REF!</definedName>
    <definedName name="___________________________________l4">[4]Sheet1!$W$2:$Y$103</definedName>
    <definedName name="___________________________________l5" localSheetId="6">#REF!</definedName>
    <definedName name="___________________________________l5" localSheetId="0">#REF!</definedName>
    <definedName name="___________________________________l5">#REF!</definedName>
    <definedName name="___________________________________l6">[2]r!$F$4</definedName>
    <definedName name="___________________________________l7">[5]r!$F$4</definedName>
    <definedName name="___________________________________l8">[2]r!$F$2</definedName>
    <definedName name="___________________________________l9">[2]r!$F$3</definedName>
    <definedName name="___________________________________Met22">NA()</definedName>
    <definedName name="___________________________________Met45">NA()</definedName>
    <definedName name="___________________________________MEt55">NA()</definedName>
    <definedName name="___________________________________Met63">NA()</definedName>
    <definedName name="___________________________________mm1">[6]r!$F$4</definedName>
    <definedName name="___________________________________mm1000">NA()</definedName>
    <definedName name="___________________________________mm11">[2]r!$F$4</definedName>
    <definedName name="___________________________________mm111">[5]r!$F$4</definedName>
    <definedName name="___________________________________mm600">NA()</definedName>
    <definedName name="___________________________________mm800">NA()</definedName>
    <definedName name="___________________________________pc2" localSheetId="6">#REF!</definedName>
    <definedName name="___________________________________pc2" localSheetId="0">#REF!</definedName>
    <definedName name="___________________________________pc2">#REF!</definedName>
    <definedName name="___________________________________pv2" localSheetId="6">#REF!</definedName>
    <definedName name="___________________________________pv2" localSheetId="0">#REF!</definedName>
    <definedName name="___________________________________pv2">#REF!</definedName>
    <definedName name="___________________________________rr3">[7]v!$A$2:$E$51</definedName>
    <definedName name="___________________________________rrr1">[7]r!$B$1:$I$145</definedName>
    <definedName name="___________________________________ss12">[8]rdamdata!$J$8</definedName>
    <definedName name="___________________________________ss20">[8]rdamdata!$J$7</definedName>
    <definedName name="___________________________________ss40">[8]rdamdata!$J$6</definedName>
    <definedName name="___________________________________var1" localSheetId="6">#REF!</definedName>
    <definedName name="___________________________________var1" localSheetId="0">#REF!</definedName>
    <definedName name="___________________________________var1">#REF!</definedName>
    <definedName name="___________________________________var4" localSheetId="6">#REF!</definedName>
    <definedName name="___________________________________var4" localSheetId="0">#REF!</definedName>
    <definedName name="___________________________________var4">#REF!</definedName>
    <definedName name="__________________________________bla1">[1]leads!$H$7</definedName>
    <definedName name="__________________________________can430">40.73</definedName>
    <definedName name="__________________________________can435">43.3</definedName>
    <definedName name="__________________________________cur1">[2]r!$F$30</definedName>
    <definedName name="__________________________________knr2">NA()</definedName>
    <definedName name="__________________________________l1">[3]leads!$A$3:$E$108</definedName>
    <definedName name="__________________________________l12" localSheetId="6">#REF!</definedName>
    <definedName name="__________________________________l12" localSheetId="0">#REF!</definedName>
    <definedName name="__________________________________l12">#REF!</definedName>
    <definedName name="__________________________________l2">[2]r!$F$29</definedName>
    <definedName name="__________________________________l3" localSheetId="6">#REF!</definedName>
    <definedName name="__________________________________l3" localSheetId="0">#REF!</definedName>
    <definedName name="__________________________________l3">#REF!</definedName>
    <definedName name="__________________________________l4">[4]Sheet1!$W$2:$Y$103</definedName>
    <definedName name="__________________________________l5" localSheetId="6">#REF!</definedName>
    <definedName name="__________________________________l5" localSheetId="0">#REF!</definedName>
    <definedName name="__________________________________l5">#REF!</definedName>
    <definedName name="__________________________________l6">[2]r!$F$4</definedName>
    <definedName name="__________________________________l7">[5]r!$F$4</definedName>
    <definedName name="__________________________________l8">[2]r!$F$2</definedName>
    <definedName name="__________________________________l9">[2]r!$F$3</definedName>
    <definedName name="__________________________________Met22">NA()</definedName>
    <definedName name="__________________________________Met45">NA()</definedName>
    <definedName name="__________________________________MEt55">NA()</definedName>
    <definedName name="__________________________________Met63">NA()</definedName>
    <definedName name="__________________________________mm1">[6]r!$F$4</definedName>
    <definedName name="__________________________________mm1000">NA()</definedName>
    <definedName name="__________________________________mm11">[2]r!$F$4</definedName>
    <definedName name="__________________________________mm111">[5]r!$F$4</definedName>
    <definedName name="__________________________________mm600">NA()</definedName>
    <definedName name="__________________________________mm800">NA()</definedName>
    <definedName name="__________________________________pc2" localSheetId="6">#REF!</definedName>
    <definedName name="__________________________________pc2" localSheetId="0">#REF!</definedName>
    <definedName name="__________________________________pc2">#REF!</definedName>
    <definedName name="__________________________________pv2" localSheetId="6">#REF!</definedName>
    <definedName name="__________________________________pv2" localSheetId="0">#REF!</definedName>
    <definedName name="__________________________________pv2">#REF!</definedName>
    <definedName name="__________________________________rr3">[7]v!$A$2:$E$51</definedName>
    <definedName name="__________________________________rrr1">[7]r!$B$1:$I$145</definedName>
    <definedName name="__________________________________ss12">[8]rdamdata!$J$8</definedName>
    <definedName name="__________________________________ss20">[8]rdamdata!$J$7</definedName>
    <definedName name="__________________________________ss40">[8]rdamdata!$J$6</definedName>
    <definedName name="__________________________________var1" localSheetId="6">#REF!</definedName>
    <definedName name="__________________________________var1" localSheetId="0">#REF!</definedName>
    <definedName name="__________________________________var1">#REF!</definedName>
    <definedName name="__________________________________var4" localSheetId="6">#REF!</definedName>
    <definedName name="__________________________________var4" localSheetId="0">#REF!</definedName>
    <definedName name="__________________________________var4">#REF!</definedName>
    <definedName name="_________________________________bla1">[1]leads!$H$7</definedName>
    <definedName name="_________________________________can430">40.73</definedName>
    <definedName name="_________________________________can435">43.3</definedName>
    <definedName name="_________________________________cur1">[2]r!$F$30</definedName>
    <definedName name="_________________________________knr2" localSheetId="6">#REF!</definedName>
    <definedName name="_________________________________knr2" localSheetId="0">#REF!</definedName>
    <definedName name="_________________________________knr2">#REF!</definedName>
    <definedName name="_________________________________l1">[3]leads!$A$3:$E$108</definedName>
    <definedName name="_________________________________l12" localSheetId="6">#REF!</definedName>
    <definedName name="_________________________________l12" localSheetId="0">#REF!</definedName>
    <definedName name="_________________________________l12">#REF!</definedName>
    <definedName name="_________________________________l2">[2]r!$F$29</definedName>
    <definedName name="_________________________________l3" localSheetId="6">#REF!</definedName>
    <definedName name="_________________________________l3" localSheetId="0">#REF!</definedName>
    <definedName name="_________________________________l3">#REF!</definedName>
    <definedName name="_________________________________l4">[4]Sheet1!$W$2:$Y$103</definedName>
    <definedName name="_________________________________l5" localSheetId="6">#REF!</definedName>
    <definedName name="_________________________________l5" localSheetId="0">#REF!</definedName>
    <definedName name="_________________________________l5">#REF!</definedName>
    <definedName name="_________________________________l6">[2]r!$F$4</definedName>
    <definedName name="_________________________________l7">[5]r!$F$4</definedName>
    <definedName name="_________________________________l8">[2]r!$F$2</definedName>
    <definedName name="_________________________________l9">[2]r!$F$3</definedName>
    <definedName name="_________________________________Met22">NA()</definedName>
    <definedName name="_________________________________Met45">NA()</definedName>
    <definedName name="_________________________________MEt55">NA()</definedName>
    <definedName name="_________________________________Met63">NA()</definedName>
    <definedName name="_________________________________mm1">[6]r!$F$4</definedName>
    <definedName name="_________________________________mm1000">NA()</definedName>
    <definedName name="_________________________________mm11">[2]r!$F$4</definedName>
    <definedName name="_________________________________mm111">[5]r!$F$4</definedName>
    <definedName name="_________________________________mm600">NA()</definedName>
    <definedName name="_________________________________mm800">NA()</definedName>
    <definedName name="_________________________________pc2" localSheetId="6">#REF!</definedName>
    <definedName name="_________________________________pc2" localSheetId="0">#REF!</definedName>
    <definedName name="_________________________________pc2">#REF!</definedName>
    <definedName name="_________________________________pv2" localSheetId="6">#REF!</definedName>
    <definedName name="_________________________________pv2" localSheetId="0">#REF!</definedName>
    <definedName name="_________________________________pv2">#REF!</definedName>
    <definedName name="_________________________________rr3">[7]v!$A$2:$E$51</definedName>
    <definedName name="_________________________________rrr1">[7]r!$B$1:$I$145</definedName>
    <definedName name="_________________________________ss12">[8]rdamdata!$J$8</definedName>
    <definedName name="_________________________________ss20">[8]rdamdata!$J$7</definedName>
    <definedName name="_________________________________ss40">[8]rdamdata!$J$6</definedName>
    <definedName name="_________________________________var1" localSheetId="6">#REF!</definedName>
    <definedName name="_________________________________var1" localSheetId="0">#REF!</definedName>
    <definedName name="_________________________________var1">#REF!</definedName>
    <definedName name="_________________________________var4" localSheetId="6">#REF!</definedName>
    <definedName name="_________________________________var4" localSheetId="0">#REF!</definedName>
    <definedName name="_________________________________var4">#REF!</definedName>
    <definedName name="________________________________bla1">[1]leads!$H$7</definedName>
    <definedName name="________________________________BSG100">NA()</definedName>
    <definedName name="________________________________BSG150">NA()</definedName>
    <definedName name="________________________________BSG5">NA()</definedName>
    <definedName name="________________________________BSG75">NA()</definedName>
    <definedName name="________________________________BTC13">NA()</definedName>
    <definedName name="________________________________BTC14">NA()</definedName>
    <definedName name="________________________________BTC15">NA()</definedName>
    <definedName name="________________________________BTC16">NA()</definedName>
    <definedName name="________________________________BTC17">NA()</definedName>
    <definedName name="________________________________BTC18">NA()</definedName>
    <definedName name="________________________________BTC19">NA()</definedName>
    <definedName name="________________________________BTC20">NA()</definedName>
    <definedName name="________________________________BTC21">NA()</definedName>
    <definedName name="________________________________BTC22">NA()</definedName>
    <definedName name="________________________________BTC23">NA()</definedName>
    <definedName name="________________________________BTC24">NA()</definedName>
    <definedName name="________________________________BTR13">NA()</definedName>
    <definedName name="________________________________BTR14">NA()</definedName>
    <definedName name="________________________________BTR15">NA()</definedName>
    <definedName name="________________________________BTR16">NA()</definedName>
    <definedName name="________________________________BTR17">NA()</definedName>
    <definedName name="________________________________BTR18">NA()</definedName>
    <definedName name="________________________________BTR19">NA()</definedName>
    <definedName name="________________________________BTR20">NA()</definedName>
    <definedName name="________________________________BTR21">NA()</definedName>
    <definedName name="________________________________BTR22">NA()</definedName>
    <definedName name="________________________________BTR23">NA()</definedName>
    <definedName name="________________________________BTR24">NA()</definedName>
    <definedName name="________________________________BTS13">NA()</definedName>
    <definedName name="________________________________BTS14">NA()</definedName>
    <definedName name="________________________________BTS15">NA()</definedName>
    <definedName name="________________________________BTS16">NA()</definedName>
    <definedName name="________________________________BTS17">NA()</definedName>
    <definedName name="________________________________BTS18">NA()</definedName>
    <definedName name="________________________________BTS19">NA()</definedName>
    <definedName name="________________________________BTS20">NA()</definedName>
    <definedName name="________________________________BTS21">NA()</definedName>
    <definedName name="________________________________BTS22">NA()</definedName>
    <definedName name="________________________________BTS23">NA()</definedName>
    <definedName name="________________________________BTS24">NA()</definedName>
    <definedName name="________________________________can430">40.73</definedName>
    <definedName name="________________________________can435">43.3</definedName>
    <definedName name="________________________________cur1">[2]r!$F$30</definedName>
    <definedName name="________________________________GBS113">NA()</definedName>
    <definedName name="________________________________GBS114">NA()</definedName>
    <definedName name="________________________________GBS115">NA()</definedName>
    <definedName name="________________________________GBS116">NA()</definedName>
    <definedName name="________________________________GBS117">NA()</definedName>
    <definedName name="________________________________GBS118">NA()</definedName>
    <definedName name="________________________________GBS119">NA()</definedName>
    <definedName name="________________________________GBS120">NA()</definedName>
    <definedName name="________________________________GBS121">NA()</definedName>
    <definedName name="________________________________GBS122">NA()</definedName>
    <definedName name="________________________________GBS123">NA()</definedName>
    <definedName name="________________________________GBS124">NA()</definedName>
    <definedName name="________________________________GBS213">NA()</definedName>
    <definedName name="________________________________GBS214">NA()</definedName>
    <definedName name="________________________________GBS215">NA()</definedName>
    <definedName name="________________________________GBS216">NA()</definedName>
    <definedName name="________________________________GBS217">NA()</definedName>
    <definedName name="________________________________GBS218">NA()</definedName>
    <definedName name="________________________________GBS219">NA()</definedName>
    <definedName name="________________________________GBS220">NA()</definedName>
    <definedName name="________________________________GBS221">NA()</definedName>
    <definedName name="________________________________GBS222">NA()</definedName>
    <definedName name="________________________________GBS223">NA()</definedName>
    <definedName name="________________________________GBS224">NA()</definedName>
    <definedName name="________________________________knr2">NA()</definedName>
    <definedName name="________________________________l1">[3]leads!$A$3:$E$108</definedName>
    <definedName name="________________________________l12" localSheetId="6">#REF!</definedName>
    <definedName name="________________________________l12" localSheetId="0">#REF!</definedName>
    <definedName name="________________________________l12">#REF!</definedName>
    <definedName name="________________________________l2">[2]r!$F$29</definedName>
    <definedName name="________________________________l3" localSheetId="6">#REF!</definedName>
    <definedName name="________________________________l3" localSheetId="0">#REF!</definedName>
    <definedName name="________________________________l3">#REF!</definedName>
    <definedName name="________________________________l4">[4]Sheet1!$W$2:$Y$103</definedName>
    <definedName name="________________________________l5" localSheetId="6">#REF!</definedName>
    <definedName name="________________________________l5" localSheetId="0">#REF!</definedName>
    <definedName name="________________________________l5">#REF!</definedName>
    <definedName name="________________________________l6">[2]r!$F$4</definedName>
    <definedName name="________________________________l7">[5]r!$F$4</definedName>
    <definedName name="________________________________l8">[2]r!$F$2</definedName>
    <definedName name="________________________________l9">[2]r!$F$3</definedName>
    <definedName name="________________________________Met22">NA()</definedName>
    <definedName name="________________________________Met45">NA()</definedName>
    <definedName name="________________________________MEt55">NA()</definedName>
    <definedName name="________________________________Met63">NA()</definedName>
    <definedName name="________________________________ML213">NA()</definedName>
    <definedName name="________________________________ML214">NA()</definedName>
    <definedName name="________________________________ML215">NA()</definedName>
    <definedName name="________________________________ML216">NA()</definedName>
    <definedName name="________________________________ML217">NA()</definedName>
    <definedName name="________________________________ML218">NA()</definedName>
    <definedName name="________________________________ML219">NA()</definedName>
    <definedName name="________________________________ML220">NA()</definedName>
    <definedName name="________________________________ML221">NA()</definedName>
    <definedName name="________________________________ML222">NA()</definedName>
    <definedName name="________________________________ML223">NA()</definedName>
    <definedName name="________________________________ML224">NA()</definedName>
    <definedName name="________________________________ML313">NA()</definedName>
    <definedName name="________________________________ML314">NA()</definedName>
    <definedName name="________________________________ML315">NA()</definedName>
    <definedName name="________________________________ML316">NA()</definedName>
    <definedName name="________________________________ML317">NA()</definedName>
    <definedName name="________________________________ML318">NA()</definedName>
    <definedName name="________________________________ML319">NA()</definedName>
    <definedName name="________________________________ML320">NA()</definedName>
    <definedName name="________________________________ML321">NA()</definedName>
    <definedName name="________________________________ML322">NA()</definedName>
    <definedName name="________________________________ML323">NA()</definedName>
    <definedName name="________________________________ML324">NA()</definedName>
    <definedName name="________________________________mm1">[6]r!$F$4</definedName>
    <definedName name="________________________________mm1000">NA()</definedName>
    <definedName name="________________________________mm11">[2]r!$F$4</definedName>
    <definedName name="________________________________mm111">[5]r!$F$4</definedName>
    <definedName name="________________________________mm600">NA()</definedName>
    <definedName name="________________________________mm800">NA()</definedName>
    <definedName name="________________________________PC13">NA()</definedName>
    <definedName name="________________________________PC14">NA()</definedName>
    <definedName name="________________________________PC15">NA()</definedName>
    <definedName name="________________________________PC16">NA()</definedName>
    <definedName name="________________________________PC17">NA()</definedName>
    <definedName name="________________________________PC18">NA()</definedName>
    <definedName name="________________________________PC19">NA()</definedName>
    <definedName name="________________________________pc2" localSheetId="6">#REF!</definedName>
    <definedName name="________________________________pc2" localSheetId="0">#REF!</definedName>
    <definedName name="________________________________pc2">#REF!</definedName>
    <definedName name="________________________________PC20">NA()</definedName>
    <definedName name="________________________________PC21">NA()</definedName>
    <definedName name="________________________________PC22">NA()</definedName>
    <definedName name="________________________________PC23">NA()</definedName>
    <definedName name="________________________________PC24">NA()</definedName>
    <definedName name="________________________________pv2" localSheetId="6">#REF!</definedName>
    <definedName name="________________________________pv2" localSheetId="0">#REF!</definedName>
    <definedName name="________________________________pv2">#REF!</definedName>
    <definedName name="________________________________rr3">[7]v!$A$2:$E$51</definedName>
    <definedName name="________________________________rrr1">[7]r!$B$1:$I$145</definedName>
    <definedName name="________________________________ss12">[8]rdamdata!$J$8</definedName>
    <definedName name="________________________________ss20">[8]rdamdata!$J$7</definedName>
    <definedName name="________________________________ss40">[8]rdamdata!$J$6</definedName>
    <definedName name="________________________________var1" localSheetId="6">#REF!</definedName>
    <definedName name="________________________________var1" localSheetId="0">#REF!</definedName>
    <definedName name="________________________________var1">#REF!</definedName>
    <definedName name="________________________________var4" localSheetId="6">#REF!</definedName>
    <definedName name="________________________________var4" localSheetId="0">#REF!</definedName>
    <definedName name="________________________________var4">#REF!</definedName>
    <definedName name="_______________________________bla1">[1]leads!$H$7</definedName>
    <definedName name="_______________________________BSG100">NA()</definedName>
    <definedName name="_______________________________BSG150">NA()</definedName>
    <definedName name="_______________________________BSG5">NA()</definedName>
    <definedName name="_______________________________BSG75">NA()</definedName>
    <definedName name="_______________________________BTC13">NA()</definedName>
    <definedName name="_______________________________BTC14">NA()</definedName>
    <definedName name="_______________________________BTC15">NA()</definedName>
    <definedName name="_______________________________BTC16">NA()</definedName>
    <definedName name="_______________________________BTC17">NA()</definedName>
    <definedName name="_______________________________BTC18">NA()</definedName>
    <definedName name="_______________________________BTC19">NA()</definedName>
    <definedName name="_______________________________BTC20">NA()</definedName>
    <definedName name="_______________________________BTC21">NA()</definedName>
    <definedName name="_______________________________BTC22">NA()</definedName>
    <definedName name="_______________________________BTC23">NA()</definedName>
    <definedName name="_______________________________BTC24">NA()</definedName>
    <definedName name="_______________________________BTR13">NA()</definedName>
    <definedName name="_______________________________BTR14">NA()</definedName>
    <definedName name="_______________________________BTR15">NA()</definedName>
    <definedName name="_______________________________BTR16">NA()</definedName>
    <definedName name="_______________________________BTR17">NA()</definedName>
    <definedName name="_______________________________BTR18">NA()</definedName>
    <definedName name="_______________________________BTR19">NA()</definedName>
    <definedName name="_______________________________BTR20">NA()</definedName>
    <definedName name="_______________________________BTR21">NA()</definedName>
    <definedName name="_______________________________BTR22">NA()</definedName>
    <definedName name="_______________________________BTR23">NA()</definedName>
    <definedName name="_______________________________BTR24">NA()</definedName>
    <definedName name="_______________________________BTS13">NA()</definedName>
    <definedName name="_______________________________BTS14">NA()</definedName>
    <definedName name="_______________________________BTS15">NA()</definedName>
    <definedName name="_______________________________BTS16">NA()</definedName>
    <definedName name="_______________________________BTS17">NA()</definedName>
    <definedName name="_______________________________BTS18">NA()</definedName>
    <definedName name="_______________________________BTS19">NA()</definedName>
    <definedName name="_______________________________BTS20">NA()</definedName>
    <definedName name="_______________________________BTS21">NA()</definedName>
    <definedName name="_______________________________BTS22">NA()</definedName>
    <definedName name="_______________________________BTS23">NA()</definedName>
    <definedName name="_______________________________BTS24">NA()</definedName>
    <definedName name="_______________________________can430">40.73</definedName>
    <definedName name="_______________________________can435">43.3</definedName>
    <definedName name="_______________________________cur1">[2]r!$F$30</definedName>
    <definedName name="_______________________________GBS113">NA()</definedName>
    <definedName name="_______________________________GBS114">NA()</definedName>
    <definedName name="_______________________________GBS115">NA()</definedName>
    <definedName name="_______________________________GBS116">NA()</definedName>
    <definedName name="_______________________________GBS117">NA()</definedName>
    <definedName name="_______________________________GBS118">NA()</definedName>
    <definedName name="_______________________________GBS119">NA()</definedName>
    <definedName name="_______________________________GBS120">NA()</definedName>
    <definedName name="_______________________________GBS121">NA()</definedName>
    <definedName name="_______________________________GBS122">NA()</definedName>
    <definedName name="_______________________________GBS123">NA()</definedName>
    <definedName name="_______________________________GBS124">NA()</definedName>
    <definedName name="_______________________________GBS213">NA()</definedName>
    <definedName name="_______________________________GBS214">NA()</definedName>
    <definedName name="_______________________________GBS215">NA()</definedName>
    <definedName name="_______________________________GBS216">NA()</definedName>
    <definedName name="_______________________________GBS217">NA()</definedName>
    <definedName name="_______________________________GBS218">NA()</definedName>
    <definedName name="_______________________________GBS219">NA()</definedName>
    <definedName name="_______________________________GBS220">NA()</definedName>
    <definedName name="_______________________________GBS221">NA()</definedName>
    <definedName name="_______________________________GBS222">NA()</definedName>
    <definedName name="_______________________________GBS223">NA()</definedName>
    <definedName name="_______________________________GBS224">NA()</definedName>
    <definedName name="_______________________________knr2" localSheetId="6">#REF!</definedName>
    <definedName name="_______________________________knr2" localSheetId="0">#REF!</definedName>
    <definedName name="_______________________________knr2">#REF!</definedName>
    <definedName name="_______________________________l1">[3]leads!$A$3:$E$108</definedName>
    <definedName name="_______________________________l12" localSheetId="6">#REF!</definedName>
    <definedName name="_______________________________l12" localSheetId="0">#REF!</definedName>
    <definedName name="_______________________________l12">#REF!</definedName>
    <definedName name="_______________________________l2">[2]r!$F$29</definedName>
    <definedName name="_______________________________l3" localSheetId="6">#REF!</definedName>
    <definedName name="_______________________________l3" localSheetId="0">#REF!</definedName>
    <definedName name="_______________________________l3">#REF!</definedName>
    <definedName name="_______________________________l4">[4]Sheet1!$W$2:$Y$103</definedName>
    <definedName name="_______________________________l5" localSheetId="6">#REF!</definedName>
    <definedName name="_______________________________l5" localSheetId="0">#REF!</definedName>
    <definedName name="_______________________________l5">#REF!</definedName>
    <definedName name="_______________________________l6">[2]r!$F$4</definedName>
    <definedName name="_______________________________l7">[5]r!$F$4</definedName>
    <definedName name="_______________________________l8">[2]r!$F$2</definedName>
    <definedName name="_______________________________l9">[2]r!$F$3</definedName>
    <definedName name="_______________________________MA2">NA()</definedName>
    <definedName name="_______________________________Met22">NA()</definedName>
    <definedName name="_______________________________Met45">NA()</definedName>
    <definedName name="_______________________________MEt55">NA()</definedName>
    <definedName name="_______________________________Met63">NA()</definedName>
    <definedName name="_______________________________ML213">NA()</definedName>
    <definedName name="_______________________________ML214">NA()</definedName>
    <definedName name="_______________________________ML215">NA()</definedName>
    <definedName name="_______________________________ML216">NA()</definedName>
    <definedName name="_______________________________ML217">NA()</definedName>
    <definedName name="_______________________________ML218">NA()</definedName>
    <definedName name="_______________________________ML219">NA()</definedName>
    <definedName name="_______________________________ML220">NA()</definedName>
    <definedName name="_______________________________ML221">NA()</definedName>
    <definedName name="_______________________________ML222">NA()</definedName>
    <definedName name="_______________________________ML223">NA()</definedName>
    <definedName name="_______________________________ML224">NA()</definedName>
    <definedName name="_______________________________ML313">NA()</definedName>
    <definedName name="_______________________________ML314">NA()</definedName>
    <definedName name="_______________________________ML315">NA()</definedName>
    <definedName name="_______________________________ML316">NA()</definedName>
    <definedName name="_______________________________ML317">NA()</definedName>
    <definedName name="_______________________________ML318">NA()</definedName>
    <definedName name="_______________________________ML319">NA()</definedName>
    <definedName name="_______________________________ML320">NA()</definedName>
    <definedName name="_______________________________ML321">NA()</definedName>
    <definedName name="_______________________________ML322">NA()</definedName>
    <definedName name="_______________________________ML323">NA()</definedName>
    <definedName name="_______________________________ML324">NA()</definedName>
    <definedName name="_______________________________mm1">[6]r!$F$4</definedName>
    <definedName name="_______________________________mm1000">NA()</definedName>
    <definedName name="_______________________________mm11">[2]r!$F$4</definedName>
    <definedName name="_______________________________mm111">[5]r!$F$4</definedName>
    <definedName name="_______________________________mm600">NA()</definedName>
    <definedName name="_______________________________mm800">NA()</definedName>
    <definedName name="_______________________________PC13">NA()</definedName>
    <definedName name="_______________________________PC14">NA()</definedName>
    <definedName name="_______________________________PC15">NA()</definedName>
    <definedName name="_______________________________PC16">NA()</definedName>
    <definedName name="_______________________________PC17">NA()</definedName>
    <definedName name="_______________________________PC18">NA()</definedName>
    <definedName name="_______________________________PC19">NA()</definedName>
    <definedName name="_______________________________pc2" localSheetId="6">#REF!</definedName>
    <definedName name="_______________________________pc2" localSheetId="0">#REF!</definedName>
    <definedName name="_______________________________pc2">#REF!</definedName>
    <definedName name="_______________________________PC20">NA()</definedName>
    <definedName name="_______________________________PC21">NA()</definedName>
    <definedName name="_______________________________PC22">NA()</definedName>
    <definedName name="_______________________________PC23">NA()</definedName>
    <definedName name="_______________________________PC24">NA()</definedName>
    <definedName name="_______________________________pv2" localSheetId="6">#REF!</definedName>
    <definedName name="_______________________________pv2" localSheetId="0">#REF!</definedName>
    <definedName name="_______________________________pv2">#REF!</definedName>
    <definedName name="_______________________________rr3">[7]v!$A$2:$E$51</definedName>
    <definedName name="_______________________________rrr1">[7]r!$B$1:$I$145</definedName>
    <definedName name="_______________________________ss12">[8]rdamdata!$J$8</definedName>
    <definedName name="_______________________________ss20">[8]rdamdata!$J$7</definedName>
    <definedName name="_______________________________ss40">[8]rdamdata!$J$6</definedName>
    <definedName name="_______________________________var1" localSheetId="6">#REF!</definedName>
    <definedName name="_______________________________var1" localSheetId="0">#REF!</definedName>
    <definedName name="_______________________________var1">#REF!</definedName>
    <definedName name="_______________________________var4" localSheetId="6">#REF!</definedName>
    <definedName name="_______________________________var4" localSheetId="0">#REF!</definedName>
    <definedName name="_______________________________var4">#REF!</definedName>
    <definedName name="______________________________bla1">[1]leads!$H$7</definedName>
    <definedName name="______________________________BSG100">NA()</definedName>
    <definedName name="______________________________BSG150">NA()</definedName>
    <definedName name="______________________________BSG5">NA()</definedName>
    <definedName name="______________________________BSG75">NA()</definedName>
    <definedName name="______________________________BTC13">NA()</definedName>
    <definedName name="______________________________BTC14">NA()</definedName>
    <definedName name="______________________________BTC15">NA()</definedName>
    <definedName name="______________________________BTC16">NA()</definedName>
    <definedName name="______________________________BTC17">NA()</definedName>
    <definedName name="______________________________BTC18">NA()</definedName>
    <definedName name="______________________________BTC19">NA()</definedName>
    <definedName name="______________________________BTC20">NA()</definedName>
    <definedName name="______________________________BTC21">NA()</definedName>
    <definedName name="______________________________BTC22">NA()</definedName>
    <definedName name="______________________________BTC23">NA()</definedName>
    <definedName name="______________________________BTC24">NA()</definedName>
    <definedName name="______________________________BTR13">NA()</definedName>
    <definedName name="______________________________BTR14">NA()</definedName>
    <definedName name="______________________________BTR15">NA()</definedName>
    <definedName name="______________________________BTR16">NA()</definedName>
    <definedName name="______________________________BTR17">NA()</definedName>
    <definedName name="______________________________BTR18">NA()</definedName>
    <definedName name="______________________________BTR19">NA()</definedName>
    <definedName name="______________________________BTR20">NA()</definedName>
    <definedName name="______________________________BTR21">NA()</definedName>
    <definedName name="______________________________BTR22">NA()</definedName>
    <definedName name="______________________________BTR23">NA()</definedName>
    <definedName name="______________________________BTR24">NA()</definedName>
    <definedName name="______________________________BTS13">NA()</definedName>
    <definedName name="______________________________BTS14">NA()</definedName>
    <definedName name="______________________________BTS15">NA()</definedName>
    <definedName name="______________________________BTS16">NA()</definedName>
    <definedName name="______________________________BTS17">NA()</definedName>
    <definedName name="______________________________BTS18">NA()</definedName>
    <definedName name="______________________________BTS19">NA()</definedName>
    <definedName name="______________________________BTS20">NA()</definedName>
    <definedName name="______________________________BTS21">NA()</definedName>
    <definedName name="______________________________BTS22">NA()</definedName>
    <definedName name="______________________________BTS23">NA()</definedName>
    <definedName name="______________________________BTS24">NA()</definedName>
    <definedName name="______________________________can430">40.73</definedName>
    <definedName name="______________________________can435">43.3</definedName>
    <definedName name="______________________________cur1">[2]r!$F$30</definedName>
    <definedName name="______________________________GBS113">NA()</definedName>
    <definedName name="______________________________GBS114">NA()</definedName>
    <definedName name="______________________________GBS115">NA()</definedName>
    <definedName name="______________________________GBS116">NA()</definedName>
    <definedName name="______________________________GBS117">NA()</definedName>
    <definedName name="______________________________GBS118">NA()</definedName>
    <definedName name="______________________________GBS119">NA()</definedName>
    <definedName name="______________________________GBS120">NA()</definedName>
    <definedName name="______________________________GBS121">NA()</definedName>
    <definedName name="______________________________GBS122">NA()</definedName>
    <definedName name="______________________________GBS123">NA()</definedName>
    <definedName name="______________________________GBS124">NA()</definedName>
    <definedName name="______________________________GBS213">NA()</definedName>
    <definedName name="______________________________GBS214">NA()</definedName>
    <definedName name="______________________________GBS215">NA()</definedName>
    <definedName name="______________________________GBS216">NA()</definedName>
    <definedName name="______________________________GBS217">NA()</definedName>
    <definedName name="______________________________GBS218">NA()</definedName>
    <definedName name="______________________________GBS219">NA()</definedName>
    <definedName name="______________________________GBS220">NA()</definedName>
    <definedName name="______________________________GBS221">NA()</definedName>
    <definedName name="______________________________GBS222">NA()</definedName>
    <definedName name="______________________________GBS223">NA()</definedName>
    <definedName name="______________________________GBS224">NA()</definedName>
    <definedName name="______________________________knr2" localSheetId="6">#REF!</definedName>
    <definedName name="______________________________knr2" localSheetId="0">#REF!</definedName>
    <definedName name="______________________________knr2">#REF!</definedName>
    <definedName name="______________________________l1">[3]leads!$A$3:$E$108</definedName>
    <definedName name="______________________________l12" localSheetId="6">#REF!</definedName>
    <definedName name="______________________________l12" localSheetId="0">#REF!</definedName>
    <definedName name="______________________________l12">#REF!</definedName>
    <definedName name="______________________________l2">[2]r!$F$29</definedName>
    <definedName name="______________________________l3" localSheetId="6">#REF!</definedName>
    <definedName name="______________________________l3" localSheetId="0">#REF!</definedName>
    <definedName name="______________________________l3">#REF!</definedName>
    <definedName name="______________________________l4">[4]Sheet1!$W$2:$Y$103</definedName>
    <definedName name="______________________________l5" localSheetId="6">#REF!</definedName>
    <definedName name="______________________________l5" localSheetId="0">#REF!</definedName>
    <definedName name="______________________________l5">#REF!</definedName>
    <definedName name="______________________________l6">[2]r!$F$4</definedName>
    <definedName name="______________________________l7">[5]r!$F$4</definedName>
    <definedName name="______________________________l8">[2]r!$F$2</definedName>
    <definedName name="______________________________l9">[2]r!$F$3</definedName>
    <definedName name="______________________________MA1">NA()</definedName>
    <definedName name="______________________________MA2">NA()</definedName>
    <definedName name="______________________________Met22">NA()</definedName>
    <definedName name="______________________________Met45">NA()</definedName>
    <definedName name="______________________________MEt55">NA()</definedName>
    <definedName name="______________________________Met63">NA()</definedName>
    <definedName name="______________________________ML213">NA()</definedName>
    <definedName name="______________________________ML214">NA()</definedName>
    <definedName name="______________________________ML215">NA()</definedName>
    <definedName name="______________________________ML216">NA()</definedName>
    <definedName name="______________________________ML217">NA()</definedName>
    <definedName name="______________________________ML218">NA()</definedName>
    <definedName name="______________________________ML219">NA()</definedName>
    <definedName name="______________________________ML220">NA()</definedName>
    <definedName name="______________________________ML221">NA()</definedName>
    <definedName name="______________________________ML222">NA()</definedName>
    <definedName name="______________________________ML223">NA()</definedName>
    <definedName name="______________________________ML224">NA()</definedName>
    <definedName name="______________________________ML313">NA()</definedName>
    <definedName name="______________________________ML314">NA()</definedName>
    <definedName name="______________________________ML315">NA()</definedName>
    <definedName name="______________________________ML316">NA()</definedName>
    <definedName name="______________________________ML317">NA()</definedName>
    <definedName name="______________________________ML318">NA()</definedName>
    <definedName name="______________________________ML319">NA()</definedName>
    <definedName name="______________________________ML320">NA()</definedName>
    <definedName name="______________________________ML321">NA()</definedName>
    <definedName name="______________________________ML322">NA()</definedName>
    <definedName name="______________________________ML323">NA()</definedName>
    <definedName name="______________________________ML324">NA()</definedName>
    <definedName name="______________________________mm1">[6]r!$F$4</definedName>
    <definedName name="______________________________mm1000">NA()</definedName>
    <definedName name="______________________________mm11">[2]r!$F$4</definedName>
    <definedName name="______________________________mm111">[5]r!$F$4</definedName>
    <definedName name="______________________________mm600">NA()</definedName>
    <definedName name="______________________________mm800">NA()</definedName>
    <definedName name="______________________________PC13">NA()</definedName>
    <definedName name="______________________________PC14">NA()</definedName>
    <definedName name="______________________________PC15">NA()</definedName>
    <definedName name="______________________________PC16">NA()</definedName>
    <definedName name="______________________________PC17">NA()</definedName>
    <definedName name="______________________________PC18">NA()</definedName>
    <definedName name="______________________________PC19">NA()</definedName>
    <definedName name="______________________________pc2" localSheetId="6">#REF!</definedName>
    <definedName name="______________________________pc2" localSheetId="0">#REF!</definedName>
    <definedName name="______________________________pc2">#REF!</definedName>
    <definedName name="______________________________PC20">NA()</definedName>
    <definedName name="______________________________PC21">NA()</definedName>
    <definedName name="______________________________PC22">NA()</definedName>
    <definedName name="______________________________PC23">NA()</definedName>
    <definedName name="______________________________PC24">NA()</definedName>
    <definedName name="______________________________pv2" localSheetId="6">#REF!</definedName>
    <definedName name="______________________________pv2" localSheetId="0">#REF!</definedName>
    <definedName name="______________________________pv2">#REF!</definedName>
    <definedName name="______________________________rr3">[7]v!$A$2:$E$51</definedName>
    <definedName name="______________________________rrr1">[7]r!$B$1:$I$145</definedName>
    <definedName name="______________________________ss12">[8]rdamdata!$J$8</definedName>
    <definedName name="______________________________ss20">[8]rdamdata!$J$7</definedName>
    <definedName name="______________________________ss40">[8]rdamdata!$J$6</definedName>
    <definedName name="______________________________var1" localSheetId="6">#REF!</definedName>
    <definedName name="______________________________var1" localSheetId="0">#REF!</definedName>
    <definedName name="______________________________var1">#REF!</definedName>
    <definedName name="______________________________var4" localSheetId="6">#REF!</definedName>
    <definedName name="______________________________var4" localSheetId="0">#REF!</definedName>
    <definedName name="______________________________var4">#REF!</definedName>
    <definedName name="_____________________________bla1">[1]leads!$H$7</definedName>
    <definedName name="_____________________________BSG100">NA()</definedName>
    <definedName name="_____________________________BSG150">NA()</definedName>
    <definedName name="_____________________________BSG5">NA()</definedName>
    <definedName name="_____________________________BSG75">NA()</definedName>
    <definedName name="_____________________________BTC13">NA()</definedName>
    <definedName name="_____________________________BTC14">NA()</definedName>
    <definedName name="_____________________________BTC15">NA()</definedName>
    <definedName name="_____________________________BTC16">NA()</definedName>
    <definedName name="_____________________________BTC17">NA()</definedName>
    <definedName name="_____________________________BTC18">NA()</definedName>
    <definedName name="_____________________________BTC19">NA()</definedName>
    <definedName name="_____________________________BTC20">NA()</definedName>
    <definedName name="_____________________________BTC21">NA()</definedName>
    <definedName name="_____________________________BTC22">NA()</definedName>
    <definedName name="_____________________________BTC23">NA()</definedName>
    <definedName name="_____________________________BTC24">NA()</definedName>
    <definedName name="_____________________________BTR13">NA()</definedName>
    <definedName name="_____________________________BTR14">NA()</definedName>
    <definedName name="_____________________________BTR15">NA()</definedName>
    <definedName name="_____________________________BTR16">NA()</definedName>
    <definedName name="_____________________________BTR17">NA()</definedName>
    <definedName name="_____________________________BTR18">NA()</definedName>
    <definedName name="_____________________________BTR19">NA()</definedName>
    <definedName name="_____________________________BTR20">NA()</definedName>
    <definedName name="_____________________________BTR21">NA()</definedName>
    <definedName name="_____________________________BTR22">NA()</definedName>
    <definedName name="_____________________________BTR23">NA()</definedName>
    <definedName name="_____________________________BTR24">NA()</definedName>
    <definedName name="_____________________________BTS13">NA()</definedName>
    <definedName name="_____________________________BTS14">NA()</definedName>
    <definedName name="_____________________________BTS15">NA()</definedName>
    <definedName name="_____________________________BTS16">NA()</definedName>
    <definedName name="_____________________________BTS17">NA()</definedName>
    <definedName name="_____________________________BTS18">NA()</definedName>
    <definedName name="_____________________________BTS19">NA()</definedName>
    <definedName name="_____________________________BTS20">NA()</definedName>
    <definedName name="_____________________________BTS21">NA()</definedName>
    <definedName name="_____________________________BTS22">NA()</definedName>
    <definedName name="_____________________________BTS23">NA()</definedName>
    <definedName name="_____________________________BTS24">NA()</definedName>
    <definedName name="_____________________________can430">40.73</definedName>
    <definedName name="_____________________________can435">43.3</definedName>
    <definedName name="_____________________________cur1">[2]r!$F$30</definedName>
    <definedName name="_____________________________GBS113">NA()</definedName>
    <definedName name="_____________________________GBS114">NA()</definedName>
    <definedName name="_____________________________GBS115">NA()</definedName>
    <definedName name="_____________________________GBS116">NA()</definedName>
    <definedName name="_____________________________GBS117">NA()</definedName>
    <definedName name="_____________________________GBS118">NA()</definedName>
    <definedName name="_____________________________GBS119">NA()</definedName>
    <definedName name="_____________________________GBS120">NA()</definedName>
    <definedName name="_____________________________GBS121">NA()</definedName>
    <definedName name="_____________________________GBS122">NA()</definedName>
    <definedName name="_____________________________GBS123">NA()</definedName>
    <definedName name="_____________________________GBS124">NA()</definedName>
    <definedName name="_____________________________GBS213">NA()</definedName>
    <definedName name="_____________________________GBS214">NA()</definedName>
    <definedName name="_____________________________GBS215">NA()</definedName>
    <definedName name="_____________________________GBS216">NA()</definedName>
    <definedName name="_____________________________GBS217">NA()</definedName>
    <definedName name="_____________________________GBS218">NA()</definedName>
    <definedName name="_____________________________GBS219">NA()</definedName>
    <definedName name="_____________________________GBS220">NA()</definedName>
    <definedName name="_____________________________GBS221">NA()</definedName>
    <definedName name="_____________________________GBS222">NA()</definedName>
    <definedName name="_____________________________GBS223">NA()</definedName>
    <definedName name="_____________________________GBS224">NA()</definedName>
    <definedName name="_____________________________knr2" localSheetId="6">#REF!</definedName>
    <definedName name="_____________________________knr2" localSheetId="0">#REF!</definedName>
    <definedName name="_____________________________knr2">#REF!</definedName>
    <definedName name="_____________________________l1">[3]leads!$A$3:$E$108</definedName>
    <definedName name="_____________________________l12" localSheetId="6">#REF!</definedName>
    <definedName name="_____________________________l12" localSheetId="0">#REF!</definedName>
    <definedName name="_____________________________l12">#REF!</definedName>
    <definedName name="_____________________________l2">[2]r!$F$29</definedName>
    <definedName name="_____________________________l3" localSheetId="6">#REF!</definedName>
    <definedName name="_____________________________l3" localSheetId="0">#REF!</definedName>
    <definedName name="_____________________________l3">#REF!</definedName>
    <definedName name="_____________________________l4">[4]Sheet1!$W$2:$Y$103</definedName>
    <definedName name="_____________________________l5" localSheetId="6">#REF!</definedName>
    <definedName name="_____________________________l5" localSheetId="0">#REF!</definedName>
    <definedName name="_____________________________l5">#REF!</definedName>
    <definedName name="_____________________________l6">[2]r!$F$4</definedName>
    <definedName name="_____________________________l7">[5]r!$F$4</definedName>
    <definedName name="_____________________________l8">[2]r!$F$2</definedName>
    <definedName name="_____________________________l9">[2]r!$F$3</definedName>
    <definedName name="_____________________________MA1">NA()</definedName>
    <definedName name="_____________________________MA2">NA()</definedName>
    <definedName name="_____________________________Met22">NA()</definedName>
    <definedName name="_____________________________Met45">NA()</definedName>
    <definedName name="_____________________________MEt55">NA()</definedName>
    <definedName name="_____________________________Met63">NA()</definedName>
    <definedName name="_____________________________ML213">NA()</definedName>
    <definedName name="_____________________________ML214">NA()</definedName>
    <definedName name="_____________________________ML215">NA()</definedName>
    <definedName name="_____________________________ML216">NA()</definedName>
    <definedName name="_____________________________ML217">NA()</definedName>
    <definedName name="_____________________________ML218">NA()</definedName>
    <definedName name="_____________________________ML219">NA()</definedName>
    <definedName name="_____________________________ML220">NA()</definedName>
    <definedName name="_____________________________ML221">NA()</definedName>
    <definedName name="_____________________________ML222">NA()</definedName>
    <definedName name="_____________________________ML223">NA()</definedName>
    <definedName name="_____________________________ML224">NA()</definedName>
    <definedName name="_____________________________ML313">NA()</definedName>
    <definedName name="_____________________________ML314">NA()</definedName>
    <definedName name="_____________________________ML315">NA()</definedName>
    <definedName name="_____________________________ML316">NA()</definedName>
    <definedName name="_____________________________ML317">NA()</definedName>
    <definedName name="_____________________________ML318">NA()</definedName>
    <definedName name="_____________________________ML319">NA()</definedName>
    <definedName name="_____________________________ML320">NA()</definedName>
    <definedName name="_____________________________ML321">NA()</definedName>
    <definedName name="_____________________________ML322">NA()</definedName>
    <definedName name="_____________________________ML323">NA()</definedName>
    <definedName name="_____________________________ML324">NA()</definedName>
    <definedName name="_____________________________mm1">[6]r!$F$4</definedName>
    <definedName name="_____________________________mm1000">NA()</definedName>
    <definedName name="_____________________________mm11">[2]r!$F$4</definedName>
    <definedName name="_____________________________mm111">[5]r!$F$4</definedName>
    <definedName name="_____________________________mm600">NA()</definedName>
    <definedName name="_____________________________mm800">NA()</definedName>
    <definedName name="_____________________________PC13">NA()</definedName>
    <definedName name="_____________________________PC14">NA()</definedName>
    <definedName name="_____________________________PC15">NA()</definedName>
    <definedName name="_____________________________PC16">NA()</definedName>
    <definedName name="_____________________________PC17">NA()</definedName>
    <definedName name="_____________________________PC18">NA()</definedName>
    <definedName name="_____________________________PC19">NA()</definedName>
    <definedName name="_____________________________pc2" localSheetId="6">#REF!</definedName>
    <definedName name="_____________________________pc2" localSheetId="0">#REF!</definedName>
    <definedName name="_____________________________pc2">#REF!</definedName>
    <definedName name="_____________________________PC20">NA()</definedName>
    <definedName name="_____________________________PC21">NA()</definedName>
    <definedName name="_____________________________PC22">NA()</definedName>
    <definedName name="_____________________________PC23">NA()</definedName>
    <definedName name="_____________________________PC24">NA()</definedName>
    <definedName name="_____________________________pv2" localSheetId="6">#REF!</definedName>
    <definedName name="_____________________________pv2" localSheetId="0">#REF!</definedName>
    <definedName name="_____________________________pv2">#REF!</definedName>
    <definedName name="_____________________________rr3">[7]v!$A$2:$E$51</definedName>
    <definedName name="_____________________________rrr1">[7]r!$B$1:$I$145</definedName>
    <definedName name="_____________________________ss12">[8]rdamdata!$J$8</definedName>
    <definedName name="_____________________________ss20">[8]rdamdata!$J$7</definedName>
    <definedName name="_____________________________ss40">[8]rdamdata!$J$6</definedName>
    <definedName name="_____________________________var1" localSheetId="6">#REF!</definedName>
    <definedName name="_____________________________var1" localSheetId="0">#REF!</definedName>
    <definedName name="_____________________________var1">#REF!</definedName>
    <definedName name="_____________________________var4" localSheetId="6">#REF!</definedName>
    <definedName name="_____________________________var4" localSheetId="0">#REF!</definedName>
    <definedName name="_____________________________var4">#REF!</definedName>
    <definedName name="____________________________bla1">[1]leads!$H$7</definedName>
    <definedName name="____________________________BSG100">NA()</definedName>
    <definedName name="____________________________BSG150">NA()</definedName>
    <definedName name="____________________________BSG5">NA()</definedName>
    <definedName name="____________________________BSG75">NA()</definedName>
    <definedName name="____________________________BTC1">NA()</definedName>
    <definedName name="____________________________BTC10">NA()</definedName>
    <definedName name="____________________________BTC11">NA()</definedName>
    <definedName name="____________________________BTC12">NA()</definedName>
    <definedName name="____________________________BTC13">NA()</definedName>
    <definedName name="____________________________BTC14">NA()</definedName>
    <definedName name="____________________________BTC15">NA()</definedName>
    <definedName name="____________________________BTC16">NA()</definedName>
    <definedName name="____________________________BTC17">NA()</definedName>
    <definedName name="____________________________BTC18">NA()</definedName>
    <definedName name="____________________________BTC19">NA()</definedName>
    <definedName name="____________________________BTC2">NA()</definedName>
    <definedName name="____________________________BTC20">NA()</definedName>
    <definedName name="____________________________BTC21">NA()</definedName>
    <definedName name="____________________________BTC22">NA()</definedName>
    <definedName name="____________________________BTC23">NA()</definedName>
    <definedName name="____________________________BTC24">NA()</definedName>
    <definedName name="____________________________BTC3">NA()</definedName>
    <definedName name="____________________________BTC4">NA()</definedName>
    <definedName name="____________________________BTC5">NA()</definedName>
    <definedName name="____________________________BTC6">NA()</definedName>
    <definedName name="____________________________BTC7">NA()</definedName>
    <definedName name="____________________________BTC8">NA()</definedName>
    <definedName name="____________________________BTC9">NA()</definedName>
    <definedName name="____________________________BTR1">NA()</definedName>
    <definedName name="____________________________BTR10">NA()</definedName>
    <definedName name="____________________________BTR11">NA()</definedName>
    <definedName name="____________________________BTR12">NA()</definedName>
    <definedName name="____________________________BTR13">NA()</definedName>
    <definedName name="____________________________BTR14">NA()</definedName>
    <definedName name="____________________________BTR15">NA()</definedName>
    <definedName name="____________________________BTR16">NA()</definedName>
    <definedName name="____________________________BTR17">NA()</definedName>
    <definedName name="____________________________BTR18">NA()</definedName>
    <definedName name="____________________________BTR19">NA()</definedName>
    <definedName name="____________________________BTR2">NA()</definedName>
    <definedName name="____________________________BTR20">NA()</definedName>
    <definedName name="____________________________BTR21">NA()</definedName>
    <definedName name="____________________________BTR22">NA()</definedName>
    <definedName name="____________________________BTR23">NA()</definedName>
    <definedName name="____________________________BTR24">NA()</definedName>
    <definedName name="____________________________BTR3">NA()</definedName>
    <definedName name="____________________________BTR4">NA()</definedName>
    <definedName name="____________________________BTR5">NA()</definedName>
    <definedName name="____________________________BTR6">NA()</definedName>
    <definedName name="____________________________BTR7">NA()</definedName>
    <definedName name="____________________________BTR8">NA()</definedName>
    <definedName name="____________________________BTR9">NA()</definedName>
    <definedName name="____________________________BTS1">NA()</definedName>
    <definedName name="____________________________BTS10">NA()</definedName>
    <definedName name="____________________________BTS11">NA()</definedName>
    <definedName name="____________________________BTS12">NA()</definedName>
    <definedName name="____________________________BTS13">NA()</definedName>
    <definedName name="____________________________BTS14">NA()</definedName>
    <definedName name="____________________________BTS15">NA()</definedName>
    <definedName name="____________________________BTS16">NA()</definedName>
    <definedName name="____________________________BTS17">NA()</definedName>
    <definedName name="____________________________BTS18">NA()</definedName>
    <definedName name="____________________________BTS19">NA()</definedName>
    <definedName name="____________________________BTS2">NA()</definedName>
    <definedName name="____________________________BTS20">NA()</definedName>
    <definedName name="____________________________BTS21">NA()</definedName>
    <definedName name="____________________________BTS22">NA()</definedName>
    <definedName name="____________________________BTS23">NA()</definedName>
    <definedName name="____________________________BTS24">NA()</definedName>
    <definedName name="____________________________BTS3">NA()</definedName>
    <definedName name="____________________________BTS4">NA()</definedName>
    <definedName name="____________________________BTS5">NA()</definedName>
    <definedName name="____________________________BTS6">NA()</definedName>
    <definedName name="____________________________BTS7">NA()</definedName>
    <definedName name="____________________________BTS8">NA()</definedName>
    <definedName name="____________________________BTS9">NA()</definedName>
    <definedName name="____________________________can430">40.73</definedName>
    <definedName name="____________________________can435">43.3</definedName>
    <definedName name="____________________________cur1">[2]r!$F$30</definedName>
    <definedName name="____________________________GBS11">NA()</definedName>
    <definedName name="____________________________GBS110">NA()</definedName>
    <definedName name="____________________________GBS111">NA()</definedName>
    <definedName name="____________________________GBS112">NA()</definedName>
    <definedName name="____________________________GBS113">NA()</definedName>
    <definedName name="____________________________GBS114">NA()</definedName>
    <definedName name="____________________________GBS115">NA()</definedName>
    <definedName name="____________________________GBS116">NA()</definedName>
    <definedName name="____________________________GBS117">NA()</definedName>
    <definedName name="____________________________GBS118">NA()</definedName>
    <definedName name="____________________________GBS119">NA()</definedName>
    <definedName name="____________________________GBS12">NA()</definedName>
    <definedName name="____________________________GBS120">NA()</definedName>
    <definedName name="____________________________GBS121">NA()</definedName>
    <definedName name="____________________________GBS122">NA()</definedName>
    <definedName name="____________________________GBS123">NA()</definedName>
    <definedName name="____________________________GBS124">NA()</definedName>
    <definedName name="____________________________GBS13">NA()</definedName>
    <definedName name="____________________________GBS14">NA()</definedName>
    <definedName name="____________________________GBS15">NA()</definedName>
    <definedName name="____________________________GBS16">NA()</definedName>
    <definedName name="____________________________GBS17">NA()</definedName>
    <definedName name="____________________________GBS18">NA()</definedName>
    <definedName name="____________________________GBS19">NA()</definedName>
    <definedName name="____________________________GBS21">NA()</definedName>
    <definedName name="____________________________GBS210">NA()</definedName>
    <definedName name="____________________________GBS211">NA()</definedName>
    <definedName name="____________________________GBS212">NA()</definedName>
    <definedName name="____________________________GBS213">NA()</definedName>
    <definedName name="____________________________GBS214">NA()</definedName>
    <definedName name="____________________________GBS215">NA()</definedName>
    <definedName name="____________________________GBS216">NA()</definedName>
    <definedName name="____________________________GBS217">NA()</definedName>
    <definedName name="____________________________GBS218">NA()</definedName>
    <definedName name="____________________________GBS219">NA()</definedName>
    <definedName name="____________________________GBS22">NA()</definedName>
    <definedName name="____________________________GBS220">NA()</definedName>
    <definedName name="____________________________GBS221">NA()</definedName>
    <definedName name="____________________________GBS222">NA()</definedName>
    <definedName name="____________________________GBS223">NA()</definedName>
    <definedName name="____________________________GBS224">NA()</definedName>
    <definedName name="____________________________GBS23">NA()</definedName>
    <definedName name="____________________________GBS24">NA()</definedName>
    <definedName name="____________________________GBS25">NA()</definedName>
    <definedName name="____________________________GBS26">NA()</definedName>
    <definedName name="____________________________GBS27">NA()</definedName>
    <definedName name="____________________________GBS28">NA()</definedName>
    <definedName name="____________________________GBS29">NA()</definedName>
    <definedName name="____________________________knr2" localSheetId="6">#REF!</definedName>
    <definedName name="____________________________knr2" localSheetId="0">#REF!</definedName>
    <definedName name="____________________________knr2">#REF!</definedName>
    <definedName name="____________________________l1">[3]leads!$A$3:$E$108</definedName>
    <definedName name="____________________________l12" localSheetId="6">#REF!</definedName>
    <definedName name="____________________________l12" localSheetId="0">#REF!</definedName>
    <definedName name="____________________________l12">#REF!</definedName>
    <definedName name="____________________________l2">[2]r!$F$29</definedName>
    <definedName name="____________________________l3" localSheetId="6">#REF!</definedName>
    <definedName name="____________________________l3" localSheetId="0">#REF!</definedName>
    <definedName name="____________________________l3">#REF!</definedName>
    <definedName name="____________________________l4">[4]Sheet1!$W$2:$Y$103</definedName>
    <definedName name="____________________________l5" localSheetId="6">#REF!</definedName>
    <definedName name="____________________________l5" localSheetId="0">#REF!</definedName>
    <definedName name="____________________________l5">#REF!</definedName>
    <definedName name="____________________________l6">[2]r!$F$4</definedName>
    <definedName name="____________________________l7">[5]r!$F$4</definedName>
    <definedName name="____________________________l8">[2]r!$F$2</definedName>
    <definedName name="____________________________l9">[2]r!$F$3</definedName>
    <definedName name="____________________________lj600">NA()</definedName>
    <definedName name="____________________________lj900">NA()</definedName>
    <definedName name="____________________________LL3">NA()</definedName>
    <definedName name="____________________________MA1">NA()</definedName>
    <definedName name="____________________________MA2">NA()</definedName>
    <definedName name="____________________________Met22">NA()</definedName>
    <definedName name="____________________________Met45">NA()</definedName>
    <definedName name="____________________________MEt55">NA()</definedName>
    <definedName name="____________________________Met63">NA()</definedName>
    <definedName name="____________________________ML21">NA()</definedName>
    <definedName name="____________________________ML210">NA()</definedName>
    <definedName name="____________________________ML211">NA()</definedName>
    <definedName name="____________________________ML212">NA()</definedName>
    <definedName name="____________________________ML213">NA()</definedName>
    <definedName name="____________________________ML214">NA()</definedName>
    <definedName name="____________________________ML215">NA()</definedName>
    <definedName name="____________________________ML216">NA()</definedName>
    <definedName name="____________________________ML217">NA()</definedName>
    <definedName name="____________________________ML218">NA()</definedName>
    <definedName name="____________________________ML219">NA()</definedName>
    <definedName name="____________________________ML22">NA()</definedName>
    <definedName name="____________________________ML220">NA()</definedName>
    <definedName name="____________________________ML221">NA()</definedName>
    <definedName name="____________________________ML222">NA()</definedName>
    <definedName name="____________________________ML223">NA()</definedName>
    <definedName name="____________________________ML224">NA()</definedName>
    <definedName name="____________________________ML23">NA()</definedName>
    <definedName name="____________________________ML24">NA()</definedName>
    <definedName name="____________________________ML25">NA()</definedName>
    <definedName name="____________________________ML26">NA()</definedName>
    <definedName name="____________________________ML27">NA()</definedName>
    <definedName name="____________________________ML28">NA()</definedName>
    <definedName name="____________________________ML29">NA()</definedName>
    <definedName name="____________________________ML31">NA()</definedName>
    <definedName name="____________________________ML310">NA()</definedName>
    <definedName name="____________________________ML311">NA()</definedName>
    <definedName name="____________________________ML312">NA()</definedName>
    <definedName name="____________________________ML313">NA()</definedName>
    <definedName name="____________________________ML314">NA()</definedName>
    <definedName name="____________________________ML315">NA()</definedName>
    <definedName name="____________________________ML316">NA()</definedName>
    <definedName name="____________________________ML317">NA()</definedName>
    <definedName name="____________________________ML318">NA()</definedName>
    <definedName name="____________________________ML319">NA()</definedName>
    <definedName name="____________________________ML32">NA()</definedName>
    <definedName name="____________________________ML320">NA()</definedName>
    <definedName name="____________________________ML321">NA()</definedName>
    <definedName name="____________________________ML322">NA()</definedName>
    <definedName name="____________________________ML323">NA()</definedName>
    <definedName name="____________________________ML324">NA()</definedName>
    <definedName name="____________________________ML33">NA()</definedName>
    <definedName name="____________________________ML34">NA()</definedName>
    <definedName name="____________________________ML35">NA()</definedName>
    <definedName name="____________________________ML36">NA()</definedName>
    <definedName name="____________________________ML37">NA()</definedName>
    <definedName name="____________________________ML38">NA()</definedName>
    <definedName name="____________________________ML39">NA()</definedName>
    <definedName name="____________________________ML7">NA()</definedName>
    <definedName name="____________________________ML8">NA()</definedName>
    <definedName name="____________________________ML9">NA()</definedName>
    <definedName name="____________________________mm1">[6]r!$F$4</definedName>
    <definedName name="____________________________mm1000">NA()</definedName>
    <definedName name="____________________________mm11">[2]r!$F$4</definedName>
    <definedName name="____________________________mm111">[5]r!$F$4</definedName>
    <definedName name="____________________________mm600">NA()</definedName>
    <definedName name="____________________________mm800">NA()</definedName>
    <definedName name="____________________________PC1">NA()</definedName>
    <definedName name="____________________________PC10">NA()</definedName>
    <definedName name="____________________________PC11">NA()</definedName>
    <definedName name="____________________________PC12">NA()</definedName>
    <definedName name="____________________________PC13">NA()</definedName>
    <definedName name="____________________________PC14">NA()</definedName>
    <definedName name="____________________________PC15">NA()</definedName>
    <definedName name="____________________________PC16">NA()</definedName>
    <definedName name="____________________________PC17">NA()</definedName>
    <definedName name="____________________________PC18">NA()</definedName>
    <definedName name="____________________________PC19">NA()</definedName>
    <definedName name="____________________________pc2" localSheetId="6">#REF!</definedName>
    <definedName name="____________________________pc2" localSheetId="0">#REF!</definedName>
    <definedName name="____________________________pc2">#REF!</definedName>
    <definedName name="____________________________PC20">NA()</definedName>
    <definedName name="____________________________PC21">NA()</definedName>
    <definedName name="____________________________PC22">NA()</definedName>
    <definedName name="____________________________PC23">NA()</definedName>
    <definedName name="____________________________PC24">NA()</definedName>
    <definedName name="____________________________PC3">NA()</definedName>
    <definedName name="____________________________PC4">NA()</definedName>
    <definedName name="____________________________PC5">NA()</definedName>
    <definedName name="____________________________PC6">NA()</definedName>
    <definedName name="____________________________pc600">NA()</definedName>
    <definedName name="____________________________PC7">NA()</definedName>
    <definedName name="____________________________PC8">NA()</definedName>
    <definedName name="____________________________PC9">NA()</definedName>
    <definedName name="____________________________pc900">NA()</definedName>
    <definedName name="____________________________pv2" localSheetId="6">#REF!</definedName>
    <definedName name="____________________________pv2" localSheetId="0">#REF!</definedName>
    <definedName name="____________________________pv2">#REF!</definedName>
    <definedName name="____________________________rr3">[7]v!$A$2:$E$51</definedName>
    <definedName name="____________________________rrr1">[7]r!$B$1:$I$145</definedName>
    <definedName name="____________________________ss12">[8]rdamdata!$J$8</definedName>
    <definedName name="____________________________ss20">[8]rdamdata!$J$7</definedName>
    <definedName name="____________________________ss40">[8]rdamdata!$J$6</definedName>
    <definedName name="____________________________var1" localSheetId="6">#REF!</definedName>
    <definedName name="____________________________var1" localSheetId="0">#REF!</definedName>
    <definedName name="____________________________var1">#REF!</definedName>
    <definedName name="____________________________var4" localSheetId="6">#REF!</definedName>
    <definedName name="____________________________var4" localSheetId="0">#REF!</definedName>
    <definedName name="____________________________var4">#REF!</definedName>
    <definedName name="____________________________vat1">NA()</definedName>
    <definedName name="___________________________bla1">[1]leads!$H$7</definedName>
    <definedName name="___________________________BSG100" localSheetId="6">#REF!</definedName>
    <definedName name="___________________________BSG100" localSheetId="0">#REF!</definedName>
    <definedName name="___________________________BSG100">#REF!</definedName>
    <definedName name="___________________________BSG150" localSheetId="6">#REF!</definedName>
    <definedName name="___________________________BSG150" localSheetId="0">#REF!</definedName>
    <definedName name="___________________________BSG150">#REF!</definedName>
    <definedName name="___________________________BSG5" localSheetId="6">#REF!</definedName>
    <definedName name="___________________________BSG5" localSheetId="0">#REF!</definedName>
    <definedName name="___________________________BSG5">#REF!</definedName>
    <definedName name="___________________________BSG75" localSheetId="6">#REF!</definedName>
    <definedName name="___________________________BSG75" localSheetId="0">#REF!</definedName>
    <definedName name="___________________________BSG75">#REF!</definedName>
    <definedName name="___________________________BTC1">NA()</definedName>
    <definedName name="___________________________BTC10">NA()</definedName>
    <definedName name="___________________________BTC11">NA()</definedName>
    <definedName name="___________________________BTC12">NA()</definedName>
    <definedName name="___________________________BTC13" localSheetId="6">#REF!</definedName>
    <definedName name="___________________________BTC13" localSheetId="0">#REF!</definedName>
    <definedName name="___________________________BTC13">#REF!</definedName>
    <definedName name="___________________________BTC14" localSheetId="6">#REF!</definedName>
    <definedName name="___________________________BTC14" localSheetId="0">#REF!</definedName>
    <definedName name="___________________________BTC14">#REF!</definedName>
    <definedName name="___________________________BTC15" localSheetId="6">#REF!</definedName>
    <definedName name="___________________________BTC15" localSheetId="0">#REF!</definedName>
    <definedName name="___________________________BTC15">#REF!</definedName>
    <definedName name="___________________________BTC16" localSheetId="6">#REF!</definedName>
    <definedName name="___________________________BTC16" localSheetId="0">#REF!</definedName>
    <definedName name="___________________________BTC16">#REF!</definedName>
    <definedName name="___________________________BTC17" localSheetId="6">#REF!</definedName>
    <definedName name="___________________________BTC17" localSheetId="0">#REF!</definedName>
    <definedName name="___________________________BTC17">#REF!</definedName>
    <definedName name="___________________________BTC18" localSheetId="6">#REF!</definedName>
    <definedName name="___________________________BTC18" localSheetId="0">#REF!</definedName>
    <definedName name="___________________________BTC18">#REF!</definedName>
    <definedName name="___________________________BTC19" localSheetId="6">#REF!</definedName>
    <definedName name="___________________________BTC19" localSheetId="0">#REF!</definedName>
    <definedName name="___________________________BTC19">#REF!</definedName>
    <definedName name="___________________________BTC2">NA()</definedName>
    <definedName name="___________________________BTC20" localSheetId="6">#REF!</definedName>
    <definedName name="___________________________BTC20" localSheetId="0">#REF!</definedName>
    <definedName name="___________________________BTC20">#REF!</definedName>
    <definedName name="___________________________BTC21" localSheetId="6">#REF!</definedName>
    <definedName name="___________________________BTC21" localSheetId="0">#REF!</definedName>
    <definedName name="___________________________BTC21">#REF!</definedName>
    <definedName name="___________________________BTC22" localSheetId="6">#REF!</definedName>
    <definedName name="___________________________BTC22" localSheetId="0">#REF!</definedName>
    <definedName name="___________________________BTC22">#REF!</definedName>
    <definedName name="___________________________BTC23" localSheetId="6">#REF!</definedName>
    <definedName name="___________________________BTC23" localSheetId="0">#REF!</definedName>
    <definedName name="___________________________BTC23">#REF!</definedName>
    <definedName name="___________________________BTC24" localSheetId="6">#REF!</definedName>
    <definedName name="___________________________BTC24" localSheetId="0">#REF!</definedName>
    <definedName name="___________________________BTC24">#REF!</definedName>
    <definedName name="___________________________BTC3">NA()</definedName>
    <definedName name="___________________________BTC4">NA()</definedName>
    <definedName name="___________________________BTC5">NA()</definedName>
    <definedName name="___________________________BTC6">NA()</definedName>
    <definedName name="___________________________BTC7">NA()</definedName>
    <definedName name="___________________________BTC8">NA()</definedName>
    <definedName name="___________________________BTC9">NA()</definedName>
    <definedName name="___________________________BTR1">NA()</definedName>
    <definedName name="___________________________BTR10">NA()</definedName>
    <definedName name="___________________________BTR11">NA()</definedName>
    <definedName name="___________________________BTR12">NA()</definedName>
    <definedName name="___________________________BTR13" localSheetId="6">#REF!</definedName>
    <definedName name="___________________________BTR13" localSheetId="0">#REF!</definedName>
    <definedName name="___________________________BTR13">#REF!</definedName>
    <definedName name="___________________________BTR14" localSheetId="6">#REF!</definedName>
    <definedName name="___________________________BTR14" localSheetId="0">#REF!</definedName>
    <definedName name="___________________________BTR14">#REF!</definedName>
    <definedName name="___________________________BTR15" localSheetId="6">#REF!</definedName>
    <definedName name="___________________________BTR15" localSheetId="0">#REF!</definedName>
    <definedName name="___________________________BTR15">#REF!</definedName>
    <definedName name="___________________________BTR16" localSheetId="6">#REF!</definedName>
    <definedName name="___________________________BTR16" localSheetId="0">#REF!</definedName>
    <definedName name="___________________________BTR16">#REF!</definedName>
    <definedName name="___________________________BTR17" localSheetId="6">#REF!</definedName>
    <definedName name="___________________________BTR17" localSheetId="0">#REF!</definedName>
    <definedName name="___________________________BTR17">#REF!</definedName>
    <definedName name="___________________________BTR18" localSheetId="6">#REF!</definedName>
    <definedName name="___________________________BTR18" localSheetId="0">#REF!</definedName>
    <definedName name="___________________________BTR18">#REF!</definedName>
    <definedName name="___________________________BTR19" localSheetId="6">#REF!</definedName>
    <definedName name="___________________________BTR19" localSheetId="0">#REF!</definedName>
    <definedName name="___________________________BTR19">#REF!</definedName>
    <definedName name="___________________________BTR2">NA()</definedName>
    <definedName name="___________________________BTR20" localSheetId="6">#REF!</definedName>
    <definedName name="___________________________BTR20" localSheetId="0">#REF!</definedName>
    <definedName name="___________________________BTR20">#REF!</definedName>
    <definedName name="___________________________BTR21" localSheetId="6">#REF!</definedName>
    <definedName name="___________________________BTR21" localSheetId="0">#REF!</definedName>
    <definedName name="___________________________BTR21">#REF!</definedName>
    <definedName name="___________________________BTR22" localSheetId="6">#REF!</definedName>
    <definedName name="___________________________BTR22" localSheetId="0">#REF!</definedName>
    <definedName name="___________________________BTR22">#REF!</definedName>
    <definedName name="___________________________BTR23" localSheetId="6">#REF!</definedName>
    <definedName name="___________________________BTR23" localSheetId="0">#REF!</definedName>
    <definedName name="___________________________BTR23">#REF!</definedName>
    <definedName name="___________________________BTR24" localSheetId="6">#REF!</definedName>
    <definedName name="___________________________BTR24" localSheetId="0">#REF!</definedName>
    <definedName name="___________________________BTR24">#REF!</definedName>
    <definedName name="___________________________BTR3">NA()</definedName>
    <definedName name="___________________________BTR4">NA()</definedName>
    <definedName name="___________________________BTR5">NA()</definedName>
    <definedName name="___________________________BTR6">NA()</definedName>
    <definedName name="___________________________BTR7">NA()</definedName>
    <definedName name="___________________________BTR8">NA()</definedName>
    <definedName name="___________________________BTR9">NA()</definedName>
    <definedName name="___________________________BTS1">NA()</definedName>
    <definedName name="___________________________BTS10">NA()</definedName>
    <definedName name="___________________________BTS11">NA()</definedName>
    <definedName name="___________________________BTS12">NA()</definedName>
    <definedName name="___________________________BTS13" localSheetId="6">#REF!</definedName>
    <definedName name="___________________________BTS13" localSheetId="0">#REF!</definedName>
    <definedName name="___________________________BTS13">#REF!</definedName>
    <definedName name="___________________________BTS14" localSheetId="6">#REF!</definedName>
    <definedName name="___________________________BTS14" localSheetId="0">#REF!</definedName>
    <definedName name="___________________________BTS14">#REF!</definedName>
    <definedName name="___________________________BTS15" localSheetId="6">#REF!</definedName>
    <definedName name="___________________________BTS15" localSheetId="0">#REF!</definedName>
    <definedName name="___________________________BTS15">#REF!</definedName>
    <definedName name="___________________________BTS16" localSheetId="6">#REF!</definedName>
    <definedName name="___________________________BTS16" localSheetId="0">#REF!</definedName>
    <definedName name="___________________________BTS16">#REF!</definedName>
    <definedName name="___________________________BTS17" localSheetId="6">#REF!</definedName>
    <definedName name="___________________________BTS17" localSheetId="0">#REF!</definedName>
    <definedName name="___________________________BTS17">#REF!</definedName>
    <definedName name="___________________________BTS18" localSheetId="6">#REF!</definedName>
    <definedName name="___________________________BTS18" localSheetId="0">#REF!</definedName>
    <definedName name="___________________________BTS18">#REF!</definedName>
    <definedName name="___________________________BTS19" localSheetId="6">#REF!</definedName>
    <definedName name="___________________________BTS19" localSheetId="0">#REF!</definedName>
    <definedName name="___________________________BTS19">#REF!</definedName>
    <definedName name="___________________________BTS2">NA()</definedName>
    <definedName name="___________________________BTS20" localSheetId="6">#REF!</definedName>
    <definedName name="___________________________BTS20" localSheetId="0">#REF!</definedName>
    <definedName name="___________________________BTS20">#REF!</definedName>
    <definedName name="___________________________BTS21" localSheetId="6">#REF!</definedName>
    <definedName name="___________________________BTS21" localSheetId="0">#REF!</definedName>
    <definedName name="___________________________BTS21">#REF!</definedName>
    <definedName name="___________________________BTS22" localSheetId="6">#REF!</definedName>
    <definedName name="___________________________BTS22" localSheetId="0">#REF!</definedName>
    <definedName name="___________________________BTS22">#REF!</definedName>
    <definedName name="___________________________BTS23" localSheetId="6">#REF!</definedName>
    <definedName name="___________________________BTS23" localSheetId="0">#REF!</definedName>
    <definedName name="___________________________BTS23">#REF!</definedName>
    <definedName name="___________________________BTS24" localSheetId="6">#REF!</definedName>
    <definedName name="___________________________BTS24" localSheetId="0">#REF!</definedName>
    <definedName name="___________________________BTS24">#REF!</definedName>
    <definedName name="___________________________BTS3">NA()</definedName>
    <definedName name="___________________________BTS4">NA()</definedName>
    <definedName name="___________________________BTS5">NA()</definedName>
    <definedName name="___________________________BTS6">NA()</definedName>
    <definedName name="___________________________BTS7">NA()</definedName>
    <definedName name="___________________________BTS8">NA()</definedName>
    <definedName name="___________________________BTS9">NA()</definedName>
    <definedName name="___________________________can430">40.73</definedName>
    <definedName name="___________________________can435">43.3</definedName>
    <definedName name="___________________________cur1">[2]r!$F$30</definedName>
    <definedName name="___________________________GBS11">NA()</definedName>
    <definedName name="___________________________GBS110">NA()</definedName>
    <definedName name="___________________________GBS111">NA()</definedName>
    <definedName name="___________________________GBS112">NA()</definedName>
    <definedName name="___________________________GBS113" localSheetId="6">#REF!</definedName>
    <definedName name="___________________________GBS113" localSheetId="0">#REF!</definedName>
    <definedName name="___________________________GBS113">#REF!</definedName>
    <definedName name="___________________________GBS114" localSheetId="6">#REF!</definedName>
    <definedName name="___________________________GBS114" localSheetId="0">#REF!</definedName>
    <definedName name="___________________________GBS114">#REF!</definedName>
    <definedName name="___________________________GBS115" localSheetId="6">#REF!</definedName>
    <definedName name="___________________________GBS115" localSheetId="0">#REF!</definedName>
    <definedName name="___________________________GBS115">#REF!</definedName>
    <definedName name="___________________________GBS116" localSheetId="6">#REF!</definedName>
    <definedName name="___________________________GBS116" localSheetId="0">#REF!</definedName>
    <definedName name="___________________________GBS116">#REF!</definedName>
    <definedName name="___________________________GBS117" localSheetId="6">#REF!</definedName>
    <definedName name="___________________________GBS117" localSheetId="0">#REF!</definedName>
    <definedName name="___________________________GBS117">#REF!</definedName>
    <definedName name="___________________________GBS118" localSheetId="6">#REF!</definedName>
    <definedName name="___________________________GBS118" localSheetId="0">#REF!</definedName>
    <definedName name="___________________________GBS118">#REF!</definedName>
    <definedName name="___________________________GBS119" localSheetId="6">#REF!</definedName>
    <definedName name="___________________________GBS119" localSheetId="0">#REF!</definedName>
    <definedName name="___________________________GBS119">#REF!</definedName>
    <definedName name="___________________________GBS12">NA()</definedName>
    <definedName name="___________________________GBS120" localSheetId="6">#REF!</definedName>
    <definedName name="___________________________GBS120" localSheetId="0">#REF!</definedName>
    <definedName name="___________________________GBS120">#REF!</definedName>
    <definedName name="___________________________GBS121" localSheetId="6">#REF!</definedName>
    <definedName name="___________________________GBS121" localSheetId="0">#REF!</definedName>
    <definedName name="___________________________GBS121">#REF!</definedName>
    <definedName name="___________________________GBS122" localSheetId="6">#REF!</definedName>
    <definedName name="___________________________GBS122" localSheetId="0">#REF!</definedName>
    <definedName name="___________________________GBS122">#REF!</definedName>
    <definedName name="___________________________GBS123" localSheetId="6">#REF!</definedName>
    <definedName name="___________________________GBS123" localSheetId="0">#REF!</definedName>
    <definedName name="___________________________GBS123">#REF!</definedName>
    <definedName name="___________________________GBS124" localSheetId="6">#REF!</definedName>
    <definedName name="___________________________GBS124" localSheetId="0">#REF!</definedName>
    <definedName name="___________________________GBS124">#REF!</definedName>
    <definedName name="___________________________GBS13">NA()</definedName>
    <definedName name="___________________________GBS14">NA()</definedName>
    <definedName name="___________________________GBS15">NA()</definedName>
    <definedName name="___________________________GBS16">NA()</definedName>
    <definedName name="___________________________GBS17">NA()</definedName>
    <definedName name="___________________________GBS18">NA()</definedName>
    <definedName name="___________________________GBS19">NA()</definedName>
    <definedName name="___________________________GBS21">NA()</definedName>
    <definedName name="___________________________GBS210">NA()</definedName>
    <definedName name="___________________________GBS211">NA()</definedName>
    <definedName name="___________________________GBS212">NA()</definedName>
    <definedName name="___________________________GBS213" localSheetId="6">#REF!</definedName>
    <definedName name="___________________________GBS213" localSheetId="0">#REF!</definedName>
    <definedName name="___________________________GBS213">#REF!</definedName>
    <definedName name="___________________________GBS214" localSheetId="6">#REF!</definedName>
    <definedName name="___________________________GBS214" localSheetId="0">#REF!</definedName>
    <definedName name="___________________________GBS214">#REF!</definedName>
    <definedName name="___________________________GBS215" localSheetId="6">#REF!</definedName>
    <definedName name="___________________________GBS215" localSheetId="0">#REF!</definedName>
    <definedName name="___________________________GBS215">#REF!</definedName>
    <definedName name="___________________________GBS216" localSheetId="6">#REF!</definedName>
    <definedName name="___________________________GBS216" localSheetId="0">#REF!</definedName>
    <definedName name="___________________________GBS216">#REF!</definedName>
    <definedName name="___________________________GBS217" localSheetId="6">#REF!</definedName>
    <definedName name="___________________________GBS217" localSheetId="0">#REF!</definedName>
    <definedName name="___________________________GBS217">#REF!</definedName>
    <definedName name="___________________________GBS218" localSheetId="6">#REF!</definedName>
    <definedName name="___________________________GBS218" localSheetId="0">#REF!</definedName>
    <definedName name="___________________________GBS218">#REF!</definedName>
    <definedName name="___________________________GBS219" localSheetId="6">#REF!</definedName>
    <definedName name="___________________________GBS219" localSheetId="0">#REF!</definedName>
    <definedName name="___________________________GBS219">#REF!</definedName>
    <definedName name="___________________________GBS22">NA()</definedName>
    <definedName name="___________________________GBS220" localSheetId="6">#REF!</definedName>
    <definedName name="___________________________GBS220" localSheetId="0">#REF!</definedName>
    <definedName name="___________________________GBS220">#REF!</definedName>
    <definedName name="___________________________GBS221" localSheetId="6">#REF!</definedName>
    <definedName name="___________________________GBS221" localSheetId="0">#REF!</definedName>
    <definedName name="___________________________GBS221">#REF!</definedName>
    <definedName name="___________________________GBS222" localSheetId="6">#REF!</definedName>
    <definedName name="___________________________GBS222" localSheetId="0">#REF!</definedName>
    <definedName name="___________________________GBS222">#REF!</definedName>
    <definedName name="___________________________GBS223" localSheetId="6">#REF!</definedName>
    <definedName name="___________________________GBS223" localSheetId="0">#REF!</definedName>
    <definedName name="___________________________GBS223">#REF!</definedName>
    <definedName name="___________________________GBS224" localSheetId="6">#REF!</definedName>
    <definedName name="___________________________GBS224" localSheetId="0">#REF!</definedName>
    <definedName name="___________________________GBS224">#REF!</definedName>
    <definedName name="___________________________GBS23">NA()</definedName>
    <definedName name="___________________________GBS24">NA()</definedName>
    <definedName name="___________________________GBS25">NA()</definedName>
    <definedName name="___________________________GBS26">NA()</definedName>
    <definedName name="___________________________GBS27">NA()</definedName>
    <definedName name="___________________________GBS28">NA()</definedName>
    <definedName name="___________________________GBS29">NA()</definedName>
    <definedName name="___________________________knr2" localSheetId="6">#REF!</definedName>
    <definedName name="___________________________knr2" localSheetId="0">#REF!</definedName>
    <definedName name="___________________________knr2">#REF!</definedName>
    <definedName name="___________________________l1">[3]leads!$A$3:$E$108</definedName>
    <definedName name="___________________________l12" localSheetId="6">#REF!</definedName>
    <definedName name="___________________________l12" localSheetId="0">#REF!</definedName>
    <definedName name="___________________________l12">#REF!</definedName>
    <definedName name="___________________________l2">[2]r!$F$29</definedName>
    <definedName name="___________________________l3" localSheetId="6">#REF!</definedName>
    <definedName name="___________________________l3" localSheetId="0">#REF!</definedName>
    <definedName name="___________________________l3">#REF!</definedName>
    <definedName name="___________________________l4">[4]Sheet1!$W$2:$Y$103</definedName>
    <definedName name="___________________________l5" localSheetId="6">#REF!</definedName>
    <definedName name="___________________________l5" localSheetId="0">#REF!</definedName>
    <definedName name="___________________________l5">#REF!</definedName>
    <definedName name="___________________________l6">[2]r!$F$4</definedName>
    <definedName name="___________________________l7">[5]r!$F$4</definedName>
    <definedName name="___________________________l8">[2]r!$F$2</definedName>
    <definedName name="___________________________l9">[2]r!$F$3</definedName>
    <definedName name="___________________________lj600">NA()</definedName>
    <definedName name="___________________________lj900">NA()</definedName>
    <definedName name="___________________________LL3">NA()</definedName>
    <definedName name="___________________________MA1">NA()</definedName>
    <definedName name="___________________________MA2" localSheetId="6">#REF!</definedName>
    <definedName name="___________________________MA2" localSheetId="0">#REF!</definedName>
    <definedName name="___________________________MA2">#REF!</definedName>
    <definedName name="___________________________Met22">NA()</definedName>
    <definedName name="___________________________Met45">NA()</definedName>
    <definedName name="___________________________MEt55">NA()</definedName>
    <definedName name="___________________________Met63">NA()</definedName>
    <definedName name="___________________________ML21">NA()</definedName>
    <definedName name="___________________________ML210">NA()</definedName>
    <definedName name="___________________________ML211">NA()</definedName>
    <definedName name="___________________________ML212">NA()</definedName>
    <definedName name="___________________________ML213" localSheetId="6">#REF!</definedName>
    <definedName name="___________________________ML213" localSheetId="0">#REF!</definedName>
    <definedName name="___________________________ML213">#REF!</definedName>
    <definedName name="___________________________ML214" localSheetId="6">#REF!</definedName>
    <definedName name="___________________________ML214" localSheetId="0">#REF!</definedName>
    <definedName name="___________________________ML214">#REF!</definedName>
    <definedName name="___________________________ML215" localSheetId="6">#REF!</definedName>
    <definedName name="___________________________ML215" localSheetId="0">#REF!</definedName>
    <definedName name="___________________________ML215">#REF!</definedName>
    <definedName name="___________________________ML216" localSheetId="6">#REF!</definedName>
    <definedName name="___________________________ML216" localSheetId="0">#REF!</definedName>
    <definedName name="___________________________ML216">#REF!</definedName>
    <definedName name="___________________________ML217" localSheetId="6">#REF!</definedName>
    <definedName name="___________________________ML217" localSheetId="0">#REF!</definedName>
    <definedName name="___________________________ML217">#REF!</definedName>
    <definedName name="___________________________ML218" localSheetId="6">#REF!</definedName>
    <definedName name="___________________________ML218" localSheetId="0">#REF!</definedName>
    <definedName name="___________________________ML218">#REF!</definedName>
    <definedName name="___________________________ML219" localSheetId="6">#REF!</definedName>
    <definedName name="___________________________ML219" localSheetId="0">#REF!</definedName>
    <definedName name="___________________________ML219">#REF!</definedName>
    <definedName name="___________________________ML22">NA()</definedName>
    <definedName name="___________________________ML220" localSheetId="6">#REF!</definedName>
    <definedName name="___________________________ML220" localSheetId="0">#REF!</definedName>
    <definedName name="___________________________ML220">#REF!</definedName>
    <definedName name="___________________________ML221" localSheetId="6">#REF!</definedName>
    <definedName name="___________________________ML221" localSheetId="0">#REF!</definedName>
    <definedName name="___________________________ML221">#REF!</definedName>
    <definedName name="___________________________ML222" localSheetId="6">#REF!</definedName>
    <definedName name="___________________________ML222" localSheetId="0">#REF!</definedName>
    <definedName name="___________________________ML222">#REF!</definedName>
    <definedName name="___________________________ML223" localSheetId="6">#REF!</definedName>
    <definedName name="___________________________ML223" localSheetId="0">#REF!</definedName>
    <definedName name="___________________________ML223">#REF!</definedName>
    <definedName name="___________________________ML224" localSheetId="6">#REF!</definedName>
    <definedName name="___________________________ML224" localSheetId="0">#REF!</definedName>
    <definedName name="___________________________ML224">#REF!</definedName>
    <definedName name="___________________________ML23">NA()</definedName>
    <definedName name="___________________________ML24">NA()</definedName>
    <definedName name="___________________________ML25">NA()</definedName>
    <definedName name="___________________________ML26">NA()</definedName>
    <definedName name="___________________________ML27">NA()</definedName>
    <definedName name="___________________________ML28">NA()</definedName>
    <definedName name="___________________________ML29">NA()</definedName>
    <definedName name="___________________________ML31">NA()</definedName>
    <definedName name="___________________________ML310">NA()</definedName>
    <definedName name="___________________________ML311">NA()</definedName>
    <definedName name="___________________________ML312">NA()</definedName>
    <definedName name="___________________________ML313" localSheetId="6">#REF!</definedName>
    <definedName name="___________________________ML313" localSheetId="0">#REF!</definedName>
    <definedName name="___________________________ML313">#REF!</definedName>
    <definedName name="___________________________ML314" localSheetId="6">#REF!</definedName>
    <definedName name="___________________________ML314" localSheetId="0">#REF!</definedName>
    <definedName name="___________________________ML314">#REF!</definedName>
    <definedName name="___________________________ML315" localSheetId="6">#REF!</definedName>
    <definedName name="___________________________ML315" localSheetId="0">#REF!</definedName>
    <definedName name="___________________________ML315">#REF!</definedName>
    <definedName name="___________________________ML316" localSheetId="6">#REF!</definedName>
    <definedName name="___________________________ML316" localSheetId="0">#REF!</definedName>
    <definedName name="___________________________ML316">#REF!</definedName>
    <definedName name="___________________________ML317" localSheetId="6">#REF!</definedName>
    <definedName name="___________________________ML317" localSheetId="0">#REF!</definedName>
    <definedName name="___________________________ML317">#REF!</definedName>
    <definedName name="___________________________ML318" localSheetId="6">#REF!</definedName>
    <definedName name="___________________________ML318" localSheetId="0">#REF!</definedName>
    <definedName name="___________________________ML318">#REF!</definedName>
    <definedName name="___________________________ML319" localSheetId="6">#REF!</definedName>
    <definedName name="___________________________ML319" localSheetId="0">#REF!</definedName>
    <definedName name="___________________________ML319">#REF!</definedName>
    <definedName name="___________________________ML32">NA()</definedName>
    <definedName name="___________________________ML320" localSheetId="6">#REF!</definedName>
    <definedName name="___________________________ML320" localSheetId="0">#REF!</definedName>
    <definedName name="___________________________ML320">#REF!</definedName>
    <definedName name="___________________________ML321" localSheetId="6">#REF!</definedName>
    <definedName name="___________________________ML321" localSheetId="0">#REF!</definedName>
    <definedName name="___________________________ML321">#REF!</definedName>
    <definedName name="___________________________ML322" localSheetId="6">#REF!</definedName>
    <definedName name="___________________________ML322" localSheetId="0">#REF!</definedName>
    <definedName name="___________________________ML322">#REF!</definedName>
    <definedName name="___________________________ML323" localSheetId="6">#REF!</definedName>
    <definedName name="___________________________ML323" localSheetId="0">#REF!</definedName>
    <definedName name="___________________________ML323">#REF!</definedName>
    <definedName name="___________________________ML324" localSheetId="6">#REF!</definedName>
    <definedName name="___________________________ML324" localSheetId="0">#REF!</definedName>
    <definedName name="___________________________ML324">#REF!</definedName>
    <definedName name="___________________________ML33">NA()</definedName>
    <definedName name="___________________________ML34">NA()</definedName>
    <definedName name="___________________________ML35">NA()</definedName>
    <definedName name="___________________________ML36">NA()</definedName>
    <definedName name="___________________________ML37">NA()</definedName>
    <definedName name="___________________________ML38">NA()</definedName>
    <definedName name="___________________________ML39">NA()</definedName>
    <definedName name="___________________________ML7">NA()</definedName>
    <definedName name="___________________________ML8">NA()</definedName>
    <definedName name="___________________________ML9">NA()</definedName>
    <definedName name="___________________________mm1">[6]r!$F$4</definedName>
    <definedName name="___________________________mm1000">NA()</definedName>
    <definedName name="___________________________mm11">[2]r!$F$4</definedName>
    <definedName name="___________________________mm111">[5]r!$F$4</definedName>
    <definedName name="___________________________mm600">NA()</definedName>
    <definedName name="___________________________mm800">NA()</definedName>
    <definedName name="___________________________PC1">NA()</definedName>
    <definedName name="___________________________PC10">NA()</definedName>
    <definedName name="___________________________PC11">NA()</definedName>
    <definedName name="___________________________PC12">NA()</definedName>
    <definedName name="___________________________PC13" localSheetId="6">#REF!</definedName>
    <definedName name="___________________________PC13" localSheetId="0">#REF!</definedName>
    <definedName name="___________________________PC13">#REF!</definedName>
    <definedName name="___________________________PC14" localSheetId="6">#REF!</definedName>
    <definedName name="___________________________PC14" localSheetId="0">#REF!</definedName>
    <definedName name="___________________________PC14">#REF!</definedName>
    <definedName name="___________________________PC15" localSheetId="6">#REF!</definedName>
    <definedName name="___________________________PC15" localSheetId="0">#REF!</definedName>
    <definedName name="___________________________PC15">#REF!</definedName>
    <definedName name="___________________________PC16" localSheetId="6">#REF!</definedName>
    <definedName name="___________________________PC16" localSheetId="0">#REF!</definedName>
    <definedName name="___________________________PC16">#REF!</definedName>
    <definedName name="___________________________PC17" localSheetId="6">#REF!</definedName>
    <definedName name="___________________________PC17" localSheetId="0">#REF!</definedName>
    <definedName name="___________________________PC17">#REF!</definedName>
    <definedName name="___________________________PC18" localSheetId="6">#REF!</definedName>
    <definedName name="___________________________PC18" localSheetId="0">#REF!</definedName>
    <definedName name="___________________________PC18">#REF!</definedName>
    <definedName name="___________________________PC19" localSheetId="6">#REF!</definedName>
    <definedName name="___________________________PC19" localSheetId="0">#REF!</definedName>
    <definedName name="___________________________PC19">#REF!</definedName>
    <definedName name="___________________________pc2" localSheetId="6">#REF!</definedName>
    <definedName name="___________________________pc2" localSheetId="0">#REF!</definedName>
    <definedName name="___________________________pc2">#REF!</definedName>
    <definedName name="___________________________PC20">NA()</definedName>
    <definedName name="___________________________PC21" localSheetId="6">#REF!</definedName>
    <definedName name="___________________________PC21" localSheetId="0">#REF!</definedName>
    <definedName name="___________________________PC21">#REF!</definedName>
    <definedName name="___________________________PC22" localSheetId="6">#REF!</definedName>
    <definedName name="___________________________PC22" localSheetId="0">#REF!</definedName>
    <definedName name="___________________________PC22">#REF!</definedName>
    <definedName name="___________________________PC23" localSheetId="6">#REF!</definedName>
    <definedName name="___________________________PC23" localSheetId="0">#REF!</definedName>
    <definedName name="___________________________PC23">#REF!</definedName>
    <definedName name="___________________________PC24" localSheetId="6">#REF!</definedName>
    <definedName name="___________________________PC24" localSheetId="0">#REF!</definedName>
    <definedName name="___________________________PC24">#REF!</definedName>
    <definedName name="___________________________PC3">NA()</definedName>
    <definedName name="___________________________PC4">NA()</definedName>
    <definedName name="___________________________PC5">NA()</definedName>
    <definedName name="___________________________PC6">NA()</definedName>
    <definedName name="___________________________pc600">NA()</definedName>
    <definedName name="___________________________PC7">NA()</definedName>
    <definedName name="___________________________PC8">NA()</definedName>
    <definedName name="___________________________PC9">NA()</definedName>
    <definedName name="___________________________pc900">NA()</definedName>
    <definedName name="___________________________pv2" localSheetId="6">#REF!</definedName>
    <definedName name="___________________________pv2" localSheetId="0">#REF!</definedName>
    <definedName name="___________________________pv2">#REF!</definedName>
    <definedName name="___________________________rr3">[7]v!$A$2:$E$51</definedName>
    <definedName name="___________________________rrr1">[7]r!$B$1:$I$145</definedName>
    <definedName name="___________________________ss12">[8]rdamdata!$J$8</definedName>
    <definedName name="___________________________ss20">[8]rdamdata!$J$7</definedName>
    <definedName name="___________________________ss40">[8]rdamdata!$J$6</definedName>
    <definedName name="___________________________var1" localSheetId="6">#REF!</definedName>
    <definedName name="___________________________var1" localSheetId="0">#REF!</definedName>
    <definedName name="___________________________var1">#REF!</definedName>
    <definedName name="___________________________var4" localSheetId="6">#REF!</definedName>
    <definedName name="___________________________var4" localSheetId="0">#REF!</definedName>
    <definedName name="___________________________var4">#REF!</definedName>
    <definedName name="___________________________vat1">NA()</definedName>
    <definedName name="__________________________bla1">[1]leads!$H$7</definedName>
    <definedName name="__________________________BSG100">NA()</definedName>
    <definedName name="__________________________BSG150">NA()</definedName>
    <definedName name="__________________________BSG5">NA()</definedName>
    <definedName name="__________________________BSG75">NA()</definedName>
    <definedName name="__________________________BTC1">NA()</definedName>
    <definedName name="__________________________BTC10">NA()</definedName>
    <definedName name="__________________________BTC11">NA()</definedName>
    <definedName name="__________________________BTC12">NA()</definedName>
    <definedName name="__________________________BTC13">NA()</definedName>
    <definedName name="__________________________BTC14">NA()</definedName>
    <definedName name="__________________________BTC15">NA()</definedName>
    <definedName name="__________________________BTC16">NA()</definedName>
    <definedName name="__________________________BTC17">NA()</definedName>
    <definedName name="__________________________BTC18">NA()</definedName>
    <definedName name="__________________________BTC19">NA()</definedName>
    <definedName name="__________________________BTC2">NA()</definedName>
    <definedName name="__________________________BTC20">NA()</definedName>
    <definedName name="__________________________BTC21">NA()</definedName>
    <definedName name="__________________________BTC22">NA()</definedName>
    <definedName name="__________________________BTC23">NA()</definedName>
    <definedName name="__________________________BTC24">NA()</definedName>
    <definedName name="__________________________BTC3">NA()</definedName>
    <definedName name="__________________________BTC4">NA()</definedName>
    <definedName name="__________________________BTC5">NA()</definedName>
    <definedName name="__________________________BTC6">NA()</definedName>
    <definedName name="__________________________BTC7">NA()</definedName>
    <definedName name="__________________________BTC8">NA()</definedName>
    <definedName name="__________________________BTC9">NA()</definedName>
    <definedName name="__________________________BTR1">NA()</definedName>
    <definedName name="__________________________BTR10">NA()</definedName>
    <definedName name="__________________________BTR11">NA()</definedName>
    <definedName name="__________________________BTR12">NA()</definedName>
    <definedName name="__________________________BTR13">NA()</definedName>
    <definedName name="__________________________BTR14">NA()</definedName>
    <definedName name="__________________________BTR15">NA()</definedName>
    <definedName name="__________________________BTR16">NA()</definedName>
    <definedName name="__________________________BTR17">NA()</definedName>
    <definedName name="__________________________BTR18">NA()</definedName>
    <definedName name="__________________________BTR19">NA()</definedName>
    <definedName name="__________________________BTR2">NA()</definedName>
    <definedName name="__________________________BTR20">NA()</definedName>
    <definedName name="__________________________BTR21">NA()</definedName>
    <definedName name="__________________________BTR22">NA()</definedName>
    <definedName name="__________________________BTR23">NA()</definedName>
    <definedName name="__________________________BTR24">NA()</definedName>
    <definedName name="__________________________BTR3">NA()</definedName>
    <definedName name="__________________________BTR4">NA()</definedName>
    <definedName name="__________________________BTR5">NA()</definedName>
    <definedName name="__________________________BTR6">NA()</definedName>
    <definedName name="__________________________BTR7">NA()</definedName>
    <definedName name="__________________________BTR8">NA()</definedName>
    <definedName name="__________________________BTR9">NA()</definedName>
    <definedName name="__________________________BTS1">NA()</definedName>
    <definedName name="__________________________BTS10">NA()</definedName>
    <definedName name="__________________________BTS11">NA()</definedName>
    <definedName name="__________________________BTS12">NA()</definedName>
    <definedName name="__________________________BTS13">NA()</definedName>
    <definedName name="__________________________BTS14">NA()</definedName>
    <definedName name="__________________________BTS15">NA()</definedName>
    <definedName name="__________________________BTS16">NA()</definedName>
    <definedName name="__________________________BTS17">NA()</definedName>
    <definedName name="__________________________BTS18">NA()</definedName>
    <definedName name="__________________________BTS19">NA()</definedName>
    <definedName name="__________________________BTS2">NA()</definedName>
    <definedName name="__________________________BTS20">NA()</definedName>
    <definedName name="__________________________BTS21">NA()</definedName>
    <definedName name="__________________________BTS22">NA()</definedName>
    <definedName name="__________________________BTS23">NA()</definedName>
    <definedName name="__________________________BTS24">NA()</definedName>
    <definedName name="__________________________BTS3">NA()</definedName>
    <definedName name="__________________________BTS4">NA()</definedName>
    <definedName name="__________________________BTS5">NA()</definedName>
    <definedName name="__________________________BTS6">NA()</definedName>
    <definedName name="__________________________BTS7">NA()</definedName>
    <definedName name="__________________________BTS8">NA()</definedName>
    <definedName name="__________________________BTS9">NA()</definedName>
    <definedName name="__________________________can430">40.73</definedName>
    <definedName name="__________________________can435">43.3</definedName>
    <definedName name="__________________________cur1">[2]r!$F$30</definedName>
    <definedName name="__________________________GBS11">NA()</definedName>
    <definedName name="__________________________GBS110">NA()</definedName>
    <definedName name="__________________________GBS111">NA()</definedName>
    <definedName name="__________________________GBS112">NA()</definedName>
    <definedName name="__________________________GBS113">NA()</definedName>
    <definedName name="__________________________GBS114">NA()</definedName>
    <definedName name="__________________________GBS115">NA()</definedName>
    <definedName name="__________________________GBS116">NA()</definedName>
    <definedName name="__________________________GBS117">NA()</definedName>
    <definedName name="__________________________GBS118">NA()</definedName>
    <definedName name="__________________________GBS119">NA()</definedName>
    <definedName name="__________________________GBS12">NA()</definedName>
    <definedName name="__________________________GBS120">NA()</definedName>
    <definedName name="__________________________GBS121">NA()</definedName>
    <definedName name="__________________________GBS122">NA()</definedName>
    <definedName name="__________________________GBS123">NA()</definedName>
    <definedName name="__________________________GBS124">NA()</definedName>
    <definedName name="__________________________GBS13">NA()</definedName>
    <definedName name="__________________________GBS14">NA()</definedName>
    <definedName name="__________________________GBS15">NA()</definedName>
    <definedName name="__________________________GBS16">NA()</definedName>
    <definedName name="__________________________GBS17">NA()</definedName>
    <definedName name="__________________________GBS18">NA()</definedName>
    <definedName name="__________________________GBS19">NA()</definedName>
    <definedName name="__________________________GBS21">NA()</definedName>
    <definedName name="__________________________GBS210">NA()</definedName>
    <definedName name="__________________________GBS211">NA()</definedName>
    <definedName name="__________________________GBS212">NA()</definedName>
    <definedName name="__________________________GBS213">NA()</definedName>
    <definedName name="__________________________GBS214">NA()</definedName>
    <definedName name="__________________________GBS215">NA()</definedName>
    <definedName name="__________________________GBS216">NA()</definedName>
    <definedName name="__________________________GBS217">NA()</definedName>
    <definedName name="__________________________GBS218">NA()</definedName>
    <definedName name="__________________________GBS219">NA()</definedName>
    <definedName name="__________________________GBS22">NA()</definedName>
    <definedName name="__________________________GBS220">NA()</definedName>
    <definedName name="__________________________GBS221">NA()</definedName>
    <definedName name="__________________________GBS222">NA()</definedName>
    <definedName name="__________________________GBS223">NA()</definedName>
    <definedName name="__________________________GBS224">NA()</definedName>
    <definedName name="__________________________GBS23">NA()</definedName>
    <definedName name="__________________________GBS24">NA()</definedName>
    <definedName name="__________________________GBS25">NA()</definedName>
    <definedName name="__________________________GBS26">NA()</definedName>
    <definedName name="__________________________GBS27">NA()</definedName>
    <definedName name="__________________________GBS28">NA()</definedName>
    <definedName name="__________________________GBS29">NA()</definedName>
    <definedName name="__________________________knr2" localSheetId="6">#REF!</definedName>
    <definedName name="__________________________knr2" localSheetId="0">#REF!</definedName>
    <definedName name="__________________________knr2">#REF!</definedName>
    <definedName name="__________________________l1">[3]leads!$A$3:$E$108</definedName>
    <definedName name="__________________________l12" localSheetId="6">#REF!</definedName>
    <definedName name="__________________________l12" localSheetId="0">#REF!</definedName>
    <definedName name="__________________________l12">#REF!</definedName>
    <definedName name="__________________________l2">[2]r!$F$29</definedName>
    <definedName name="__________________________l3" localSheetId="6">#REF!</definedName>
    <definedName name="__________________________l3" localSheetId="0">#REF!</definedName>
    <definedName name="__________________________l3">#REF!</definedName>
    <definedName name="__________________________l4">[4]Sheet1!$W$2:$Y$103</definedName>
    <definedName name="__________________________l5" localSheetId="6">#REF!</definedName>
    <definedName name="__________________________l5" localSheetId="0">#REF!</definedName>
    <definedName name="__________________________l5">#REF!</definedName>
    <definedName name="__________________________l6">[2]r!$F$4</definedName>
    <definedName name="__________________________l7">[5]r!$F$4</definedName>
    <definedName name="__________________________l8">[2]r!$F$2</definedName>
    <definedName name="__________________________l9">[2]r!$F$3</definedName>
    <definedName name="__________________________lj600">NA()</definedName>
    <definedName name="__________________________lj900">NA()</definedName>
    <definedName name="__________________________LL3">NA()</definedName>
    <definedName name="__________________________MA1" localSheetId="6">#REF!</definedName>
    <definedName name="__________________________MA1" localSheetId="0">#REF!</definedName>
    <definedName name="__________________________MA1">#REF!</definedName>
    <definedName name="__________________________MA2">NA()</definedName>
    <definedName name="__________________________Met22" localSheetId="6">#REF!</definedName>
    <definedName name="__________________________Met22" localSheetId="0">#REF!</definedName>
    <definedName name="__________________________Met22">#REF!</definedName>
    <definedName name="__________________________Met45" localSheetId="6">#REF!</definedName>
    <definedName name="__________________________Met45" localSheetId="0">#REF!</definedName>
    <definedName name="__________________________Met45">#REF!</definedName>
    <definedName name="__________________________MEt55" localSheetId="6">#REF!</definedName>
    <definedName name="__________________________MEt55" localSheetId="0">#REF!</definedName>
    <definedName name="__________________________MEt55">#REF!</definedName>
    <definedName name="__________________________Met63" localSheetId="6">#REF!</definedName>
    <definedName name="__________________________Met63" localSheetId="0">#REF!</definedName>
    <definedName name="__________________________Met63">#REF!</definedName>
    <definedName name="__________________________ML21">NA()</definedName>
    <definedName name="__________________________ML210">NA()</definedName>
    <definedName name="__________________________ML211">NA()</definedName>
    <definedName name="__________________________ML212">NA()</definedName>
    <definedName name="__________________________ML213">NA()</definedName>
    <definedName name="__________________________ML214">NA()</definedName>
    <definedName name="__________________________ML215">NA()</definedName>
    <definedName name="__________________________ML216">NA()</definedName>
    <definedName name="__________________________ML217">NA()</definedName>
    <definedName name="__________________________ML218">NA()</definedName>
    <definedName name="__________________________ML219">NA()</definedName>
    <definedName name="__________________________ML22">NA()</definedName>
    <definedName name="__________________________ML220">NA()</definedName>
    <definedName name="__________________________ML221">NA()</definedName>
    <definedName name="__________________________ML222">NA()</definedName>
    <definedName name="__________________________ML223">NA()</definedName>
    <definedName name="__________________________ML224">NA()</definedName>
    <definedName name="__________________________ML23">NA()</definedName>
    <definedName name="__________________________ML24">NA()</definedName>
    <definedName name="__________________________ML25">NA()</definedName>
    <definedName name="__________________________ML26">NA()</definedName>
    <definedName name="__________________________ML27">NA()</definedName>
    <definedName name="__________________________ML28">NA()</definedName>
    <definedName name="__________________________ML29">NA()</definedName>
    <definedName name="__________________________ML31">NA()</definedName>
    <definedName name="__________________________ML310">NA()</definedName>
    <definedName name="__________________________ML311">NA()</definedName>
    <definedName name="__________________________ML312">NA()</definedName>
    <definedName name="__________________________ML313">NA()</definedName>
    <definedName name="__________________________ML314">NA()</definedName>
    <definedName name="__________________________ML315">NA()</definedName>
    <definedName name="__________________________ML316">NA()</definedName>
    <definedName name="__________________________ML317">NA()</definedName>
    <definedName name="__________________________ML318">NA()</definedName>
    <definedName name="__________________________ML319">NA()</definedName>
    <definedName name="__________________________ML32">NA()</definedName>
    <definedName name="__________________________ML320">NA()</definedName>
    <definedName name="__________________________ML321">NA()</definedName>
    <definedName name="__________________________ML322">NA()</definedName>
    <definedName name="__________________________ML323">NA()</definedName>
    <definedName name="__________________________ML324">NA()</definedName>
    <definedName name="__________________________ML33">NA()</definedName>
    <definedName name="__________________________ML34">NA()</definedName>
    <definedName name="__________________________ML35">NA()</definedName>
    <definedName name="__________________________ML36">NA()</definedName>
    <definedName name="__________________________ML37">NA()</definedName>
    <definedName name="__________________________ML38">NA()</definedName>
    <definedName name="__________________________ML39">NA()</definedName>
    <definedName name="__________________________ML7">NA()</definedName>
    <definedName name="__________________________ML8">NA()</definedName>
    <definedName name="__________________________ML9">NA()</definedName>
    <definedName name="__________________________mm1">[6]r!$F$4</definedName>
    <definedName name="__________________________mm1000" localSheetId="6">#REF!</definedName>
    <definedName name="__________________________mm1000" localSheetId="0">#REF!</definedName>
    <definedName name="__________________________mm1000">#REF!</definedName>
    <definedName name="__________________________mm11">[2]r!$F$4</definedName>
    <definedName name="__________________________mm111">[5]r!$F$4</definedName>
    <definedName name="__________________________mm600" localSheetId="6">#REF!</definedName>
    <definedName name="__________________________mm600" localSheetId="0">#REF!</definedName>
    <definedName name="__________________________mm600">#REF!</definedName>
    <definedName name="__________________________mm800" localSheetId="6">#REF!</definedName>
    <definedName name="__________________________mm800" localSheetId="0">#REF!</definedName>
    <definedName name="__________________________mm800">#REF!</definedName>
    <definedName name="__________________________PC1">NA()</definedName>
    <definedName name="__________________________PC10">NA()</definedName>
    <definedName name="__________________________PC11">NA()</definedName>
    <definedName name="__________________________PC12">NA()</definedName>
    <definedName name="__________________________PC13">NA()</definedName>
    <definedName name="__________________________PC14">NA()</definedName>
    <definedName name="__________________________PC15">NA()</definedName>
    <definedName name="__________________________PC16">NA()</definedName>
    <definedName name="__________________________PC17">NA()</definedName>
    <definedName name="__________________________PC18">NA()</definedName>
    <definedName name="__________________________PC19">NA()</definedName>
    <definedName name="__________________________pc2" localSheetId="6">#REF!</definedName>
    <definedName name="__________________________pc2" localSheetId="0">#REF!</definedName>
    <definedName name="__________________________pc2">#REF!</definedName>
    <definedName name="__________________________PC20">NA()</definedName>
    <definedName name="__________________________PC21">NA()</definedName>
    <definedName name="__________________________PC22">NA()</definedName>
    <definedName name="__________________________PC23">NA()</definedName>
    <definedName name="__________________________PC24">NA()</definedName>
    <definedName name="__________________________PC3">NA()</definedName>
    <definedName name="__________________________PC4">NA()</definedName>
    <definedName name="__________________________PC5">NA()</definedName>
    <definedName name="__________________________PC6">NA()</definedName>
    <definedName name="__________________________pc600">NA()</definedName>
    <definedName name="__________________________PC7">NA()</definedName>
    <definedName name="__________________________PC8">NA()</definedName>
    <definedName name="__________________________PC9">NA()</definedName>
    <definedName name="__________________________pc900">NA()</definedName>
    <definedName name="__________________________pv2" localSheetId="6">#REF!</definedName>
    <definedName name="__________________________pv2" localSheetId="0">#REF!</definedName>
    <definedName name="__________________________pv2">#REF!</definedName>
    <definedName name="__________________________rr3">[7]v!$A$2:$E$51</definedName>
    <definedName name="__________________________rrr1">[7]r!$B$1:$I$145</definedName>
    <definedName name="__________________________ss12">[8]rdamdata!$J$8</definedName>
    <definedName name="__________________________ss20">[8]rdamdata!$J$7</definedName>
    <definedName name="__________________________ss40">[8]rdamdata!$J$6</definedName>
    <definedName name="__________________________var1" localSheetId="6">#REF!</definedName>
    <definedName name="__________________________var1" localSheetId="0">#REF!</definedName>
    <definedName name="__________________________var1">#REF!</definedName>
    <definedName name="__________________________var4" localSheetId="6">#REF!</definedName>
    <definedName name="__________________________var4" localSheetId="0">#REF!</definedName>
    <definedName name="__________________________var4">#REF!</definedName>
    <definedName name="__________________________vat1">NA()</definedName>
    <definedName name="_________________________bla1">[1]leads!$H$7</definedName>
    <definedName name="_________________________BSG100" localSheetId="6">#REF!</definedName>
    <definedName name="_________________________BSG100" localSheetId="0">#REF!</definedName>
    <definedName name="_________________________BSG100">#REF!</definedName>
    <definedName name="_________________________BSG150" localSheetId="6">#REF!</definedName>
    <definedName name="_________________________BSG150" localSheetId="0">#REF!</definedName>
    <definedName name="_________________________BSG150">#REF!</definedName>
    <definedName name="_________________________BSG5" localSheetId="6">#REF!</definedName>
    <definedName name="_________________________BSG5" localSheetId="0">#REF!</definedName>
    <definedName name="_________________________BSG5">#REF!</definedName>
    <definedName name="_________________________BSG75" localSheetId="6">#REF!</definedName>
    <definedName name="_________________________BSG75" localSheetId="0">#REF!</definedName>
    <definedName name="_________________________BSG75">#REF!</definedName>
    <definedName name="_________________________BTC1">NA()</definedName>
    <definedName name="_________________________BTC10">NA()</definedName>
    <definedName name="_________________________BTC11">NA()</definedName>
    <definedName name="_________________________BTC12">NA()</definedName>
    <definedName name="_________________________BTC13" localSheetId="6">#REF!</definedName>
    <definedName name="_________________________BTC13" localSheetId="0">#REF!</definedName>
    <definedName name="_________________________BTC13">#REF!</definedName>
    <definedName name="_________________________BTC14" localSheetId="6">#REF!</definedName>
    <definedName name="_________________________BTC14" localSheetId="0">#REF!</definedName>
    <definedName name="_________________________BTC14">#REF!</definedName>
    <definedName name="_________________________BTC15" localSheetId="6">#REF!</definedName>
    <definedName name="_________________________BTC15" localSheetId="0">#REF!</definedName>
    <definedName name="_________________________BTC15">#REF!</definedName>
    <definedName name="_________________________BTC16" localSheetId="6">#REF!</definedName>
    <definedName name="_________________________BTC16" localSheetId="0">#REF!</definedName>
    <definedName name="_________________________BTC16">#REF!</definedName>
    <definedName name="_________________________BTC17" localSheetId="6">#REF!</definedName>
    <definedName name="_________________________BTC17" localSheetId="0">#REF!</definedName>
    <definedName name="_________________________BTC17">#REF!</definedName>
    <definedName name="_________________________BTC18" localSheetId="6">#REF!</definedName>
    <definedName name="_________________________BTC18" localSheetId="0">#REF!</definedName>
    <definedName name="_________________________BTC18">#REF!</definedName>
    <definedName name="_________________________BTC19" localSheetId="6">#REF!</definedName>
    <definedName name="_________________________BTC19" localSheetId="0">#REF!</definedName>
    <definedName name="_________________________BTC19">#REF!</definedName>
    <definedName name="_________________________BTC2">NA()</definedName>
    <definedName name="_________________________BTC20" localSheetId="6">#REF!</definedName>
    <definedName name="_________________________BTC20" localSheetId="0">#REF!</definedName>
    <definedName name="_________________________BTC20">#REF!</definedName>
    <definedName name="_________________________BTC21" localSheetId="6">#REF!</definedName>
    <definedName name="_________________________BTC21" localSheetId="0">#REF!</definedName>
    <definedName name="_________________________BTC21">#REF!</definedName>
    <definedName name="_________________________BTC22" localSheetId="6">#REF!</definedName>
    <definedName name="_________________________BTC22" localSheetId="0">#REF!</definedName>
    <definedName name="_________________________BTC22">#REF!</definedName>
    <definedName name="_________________________BTC23" localSheetId="6">#REF!</definedName>
    <definedName name="_________________________BTC23" localSheetId="0">#REF!</definedName>
    <definedName name="_________________________BTC23">#REF!</definedName>
    <definedName name="_________________________BTC24" localSheetId="6">#REF!</definedName>
    <definedName name="_________________________BTC24" localSheetId="0">#REF!</definedName>
    <definedName name="_________________________BTC24">#REF!</definedName>
    <definedName name="_________________________BTC3">NA()</definedName>
    <definedName name="_________________________BTC4">NA()</definedName>
    <definedName name="_________________________BTC5">NA()</definedName>
    <definedName name="_________________________BTC6">NA()</definedName>
    <definedName name="_________________________BTC7">NA()</definedName>
    <definedName name="_________________________BTC8">NA()</definedName>
    <definedName name="_________________________BTC9">NA()</definedName>
    <definedName name="_________________________BTR1">NA()</definedName>
    <definedName name="_________________________BTR10">NA()</definedName>
    <definedName name="_________________________BTR11">NA()</definedName>
    <definedName name="_________________________BTR12">NA()</definedName>
    <definedName name="_________________________BTR13" localSheetId="6">#REF!</definedName>
    <definedName name="_________________________BTR13" localSheetId="0">#REF!</definedName>
    <definedName name="_________________________BTR13">#REF!</definedName>
    <definedName name="_________________________BTR14" localSheetId="6">#REF!</definedName>
    <definedName name="_________________________BTR14" localSheetId="0">#REF!</definedName>
    <definedName name="_________________________BTR14">#REF!</definedName>
    <definedName name="_________________________BTR15" localSheetId="6">#REF!</definedName>
    <definedName name="_________________________BTR15" localSheetId="0">#REF!</definedName>
    <definedName name="_________________________BTR15">#REF!</definedName>
    <definedName name="_________________________BTR16" localSheetId="6">#REF!</definedName>
    <definedName name="_________________________BTR16" localSheetId="0">#REF!</definedName>
    <definedName name="_________________________BTR16">#REF!</definedName>
    <definedName name="_________________________BTR17" localSheetId="6">#REF!</definedName>
    <definedName name="_________________________BTR17" localSheetId="0">#REF!</definedName>
    <definedName name="_________________________BTR17">#REF!</definedName>
    <definedName name="_________________________BTR18" localSheetId="6">#REF!</definedName>
    <definedName name="_________________________BTR18" localSheetId="0">#REF!</definedName>
    <definedName name="_________________________BTR18">#REF!</definedName>
    <definedName name="_________________________BTR19" localSheetId="6">#REF!</definedName>
    <definedName name="_________________________BTR19" localSheetId="0">#REF!</definedName>
    <definedName name="_________________________BTR19">#REF!</definedName>
    <definedName name="_________________________BTR2">NA()</definedName>
    <definedName name="_________________________BTR20" localSheetId="6">#REF!</definedName>
    <definedName name="_________________________BTR20" localSheetId="0">#REF!</definedName>
    <definedName name="_________________________BTR20">#REF!</definedName>
    <definedName name="_________________________BTR21" localSheetId="6">#REF!</definedName>
    <definedName name="_________________________BTR21" localSheetId="0">#REF!</definedName>
    <definedName name="_________________________BTR21">#REF!</definedName>
    <definedName name="_________________________BTR22" localSheetId="6">#REF!</definedName>
    <definedName name="_________________________BTR22" localSheetId="0">#REF!</definedName>
    <definedName name="_________________________BTR22">#REF!</definedName>
    <definedName name="_________________________BTR23" localSheetId="6">#REF!</definedName>
    <definedName name="_________________________BTR23" localSheetId="0">#REF!</definedName>
    <definedName name="_________________________BTR23">#REF!</definedName>
    <definedName name="_________________________BTR24" localSheetId="6">#REF!</definedName>
    <definedName name="_________________________BTR24" localSheetId="0">#REF!</definedName>
    <definedName name="_________________________BTR24">#REF!</definedName>
    <definedName name="_________________________BTR3">NA()</definedName>
    <definedName name="_________________________BTR4">NA()</definedName>
    <definedName name="_________________________BTR5">NA()</definedName>
    <definedName name="_________________________BTR6">NA()</definedName>
    <definedName name="_________________________BTR7">NA()</definedName>
    <definedName name="_________________________BTR8">NA()</definedName>
    <definedName name="_________________________BTR9">NA()</definedName>
    <definedName name="_________________________BTS1">NA()</definedName>
    <definedName name="_________________________BTS10">NA()</definedName>
    <definedName name="_________________________BTS11">NA()</definedName>
    <definedName name="_________________________BTS12">NA()</definedName>
    <definedName name="_________________________BTS13" localSheetId="6">#REF!</definedName>
    <definedName name="_________________________BTS13" localSheetId="0">#REF!</definedName>
    <definedName name="_________________________BTS13">#REF!</definedName>
    <definedName name="_________________________BTS14" localSheetId="6">#REF!</definedName>
    <definedName name="_________________________BTS14" localSheetId="0">#REF!</definedName>
    <definedName name="_________________________BTS14">#REF!</definedName>
    <definedName name="_________________________BTS15" localSheetId="6">#REF!</definedName>
    <definedName name="_________________________BTS15" localSheetId="0">#REF!</definedName>
    <definedName name="_________________________BTS15">#REF!</definedName>
    <definedName name="_________________________BTS16" localSheetId="6">#REF!</definedName>
    <definedName name="_________________________BTS16" localSheetId="0">#REF!</definedName>
    <definedName name="_________________________BTS16">#REF!</definedName>
    <definedName name="_________________________BTS17" localSheetId="6">#REF!</definedName>
    <definedName name="_________________________BTS17" localSheetId="0">#REF!</definedName>
    <definedName name="_________________________BTS17">#REF!</definedName>
    <definedName name="_________________________BTS18" localSheetId="6">#REF!</definedName>
    <definedName name="_________________________BTS18" localSheetId="0">#REF!</definedName>
    <definedName name="_________________________BTS18">#REF!</definedName>
    <definedName name="_________________________BTS19" localSheetId="6">#REF!</definedName>
    <definedName name="_________________________BTS19" localSheetId="0">#REF!</definedName>
    <definedName name="_________________________BTS19">#REF!</definedName>
    <definedName name="_________________________BTS2">NA()</definedName>
    <definedName name="_________________________BTS20" localSheetId="6">#REF!</definedName>
    <definedName name="_________________________BTS20" localSheetId="0">#REF!</definedName>
    <definedName name="_________________________BTS20">#REF!</definedName>
    <definedName name="_________________________BTS21" localSheetId="6">#REF!</definedName>
    <definedName name="_________________________BTS21" localSheetId="0">#REF!</definedName>
    <definedName name="_________________________BTS21">#REF!</definedName>
    <definedName name="_________________________BTS22" localSheetId="6">#REF!</definedName>
    <definedName name="_________________________BTS22" localSheetId="0">#REF!</definedName>
    <definedName name="_________________________BTS22">#REF!</definedName>
    <definedName name="_________________________BTS23" localSheetId="6">#REF!</definedName>
    <definedName name="_________________________BTS23" localSheetId="0">#REF!</definedName>
    <definedName name="_________________________BTS23">#REF!</definedName>
    <definedName name="_________________________BTS24" localSheetId="6">#REF!</definedName>
    <definedName name="_________________________BTS24" localSheetId="0">#REF!</definedName>
    <definedName name="_________________________BTS24">#REF!</definedName>
    <definedName name="_________________________BTS3">NA()</definedName>
    <definedName name="_________________________BTS4">NA()</definedName>
    <definedName name="_________________________BTS5">NA()</definedName>
    <definedName name="_________________________BTS6">NA()</definedName>
    <definedName name="_________________________BTS7">NA()</definedName>
    <definedName name="_________________________BTS8">NA()</definedName>
    <definedName name="_________________________BTS9">NA()</definedName>
    <definedName name="_________________________can430">40.73</definedName>
    <definedName name="_________________________can435">43.3</definedName>
    <definedName name="_________________________cur1">[2]r!$F$30</definedName>
    <definedName name="_________________________GBS11">NA()</definedName>
    <definedName name="_________________________GBS110">NA()</definedName>
    <definedName name="_________________________GBS111">NA()</definedName>
    <definedName name="_________________________GBS112">NA()</definedName>
    <definedName name="_________________________GBS113" localSheetId="6">#REF!</definedName>
    <definedName name="_________________________GBS113" localSheetId="0">#REF!</definedName>
    <definedName name="_________________________GBS113">#REF!</definedName>
    <definedName name="_________________________GBS114" localSheetId="6">#REF!</definedName>
    <definedName name="_________________________GBS114" localSheetId="0">#REF!</definedName>
    <definedName name="_________________________GBS114">#REF!</definedName>
    <definedName name="_________________________GBS115" localSheetId="6">#REF!</definedName>
    <definedName name="_________________________GBS115" localSheetId="0">#REF!</definedName>
    <definedName name="_________________________GBS115">#REF!</definedName>
    <definedName name="_________________________GBS116" localSheetId="6">#REF!</definedName>
    <definedName name="_________________________GBS116" localSheetId="0">#REF!</definedName>
    <definedName name="_________________________GBS116">#REF!</definedName>
    <definedName name="_________________________GBS117" localSheetId="6">#REF!</definedName>
    <definedName name="_________________________GBS117" localSheetId="0">#REF!</definedName>
    <definedName name="_________________________GBS117">#REF!</definedName>
    <definedName name="_________________________GBS118" localSheetId="6">#REF!</definedName>
    <definedName name="_________________________GBS118" localSheetId="0">#REF!</definedName>
    <definedName name="_________________________GBS118">#REF!</definedName>
    <definedName name="_________________________GBS119" localSheetId="6">#REF!</definedName>
    <definedName name="_________________________GBS119" localSheetId="0">#REF!</definedName>
    <definedName name="_________________________GBS119">#REF!</definedName>
    <definedName name="_________________________GBS12">NA()</definedName>
    <definedName name="_________________________GBS120" localSheetId="6">#REF!</definedName>
    <definedName name="_________________________GBS120" localSheetId="0">#REF!</definedName>
    <definedName name="_________________________GBS120">#REF!</definedName>
    <definedName name="_________________________GBS121" localSheetId="6">#REF!</definedName>
    <definedName name="_________________________GBS121" localSheetId="0">#REF!</definedName>
    <definedName name="_________________________GBS121">#REF!</definedName>
    <definedName name="_________________________GBS122" localSheetId="6">#REF!</definedName>
    <definedName name="_________________________GBS122" localSheetId="0">#REF!</definedName>
    <definedName name="_________________________GBS122">#REF!</definedName>
    <definedName name="_________________________GBS123" localSheetId="6">#REF!</definedName>
    <definedName name="_________________________GBS123" localSheetId="0">#REF!</definedName>
    <definedName name="_________________________GBS123">#REF!</definedName>
    <definedName name="_________________________GBS124" localSheetId="6">#REF!</definedName>
    <definedName name="_________________________GBS124" localSheetId="0">#REF!</definedName>
    <definedName name="_________________________GBS124">#REF!</definedName>
    <definedName name="_________________________GBS13">NA()</definedName>
    <definedName name="_________________________GBS14">NA()</definedName>
    <definedName name="_________________________GBS15">NA()</definedName>
    <definedName name="_________________________GBS16">NA()</definedName>
    <definedName name="_________________________GBS17">NA()</definedName>
    <definedName name="_________________________GBS18">NA()</definedName>
    <definedName name="_________________________GBS19">NA()</definedName>
    <definedName name="_________________________GBS21">NA()</definedName>
    <definedName name="_________________________GBS210">NA()</definedName>
    <definedName name="_________________________GBS211">NA()</definedName>
    <definedName name="_________________________GBS212">NA()</definedName>
    <definedName name="_________________________GBS213" localSheetId="6">#REF!</definedName>
    <definedName name="_________________________GBS213" localSheetId="0">#REF!</definedName>
    <definedName name="_________________________GBS213">#REF!</definedName>
    <definedName name="_________________________GBS214" localSheetId="6">#REF!</definedName>
    <definedName name="_________________________GBS214" localSheetId="0">#REF!</definedName>
    <definedName name="_________________________GBS214">#REF!</definedName>
    <definedName name="_________________________GBS215" localSheetId="6">#REF!</definedName>
    <definedName name="_________________________GBS215" localSheetId="0">#REF!</definedName>
    <definedName name="_________________________GBS215">#REF!</definedName>
    <definedName name="_________________________GBS216" localSheetId="6">#REF!</definedName>
    <definedName name="_________________________GBS216" localSheetId="0">#REF!</definedName>
    <definedName name="_________________________GBS216">#REF!</definedName>
    <definedName name="_________________________GBS217" localSheetId="6">#REF!</definedName>
    <definedName name="_________________________GBS217" localSheetId="0">#REF!</definedName>
    <definedName name="_________________________GBS217">#REF!</definedName>
    <definedName name="_________________________GBS218" localSheetId="6">#REF!</definedName>
    <definedName name="_________________________GBS218" localSheetId="0">#REF!</definedName>
    <definedName name="_________________________GBS218">#REF!</definedName>
    <definedName name="_________________________GBS219" localSheetId="6">#REF!</definedName>
    <definedName name="_________________________GBS219" localSheetId="0">#REF!</definedName>
    <definedName name="_________________________GBS219">#REF!</definedName>
    <definedName name="_________________________GBS22">NA()</definedName>
    <definedName name="_________________________GBS220" localSheetId="6">#REF!</definedName>
    <definedName name="_________________________GBS220" localSheetId="0">#REF!</definedName>
    <definedName name="_________________________GBS220">#REF!</definedName>
    <definedName name="_________________________GBS221" localSheetId="6">#REF!</definedName>
    <definedName name="_________________________GBS221" localSheetId="0">#REF!</definedName>
    <definedName name="_________________________GBS221">#REF!</definedName>
    <definedName name="_________________________GBS222" localSheetId="6">#REF!</definedName>
    <definedName name="_________________________GBS222" localSheetId="0">#REF!</definedName>
    <definedName name="_________________________GBS222">#REF!</definedName>
    <definedName name="_________________________GBS223" localSheetId="6">#REF!</definedName>
    <definedName name="_________________________GBS223" localSheetId="0">#REF!</definedName>
    <definedName name="_________________________GBS223">#REF!</definedName>
    <definedName name="_________________________GBS224" localSheetId="6">#REF!</definedName>
    <definedName name="_________________________GBS224" localSheetId="0">#REF!</definedName>
    <definedName name="_________________________GBS224">#REF!</definedName>
    <definedName name="_________________________GBS23">NA()</definedName>
    <definedName name="_________________________GBS24">NA()</definedName>
    <definedName name="_________________________GBS25">NA()</definedName>
    <definedName name="_________________________GBS26">NA()</definedName>
    <definedName name="_________________________GBS27">NA()</definedName>
    <definedName name="_________________________GBS28">NA()</definedName>
    <definedName name="_________________________GBS29">NA()</definedName>
    <definedName name="_________________________knr2" localSheetId="6">#REF!</definedName>
    <definedName name="_________________________knr2" localSheetId="0">#REF!</definedName>
    <definedName name="_________________________knr2">#REF!</definedName>
    <definedName name="_________________________l1">[3]leads!$A$3:$E$108</definedName>
    <definedName name="_________________________l12" localSheetId="6">#REF!</definedName>
    <definedName name="_________________________l12" localSheetId="0">#REF!</definedName>
    <definedName name="_________________________l12">#REF!</definedName>
    <definedName name="_________________________l2">[2]r!$F$29</definedName>
    <definedName name="_________________________l3" localSheetId="6">#REF!</definedName>
    <definedName name="_________________________l3" localSheetId="0">#REF!</definedName>
    <definedName name="_________________________l3">#REF!</definedName>
    <definedName name="_________________________l4">[4]Sheet1!$W$2:$Y$103</definedName>
    <definedName name="_________________________l5" localSheetId="6">#REF!</definedName>
    <definedName name="_________________________l5" localSheetId="0">#REF!</definedName>
    <definedName name="_________________________l5">#REF!</definedName>
    <definedName name="_________________________l6">[2]r!$F$4</definedName>
    <definedName name="_________________________l7">[5]r!$F$4</definedName>
    <definedName name="_________________________l8">[2]r!$F$2</definedName>
    <definedName name="_________________________l9">[2]r!$F$3</definedName>
    <definedName name="_________________________lj600">NA()</definedName>
    <definedName name="_________________________lj900">NA()</definedName>
    <definedName name="_________________________LL3">NA()</definedName>
    <definedName name="_________________________MA1">NA()</definedName>
    <definedName name="_________________________MA2" localSheetId="6">#REF!</definedName>
    <definedName name="_________________________MA2" localSheetId="0">#REF!</definedName>
    <definedName name="_________________________MA2">#REF!</definedName>
    <definedName name="_________________________Met22" localSheetId="6">#REF!</definedName>
    <definedName name="_________________________Met22" localSheetId="0">#REF!</definedName>
    <definedName name="_________________________Met22">#REF!</definedName>
    <definedName name="_________________________Met45" localSheetId="6">#REF!</definedName>
    <definedName name="_________________________Met45" localSheetId="0">#REF!</definedName>
    <definedName name="_________________________Met45">#REF!</definedName>
    <definedName name="_________________________MEt55" localSheetId="6">#REF!</definedName>
    <definedName name="_________________________MEt55" localSheetId="0">#REF!</definedName>
    <definedName name="_________________________MEt55">#REF!</definedName>
    <definedName name="_________________________Met63" localSheetId="6">#REF!</definedName>
    <definedName name="_________________________Met63" localSheetId="0">#REF!</definedName>
    <definedName name="_________________________Met63">#REF!</definedName>
    <definedName name="_________________________ML21">NA()</definedName>
    <definedName name="_________________________ML210">NA()</definedName>
    <definedName name="_________________________ML211">NA()</definedName>
    <definedName name="_________________________ML212">NA()</definedName>
    <definedName name="_________________________ML213" localSheetId="6">#REF!</definedName>
    <definedName name="_________________________ML213" localSheetId="0">#REF!</definedName>
    <definedName name="_________________________ML213">#REF!</definedName>
    <definedName name="_________________________ML214" localSheetId="6">#REF!</definedName>
    <definedName name="_________________________ML214" localSheetId="0">#REF!</definedName>
    <definedName name="_________________________ML214">#REF!</definedName>
    <definedName name="_________________________ML215" localSheetId="6">#REF!</definedName>
    <definedName name="_________________________ML215" localSheetId="0">#REF!</definedName>
    <definedName name="_________________________ML215">#REF!</definedName>
    <definedName name="_________________________ML216" localSheetId="6">#REF!</definedName>
    <definedName name="_________________________ML216" localSheetId="0">#REF!</definedName>
    <definedName name="_________________________ML216">#REF!</definedName>
    <definedName name="_________________________ML217" localSheetId="6">#REF!</definedName>
    <definedName name="_________________________ML217" localSheetId="0">#REF!</definedName>
    <definedName name="_________________________ML217">#REF!</definedName>
    <definedName name="_________________________ML218" localSheetId="6">#REF!</definedName>
    <definedName name="_________________________ML218" localSheetId="0">#REF!</definedName>
    <definedName name="_________________________ML218">#REF!</definedName>
    <definedName name="_________________________ML219" localSheetId="6">#REF!</definedName>
    <definedName name="_________________________ML219" localSheetId="0">#REF!</definedName>
    <definedName name="_________________________ML219">#REF!</definedName>
    <definedName name="_________________________ML22">NA()</definedName>
    <definedName name="_________________________ML220" localSheetId="6">#REF!</definedName>
    <definedName name="_________________________ML220" localSheetId="0">#REF!</definedName>
    <definedName name="_________________________ML220">#REF!</definedName>
    <definedName name="_________________________ML221" localSheetId="6">#REF!</definedName>
    <definedName name="_________________________ML221" localSheetId="0">#REF!</definedName>
    <definedName name="_________________________ML221">#REF!</definedName>
    <definedName name="_________________________ML222" localSheetId="6">#REF!</definedName>
    <definedName name="_________________________ML222" localSheetId="0">#REF!</definedName>
    <definedName name="_________________________ML222">#REF!</definedName>
    <definedName name="_________________________ML223" localSheetId="6">#REF!</definedName>
    <definedName name="_________________________ML223" localSheetId="0">#REF!</definedName>
    <definedName name="_________________________ML223">#REF!</definedName>
    <definedName name="_________________________ML224" localSheetId="6">#REF!</definedName>
    <definedName name="_________________________ML224" localSheetId="0">#REF!</definedName>
    <definedName name="_________________________ML224">#REF!</definedName>
    <definedName name="_________________________ML23">NA()</definedName>
    <definedName name="_________________________ML24">NA()</definedName>
    <definedName name="_________________________ML25">NA()</definedName>
    <definedName name="_________________________ML26">NA()</definedName>
    <definedName name="_________________________ML27">NA()</definedName>
    <definedName name="_________________________ML28">NA()</definedName>
    <definedName name="_________________________ML29">NA()</definedName>
    <definedName name="_________________________ML31">NA()</definedName>
    <definedName name="_________________________ML310">NA()</definedName>
    <definedName name="_________________________ML311">NA()</definedName>
    <definedName name="_________________________ML312">NA()</definedName>
    <definedName name="_________________________ML313" localSheetId="6">#REF!</definedName>
    <definedName name="_________________________ML313" localSheetId="0">#REF!</definedName>
    <definedName name="_________________________ML313">#REF!</definedName>
    <definedName name="_________________________ML314" localSheetId="6">#REF!</definedName>
    <definedName name="_________________________ML314" localSheetId="0">#REF!</definedName>
    <definedName name="_________________________ML314">#REF!</definedName>
    <definedName name="_________________________ML315" localSheetId="6">#REF!</definedName>
    <definedName name="_________________________ML315" localSheetId="0">#REF!</definedName>
    <definedName name="_________________________ML315">#REF!</definedName>
    <definedName name="_________________________ML316" localSheetId="6">#REF!</definedName>
    <definedName name="_________________________ML316" localSheetId="0">#REF!</definedName>
    <definedName name="_________________________ML316">#REF!</definedName>
    <definedName name="_________________________ML317" localSheetId="6">#REF!</definedName>
    <definedName name="_________________________ML317" localSheetId="0">#REF!</definedName>
    <definedName name="_________________________ML317">#REF!</definedName>
    <definedName name="_________________________ML318" localSheetId="6">#REF!</definedName>
    <definedName name="_________________________ML318" localSheetId="0">#REF!</definedName>
    <definedName name="_________________________ML318">#REF!</definedName>
    <definedName name="_________________________ML319" localSheetId="6">#REF!</definedName>
    <definedName name="_________________________ML319" localSheetId="0">#REF!</definedName>
    <definedName name="_________________________ML319">#REF!</definedName>
    <definedName name="_________________________ML32">NA()</definedName>
    <definedName name="_________________________ML320" localSheetId="6">#REF!</definedName>
    <definedName name="_________________________ML320" localSheetId="0">#REF!</definedName>
    <definedName name="_________________________ML320">#REF!</definedName>
    <definedName name="_________________________ML321" localSheetId="6">#REF!</definedName>
    <definedName name="_________________________ML321" localSheetId="0">#REF!</definedName>
    <definedName name="_________________________ML321">#REF!</definedName>
    <definedName name="_________________________ML322" localSheetId="6">#REF!</definedName>
    <definedName name="_________________________ML322" localSheetId="0">#REF!</definedName>
    <definedName name="_________________________ML322">#REF!</definedName>
    <definedName name="_________________________ML323" localSheetId="6">#REF!</definedName>
    <definedName name="_________________________ML323" localSheetId="0">#REF!</definedName>
    <definedName name="_________________________ML323">#REF!</definedName>
    <definedName name="_________________________ML324" localSheetId="6">#REF!</definedName>
    <definedName name="_________________________ML324" localSheetId="0">#REF!</definedName>
    <definedName name="_________________________ML324">#REF!</definedName>
    <definedName name="_________________________ML33">NA()</definedName>
    <definedName name="_________________________ML34">NA()</definedName>
    <definedName name="_________________________ML35">NA()</definedName>
    <definedName name="_________________________ML36">NA()</definedName>
    <definedName name="_________________________ML37">NA()</definedName>
    <definedName name="_________________________ML38">NA()</definedName>
    <definedName name="_________________________ML39">NA()</definedName>
    <definedName name="_________________________ML7">NA()</definedName>
    <definedName name="_________________________ML8">NA()</definedName>
    <definedName name="_________________________ML9">NA()</definedName>
    <definedName name="_________________________mm1">[6]r!$F$4</definedName>
    <definedName name="_________________________mm1000" localSheetId="6">#REF!</definedName>
    <definedName name="_________________________mm1000" localSheetId="0">#REF!</definedName>
    <definedName name="_________________________mm1000">#REF!</definedName>
    <definedName name="_________________________mm11">[2]r!$F$4</definedName>
    <definedName name="_________________________mm111">[5]r!$F$4</definedName>
    <definedName name="_________________________mm600" localSheetId="6">#REF!</definedName>
    <definedName name="_________________________mm600" localSheetId="0">#REF!</definedName>
    <definedName name="_________________________mm600">#REF!</definedName>
    <definedName name="_________________________mm800" localSheetId="6">#REF!</definedName>
    <definedName name="_________________________mm800" localSheetId="0">#REF!</definedName>
    <definedName name="_________________________mm800">#REF!</definedName>
    <definedName name="_________________________PC1">NA()</definedName>
    <definedName name="_________________________PC10">NA()</definedName>
    <definedName name="_________________________PC11">NA()</definedName>
    <definedName name="_________________________PC12">NA()</definedName>
    <definedName name="_________________________PC13" localSheetId="6">#REF!</definedName>
    <definedName name="_________________________PC13" localSheetId="0">#REF!</definedName>
    <definedName name="_________________________PC13">#REF!</definedName>
    <definedName name="_________________________PC14" localSheetId="6">#REF!</definedName>
    <definedName name="_________________________PC14" localSheetId="0">#REF!</definedName>
    <definedName name="_________________________PC14">#REF!</definedName>
    <definedName name="_________________________PC15" localSheetId="6">#REF!</definedName>
    <definedName name="_________________________PC15" localSheetId="0">#REF!</definedName>
    <definedName name="_________________________PC15">#REF!</definedName>
    <definedName name="_________________________PC16" localSheetId="6">#REF!</definedName>
    <definedName name="_________________________PC16" localSheetId="0">#REF!</definedName>
    <definedName name="_________________________PC16">#REF!</definedName>
    <definedName name="_________________________PC17" localSheetId="6">#REF!</definedName>
    <definedName name="_________________________PC17" localSheetId="0">#REF!</definedName>
    <definedName name="_________________________PC17">#REF!</definedName>
    <definedName name="_________________________PC18" localSheetId="6">#REF!</definedName>
    <definedName name="_________________________PC18" localSheetId="0">#REF!</definedName>
    <definedName name="_________________________PC18">#REF!</definedName>
    <definedName name="_________________________PC19" localSheetId="6">#REF!</definedName>
    <definedName name="_________________________PC19" localSheetId="0">#REF!</definedName>
    <definedName name="_________________________PC19">#REF!</definedName>
    <definedName name="_________________________pc2" localSheetId="6">#REF!</definedName>
    <definedName name="_________________________pc2" localSheetId="0">#REF!</definedName>
    <definedName name="_________________________pc2">#REF!</definedName>
    <definedName name="_________________________PC20">NA()</definedName>
    <definedName name="_________________________PC21" localSheetId="6">#REF!</definedName>
    <definedName name="_________________________PC21" localSheetId="0">#REF!</definedName>
    <definedName name="_________________________PC21">#REF!</definedName>
    <definedName name="_________________________PC22" localSheetId="6">#REF!</definedName>
    <definedName name="_________________________PC22" localSheetId="0">#REF!</definedName>
    <definedName name="_________________________PC22">#REF!</definedName>
    <definedName name="_________________________PC23" localSheetId="6">#REF!</definedName>
    <definedName name="_________________________PC23" localSheetId="0">#REF!</definedName>
    <definedName name="_________________________PC23">#REF!</definedName>
    <definedName name="_________________________PC24" localSheetId="6">#REF!</definedName>
    <definedName name="_________________________PC24" localSheetId="0">#REF!</definedName>
    <definedName name="_________________________PC24">#REF!</definedName>
    <definedName name="_________________________PC3">NA()</definedName>
    <definedName name="_________________________PC4">NA()</definedName>
    <definedName name="_________________________PC5">NA()</definedName>
    <definedName name="_________________________PC6">NA()</definedName>
    <definedName name="_________________________pc600">NA()</definedName>
    <definedName name="_________________________PC7">NA()</definedName>
    <definedName name="_________________________PC8">NA()</definedName>
    <definedName name="_________________________PC9">NA()</definedName>
    <definedName name="_________________________pc900">NA()</definedName>
    <definedName name="_________________________pv2" localSheetId="6">#REF!</definedName>
    <definedName name="_________________________pv2" localSheetId="0">#REF!</definedName>
    <definedName name="_________________________pv2">#REF!</definedName>
    <definedName name="_________________________rr3">[7]v!$A$2:$E$51</definedName>
    <definedName name="_________________________rrr1">[7]r!$B$1:$I$145</definedName>
    <definedName name="_________________________ss12">[8]rdamdata!$J$8</definedName>
    <definedName name="_________________________ss20">[8]rdamdata!$J$7</definedName>
    <definedName name="_________________________ss40">[8]rdamdata!$J$6</definedName>
    <definedName name="_________________________var1" localSheetId="6">#REF!</definedName>
    <definedName name="_________________________var1" localSheetId="0">#REF!</definedName>
    <definedName name="_________________________var1">#REF!</definedName>
    <definedName name="_________________________var4" localSheetId="6">#REF!</definedName>
    <definedName name="_________________________var4" localSheetId="0">#REF!</definedName>
    <definedName name="_________________________var4">#REF!</definedName>
    <definedName name="_________________________vat1">NA()</definedName>
    <definedName name="________________________bla1">[1]leads!$H$7</definedName>
    <definedName name="________________________BSG100">NA()</definedName>
    <definedName name="________________________BSG150">NA()</definedName>
    <definedName name="________________________BSG5">NA()</definedName>
    <definedName name="________________________BSG75">NA()</definedName>
    <definedName name="________________________BTC1" localSheetId="6">#REF!</definedName>
    <definedName name="________________________BTC1" localSheetId="0">#REF!</definedName>
    <definedName name="________________________BTC1">#REF!</definedName>
    <definedName name="________________________BTC10" localSheetId="6">#REF!</definedName>
    <definedName name="________________________BTC10" localSheetId="0">#REF!</definedName>
    <definedName name="________________________BTC10">#REF!</definedName>
    <definedName name="________________________BTC11" localSheetId="6">#REF!</definedName>
    <definedName name="________________________BTC11" localSheetId="0">#REF!</definedName>
    <definedName name="________________________BTC11">#REF!</definedName>
    <definedName name="________________________BTC12" localSheetId="6">#REF!</definedName>
    <definedName name="________________________BTC12" localSheetId="0">#REF!</definedName>
    <definedName name="________________________BTC12">#REF!</definedName>
    <definedName name="________________________BTC13">NA()</definedName>
    <definedName name="________________________BTC14">NA()</definedName>
    <definedName name="________________________BTC15">NA()</definedName>
    <definedName name="________________________BTC16">NA()</definedName>
    <definedName name="________________________BTC17">NA()</definedName>
    <definedName name="________________________BTC18">NA()</definedName>
    <definedName name="________________________BTC19">NA()</definedName>
    <definedName name="________________________BTC2" localSheetId="6">#REF!</definedName>
    <definedName name="________________________BTC2" localSheetId="0">#REF!</definedName>
    <definedName name="________________________BTC2">#REF!</definedName>
    <definedName name="________________________BTC20">NA()</definedName>
    <definedName name="________________________BTC21">NA()</definedName>
    <definedName name="________________________BTC22">NA()</definedName>
    <definedName name="________________________BTC23">NA()</definedName>
    <definedName name="________________________BTC24">NA()</definedName>
    <definedName name="________________________BTC3" localSheetId="6">#REF!</definedName>
    <definedName name="________________________BTC3" localSheetId="0">#REF!</definedName>
    <definedName name="________________________BTC3">#REF!</definedName>
    <definedName name="________________________BTC4" localSheetId="6">#REF!</definedName>
    <definedName name="________________________BTC4" localSheetId="0">#REF!</definedName>
    <definedName name="________________________BTC4">#REF!</definedName>
    <definedName name="________________________BTC5" localSheetId="6">#REF!</definedName>
    <definedName name="________________________BTC5" localSheetId="0">#REF!</definedName>
    <definedName name="________________________BTC5">#REF!</definedName>
    <definedName name="________________________BTC6" localSheetId="6">#REF!</definedName>
    <definedName name="________________________BTC6" localSheetId="0">#REF!</definedName>
    <definedName name="________________________BTC6">#REF!</definedName>
    <definedName name="________________________BTC7" localSheetId="6">#REF!</definedName>
    <definedName name="________________________BTC7" localSheetId="0">#REF!</definedName>
    <definedName name="________________________BTC7">#REF!</definedName>
    <definedName name="________________________BTC8" localSheetId="6">#REF!</definedName>
    <definedName name="________________________BTC8" localSheetId="0">#REF!</definedName>
    <definedName name="________________________BTC8">#REF!</definedName>
    <definedName name="________________________BTC9" localSheetId="6">#REF!</definedName>
    <definedName name="________________________BTC9" localSheetId="0">#REF!</definedName>
    <definedName name="________________________BTC9">#REF!</definedName>
    <definedName name="________________________BTR1" localSheetId="6">#REF!</definedName>
    <definedName name="________________________BTR1" localSheetId="0">#REF!</definedName>
    <definedName name="________________________BTR1">#REF!</definedName>
    <definedName name="________________________BTR10" localSheetId="6">#REF!</definedName>
    <definedName name="________________________BTR10" localSheetId="0">#REF!</definedName>
    <definedName name="________________________BTR10">#REF!</definedName>
    <definedName name="________________________BTR11" localSheetId="6">#REF!</definedName>
    <definedName name="________________________BTR11" localSheetId="0">#REF!</definedName>
    <definedName name="________________________BTR11">#REF!</definedName>
    <definedName name="________________________BTR12" localSheetId="6">#REF!</definedName>
    <definedName name="________________________BTR12" localSheetId="0">#REF!</definedName>
    <definedName name="________________________BTR12">#REF!</definedName>
    <definedName name="________________________BTR13">NA()</definedName>
    <definedName name="________________________BTR14">NA()</definedName>
    <definedName name="________________________BTR15">NA()</definedName>
    <definedName name="________________________BTR16">NA()</definedName>
    <definedName name="________________________BTR17">NA()</definedName>
    <definedName name="________________________BTR18">NA()</definedName>
    <definedName name="________________________BTR19">NA()</definedName>
    <definedName name="________________________BTR2" localSheetId="6">#REF!</definedName>
    <definedName name="________________________BTR2" localSheetId="0">#REF!</definedName>
    <definedName name="________________________BTR2">#REF!</definedName>
    <definedName name="________________________BTR20">NA()</definedName>
    <definedName name="________________________BTR21">NA()</definedName>
    <definedName name="________________________BTR22">NA()</definedName>
    <definedName name="________________________BTR23">NA()</definedName>
    <definedName name="________________________BTR24">NA()</definedName>
    <definedName name="________________________BTR3" localSheetId="6">#REF!</definedName>
    <definedName name="________________________BTR3" localSheetId="0">#REF!</definedName>
    <definedName name="________________________BTR3">#REF!</definedName>
    <definedName name="________________________BTR4" localSheetId="6">#REF!</definedName>
    <definedName name="________________________BTR4" localSheetId="0">#REF!</definedName>
    <definedName name="________________________BTR4">#REF!</definedName>
    <definedName name="________________________BTR5" localSheetId="6">#REF!</definedName>
    <definedName name="________________________BTR5" localSheetId="0">#REF!</definedName>
    <definedName name="________________________BTR5">#REF!</definedName>
    <definedName name="________________________BTR6" localSheetId="6">#REF!</definedName>
    <definedName name="________________________BTR6" localSheetId="0">#REF!</definedName>
    <definedName name="________________________BTR6">#REF!</definedName>
    <definedName name="________________________BTR7" localSheetId="6">#REF!</definedName>
    <definedName name="________________________BTR7" localSheetId="0">#REF!</definedName>
    <definedName name="________________________BTR7">#REF!</definedName>
    <definedName name="________________________BTR8" localSheetId="6">#REF!</definedName>
    <definedName name="________________________BTR8" localSheetId="0">#REF!</definedName>
    <definedName name="________________________BTR8">#REF!</definedName>
    <definedName name="________________________BTR9" localSheetId="6">#REF!</definedName>
    <definedName name="________________________BTR9" localSheetId="0">#REF!</definedName>
    <definedName name="________________________BTR9">#REF!</definedName>
    <definedName name="________________________BTS1" localSheetId="6">#REF!</definedName>
    <definedName name="________________________BTS1" localSheetId="0">#REF!</definedName>
    <definedName name="________________________BTS1">#REF!</definedName>
    <definedName name="________________________BTS10" localSheetId="6">#REF!</definedName>
    <definedName name="________________________BTS10" localSheetId="0">#REF!</definedName>
    <definedName name="________________________BTS10">#REF!</definedName>
    <definedName name="________________________BTS11" localSheetId="6">#REF!</definedName>
    <definedName name="________________________BTS11" localSheetId="0">#REF!</definedName>
    <definedName name="________________________BTS11">#REF!</definedName>
    <definedName name="________________________BTS12" localSheetId="6">#REF!</definedName>
    <definedName name="________________________BTS12" localSheetId="0">#REF!</definedName>
    <definedName name="________________________BTS12">#REF!</definedName>
    <definedName name="________________________BTS13">NA()</definedName>
    <definedName name="________________________BTS14">NA()</definedName>
    <definedName name="________________________BTS15">NA()</definedName>
    <definedName name="________________________BTS16">NA()</definedName>
    <definedName name="________________________BTS17">NA()</definedName>
    <definedName name="________________________BTS18">NA()</definedName>
    <definedName name="________________________BTS19">NA()</definedName>
    <definedName name="________________________BTS2" localSheetId="6">#REF!</definedName>
    <definedName name="________________________BTS2" localSheetId="0">#REF!</definedName>
    <definedName name="________________________BTS2">#REF!</definedName>
    <definedName name="________________________BTS20">NA()</definedName>
    <definedName name="________________________BTS21">NA()</definedName>
    <definedName name="________________________BTS22">NA()</definedName>
    <definedName name="________________________BTS23">NA()</definedName>
    <definedName name="________________________BTS24">NA()</definedName>
    <definedName name="________________________BTS3" localSheetId="6">#REF!</definedName>
    <definedName name="________________________BTS3" localSheetId="0">#REF!</definedName>
    <definedName name="________________________BTS3">#REF!</definedName>
    <definedName name="________________________BTS4" localSheetId="6">#REF!</definedName>
    <definedName name="________________________BTS4" localSheetId="0">#REF!</definedName>
    <definedName name="________________________BTS4">#REF!</definedName>
    <definedName name="________________________BTS5" localSheetId="6">#REF!</definedName>
    <definedName name="________________________BTS5" localSheetId="0">#REF!</definedName>
    <definedName name="________________________BTS5">#REF!</definedName>
    <definedName name="________________________BTS6" localSheetId="6">#REF!</definedName>
    <definedName name="________________________BTS6" localSheetId="0">#REF!</definedName>
    <definedName name="________________________BTS6">#REF!</definedName>
    <definedName name="________________________BTS7" localSheetId="6">#REF!</definedName>
    <definedName name="________________________BTS7" localSheetId="0">#REF!</definedName>
    <definedName name="________________________BTS7">#REF!</definedName>
    <definedName name="________________________BTS8" localSheetId="6">#REF!</definedName>
    <definedName name="________________________BTS8" localSheetId="0">#REF!</definedName>
    <definedName name="________________________BTS8">#REF!</definedName>
    <definedName name="________________________BTS9" localSheetId="6">#REF!</definedName>
    <definedName name="________________________BTS9" localSheetId="0">#REF!</definedName>
    <definedName name="________________________BTS9">#REF!</definedName>
    <definedName name="________________________can430">40.73</definedName>
    <definedName name="________________________can435">43.3</definedName>
    <definedName name="________________________CCW1">[9]DATA!$H$67</definedName>
    <definedName name="________________________CCW2">[9]DATA!$H$97</definedName>
    <definedName name="________________________cur1">[2]r!$F$30</definedName>
    <definedName name="________________________GBS11" localSheetId="6">#REF!</definedName>
    <definedName name="________________________GBS11" localSheetId="0">#REF!</definedName>
    <definedName name="________________________GBS11">#REF!</definedName>
    <definedName name="________________________GBS110" localSheetId="6">#REF!</definedName>
    <definedName name="________________________GBS110" localSheetId="0">#REF!</definedName>
    <definedName name="________________________GBS110">#REF!</definedName>
    <definedName name="________________________GBS111" localSheetId="6">#REF!</definedName>
    <definedName name="________________________GBS111" localSheetId="0">#REF!</definedName>
    <definedName name="________________________GBS111">#REF!</definedName>
    <definedName name="________________________GBS112" localSheetId="6">#REF!</definedName>
    <definedName name="________________________GBS112" localSheetId="0">#REF!</definedName>
    <definedName name="________________________GBS112">#REF!</definedName>
    <definedName name="________________________GBS113">NA()</definedName>
    <definedName name="________________________GBS114">NA()</definedName>
    <definedName name="________________________GBS115">NA()</definedName>
    <definedName name="________________________GBS116">NA()</definedName>
    <definedName name="________________________GBS117">NA()</definedName>
    <definedName name="________________________GBS118">NA()</definedName>
    <definedName name="________________________GBS119">NA()</definedName>
    <definedName name="________________________GBS12" localSheetId="6">#REF!</definedName>
    <definedName name="________________________GBS12" localSheetId="0">#REF!</definedName>
    <definedName name="________________________GBS12">#REF!</definedName>
    <definedName name="________________________GBS120">NA()</definedName>
    <definedName name="________________________GBS121">NA()</definedName>
    <definedName name="________________________GBS122">NA()</definedName>
    <definedName name="________________________GBS123">NA()</definedName>
    <definedName name="________________________GBS124">NA()</definedName>
    <definedName name="________________________GBS13" localSheetId="6">#REF!</definedName>
    <definedName name="________________________GBS13" localSheetId="0">#REF!</definedName>
    <definedName name="________________________GBS13">#REF!</definedName>
    <definedName name="________________________GBS14" localSheetId="6">#REF!</definedName>
    <definedName name="________________________GBS14" localSheetId="0">#REF!</definedName>
    <definedName name="________________________GBS14">#REF!</definedName>
    <definedName name="________________________GBS15" localSheetId="6">#REF!</definedName>
    <definedName name="________________________GBS15" localSheetId="0">#REF!</definedName>
    <definedName name="________________________GBS15">#REF!</definedName>
    <definedName name="________________________GBS16" localSheetId="6">#REF!</definedName>
    <definedName name="________________________GBS16" localSheetId="0">#REF!</definedName>
    <definedName name="________________________GBS16">#REF!</definedName>
    <definedName name="________________________GBS17" localSheetId="6">#REF!</definedName>
    <definedName name="________________________GBS17" localSheetId="0">#REF!</definedName>
    <definedName name="________________________GBS17">#REF!</definedName>
    <definedName name="________________________GBS18" localSheetId="6">#REF!</definedName>
    <definedName name="________________________GBS18" localSheetId="0">#REF!</definedName>
    <definedName name="________________________GBS18">#REF!</definedName>
    <definedName name="________________________GBS19" localSheetId="6">#REF!</definedName>
    <definedName name="________________________GBS19" localSheetId="0">#REF!</definedName>
    <definedName name="________________________GBS19">#REF!</definedName>
    <definedName name="________________________GBS21" localSheetId="6">#REF!</definedName>
    <definedName name="________________________GBS21" localSheetId="0">#REF!</definedName>
    <definedName name="________________________GBS21">#REF!</definedName>
    <definedName name="________________________GBS210" localSheetId="6">#REF!</definedName>
    <definedName name="________________________GBS210" localSheetId="0">#REF!</definedName>
    <definedName name="________________________GBS210">#REF!</definedName>
    <definedName name="________________________GBS211" localSheetId="6">#REF!</definedName>
    <definedName name="________________________GBS211" localSheetId="0">#REF!</definedName>
    <definedName name="________________________GBS211">#REF!</definedName>
    <definedName name="________________________GBS212" localSheetId="6">#REF!</definedName>
    <definedName name="________________________GBS212" localSheetId="0">#REF!</definedName>
    <definedName name="________________________GBS212">#REF!</definedName>
    <definedName name="________________________GBS213">NA()</definedName>
    <definedName name="________________________GBS214">NA()</definedName>
    <definedName name="________________________GBS215">NA()</definedName>
    <definedName name="________________________GBS216">NA()</definedName>
    <definedName name="________________________GBS217">NA()</definedName>
    <definedName name="________________________GBS218">NA()</definedName>
    <definedName name="________________________GBS219">NA()</definedName>
    <definedName name="________________________GBS22" localSheetId="6">#REF!</definedName>
    <definedName name="________________________GBS22" localSheetId="0">#REF!</definedName>
    <definedName name="________________________GBS22">#REF!</definedName>
    <definedName name="________________________GBS220">NA()</definedName>
    <definedName name="________________________GBS221">NA()</definedName>
    <definedName name="________________________GBS222">NA()</definedName>
    <definedName name="________________________GBS223">NA()</definedName>
    <definedName name="________________________GBS224">NA()</definedName>
    <definedName name="________________________GBS23" localSheetId="6">#REF!</definedName>
    <definedName name="________________________GBS23" localSheetId="0">#REF!</definedName>
    <definedName name="________________________GBS23">#REF!</definedName>
    <definedName name="________________________GBS24" localSheetId="6">#REF!</definedName>
    <definedName name="________________________GBS24" localSheetId="0">#REF!</definedName>
    <definedName name="________________________GBS24">#REF!</definedName>
    <definedName name="________________________GBS25" localSheetId="6">#REF!</definedName>
    <definedName name="________________________GBS25" localSheetId="0">#REF!</definedName>
    <definedName name="________________________GBS25">#REF!</definedName>
    <definedName name="________________________GBS26" localSheetId="6">#REF!</definedName>
    <definedName name="________________________GBS26" localSheetId="0">#REF!</definedName>
    <definedName name="________________________GBS26">#REF!</definedName>
    <definedName name="________________________GBS27" localSheetId="6">#REF!</definedName>
    <definedName name="________________________GBS27" localSheetId="0">#REF!</definedName>
    <definedName name="________________________GBS27">#REF!</definedName>
    <definedName name="________________________GBS28" localSheetId="6">#REF!</definedName>
    <definedName name="________________________GBS28" localSheetId="0">#REF!</definedName>
    <definedName name="________________________GBS28">#REF!</definedName>
    <definedName name="________________________GBS29" localSheetId="6">#REF!</definedName>
    <definedName name="________________________GBS29" localSheetId="0">#REF!</definedName>
    <definedName name="________________________GBS29">#REF!</definedName>
    <definedName name="________________________knr2">NA()</definedName>
    <definedName name="________________________l1">[3]leads!$A$3:$E$108</definedName>
    <definedName name="________________________l12" localSheetId="6">#REF!</definedName>
    <definedName name="________________________l12" localSheetId="0">#REF!</definedName>
    <definedName name="________________________l12">#REF!</definedName>
    <definedName name="________________________l2">[2]r!$F$29</definedName>
    <definedName name="________________________l3" localSheetId="6">#REF!</definedName>
    <definedName name="________________________l3" localSheetId="0">#REF!</definedName>
    <definedName name="________________________l3">#REF!</definedName>
    <definedName name="________________________l4">[4]Sheet1!$W$2:$Y$103</definedName>
    <definedName name="________________________l5" localSheetId="6">#REF!</definedName>
    <definedName name="________________________l5" localSheetId="0">#REF!</definedName>
    <definedName name="________________________l5">#REF!</definedName>
    <definedName name="________________________l6">[2]r!$F$4</definedName>
    <definedName name="________________________l7">[5]r!$F$4</definedName>
    <definedName name="________________________l8">[2]r!$F$2</definedName>
    <definedName name="________________________l9">[2]r!$F$3</definedName>
    <definedName name="________________________LJ6">[9]DATA!$H$245</definedName>
    <definedName name="________________________lj600" localSheetId="6">#REF!</definedName>
    <definedName name="________________________lj600" localSheetId="0">#REF!</definedName>
    <definedName name="________________________lj600">#REF!</definedName>
    <definedName name="________________________lj900" localSheetId="6">#REF!</definedName>
    <definedName name="________________________lj900" localSheetId="0">#REF!</definedName>
    <definedName name="________________________lj900">#REF!</definedName>
    <definedName name="________________________LL3" localSheetId="6">#REF!</definedName>
    <definedName name="________________________LL3" localSheetId="0">#REF!</definedName>
    <definedName name="________________________LL3">#REF!</definedName>
    <definedName name="________________________MA1" localSheetId="6">#REF!</definedName>
    <definedName name="________________________MA1" localSheetId="0">#REF!</definedName>
    <definedName name="________________________MA1">#REF!</definedName>
    <definedName name="________________________MA2" localSheetId="6">#REF!</definedName>
    <definedName name="________________________MA2" localSheetId="0">#REF!</definedName>
    <definedName name="________________________MA2">#REF!</definedName>
    <definedName name="________________________Met22" localSheetId="6">#REF!</definedName>
    <definedName name="________________________Met22" localSheetId="0">#REF!</definedName>
    <definedName name="________________________Met22">#REF!</definedName>
    <definedName name="________________________Met45" localSheetId="6">#REF!</definedName>
    <definedName name="________________________Met45" localSheetId="0">#REF!</definedName>
    <definedName name="________________________Met45">#REF!</definedName>
    <definedName name="________________________MEt55" localSheetId="6">#REF!</definedName>
    <definedName name="________________________MEt55" localSheetId="0">#REF!</definedName>
    <definedName name="________________________MEt55">#REF!</definedName>
    <definedName name="________________________Met63" localSheetId="6">#REF!</definedName>
    <definedName name="________________________Met63" localSheetId="0">#REF!</definedName>
    <definedName name="________________________Met63">#REF!</definedName>
    <definedName name="________________________ML21" localSheetId="6">#REF!</definedName>
    <definedName name="________________________ML21" localSheetId="0">#REF!</definedName>
    <definedName name="________________________ML21">#REF!</definedName>
    <definedName name="________________________ML210" localSheetId="6">#REF!</definedName>
    <definedName name="________________________ML210" localSheetId="0">#REF!</definedName>
    <definedName name="________________________ML210">#REF!</definedName>
    <definedName name="________________________ML211" localSheetId="6">#REF!</definedName>
    <definedName name="________________________ML211" localSheetId="0">#REF!</definedName>
    <definedName name="________________________ML211">#REF!</definedName>
    <definedName name="________________________ML212" localSheetId="6">#REF!</definedName>
    <definedName name="________________________ML212" localSheetId="0">#REF!</definedName>
    <definedName name="________________________ML212">#REF!</definedName>
    <definedName name="________________________ML213">NA()</definedName>
    <definedName name="________________________ML214">NA()</definedName>
    <definedName name="________________________ML215">NA()</definedName>
    <definedName name="________________________ML216">NA()</definedName>
    <definedName name="________________________ML217">NA()</definedName>
    <definedName name="________________________ML218">NA()</definedName>
    <definedName name="________________________ML219">NA()</definedName>
    <definedName name="________________________ML22" localSheetId="6">#REF!</definedName>
    <definedName name="________________________ML22" localSheetId="0">#REF!</definedName>
    <definedName name="________________________ML22">#REF!</definedName>
    <definedName name="________________________ML220">NA()</definedName>
    <definedName name="________________________ML221">NA()</definedName>
    <definedName name="________________________ML222">NA()</definedName>
    <definedName name="________________________ML223">NA()</definedName>
    <definedName name="________________________ML224">NA()</definedName>
    <definedName name="________________________ML23" localSheetId="6">#REF!</definedName>
    <definedName name="________________________ML23" localSheetId="0">#REF!</definedName>
    <definedName name="________________________ML23">#REF!</definedName>
    <definedName name="________________________ML24" localSheetId="6">#REF!</definedName>
    <definedName name="________________________ML24" localSheetId="0">#REF!</definedName>
    <definedName name="________________________ML24">#REF!</definedName>
    <definedName name="________________________ML25" localSheetId="6">#REF!</definedName>
    <definedName name="________________________ML25" localSheetId="0">#REF!</definedName>
    <definedName name="________________________ML25">#REF!</definedName>
    <definedName name="________________________ML26" localSheetId="6">#REF!</definedName>
    <definedName name="________________________ML26" localSheetId="0">#REF!</definedName>
    <definedName name="________________________ML26">#REF!</definedName>
    <definedName name="________________________ML27" localSheetId="6">#REF!</definedName>
    <definedName name="________________________ML27" localSheetId="0">#REF!</definedName>
    <definedName name="________________________ML27">#REF!</definedName>
    <definedName name="________________________ML28" localSheetId="6">#REF!</definedName>
    <definedName name="________________________ML28" localSheetId="0">#REF!</definedName>
    <definedName name="________________________ML28">#REF!</definedName>
    <definedName name="________________________ML29" localSheetId="6">#REF!</definedName>
    <definedName name="________________________ML29" localSheetId="0">#REF!</definedName>
    <definedName name="________________________ML29">#REF!</definedName>
    <definedName name="________________________ML31" localSheetId="6">#REF!</definedName>
    <definedName name="________________________ML31" localSheetId="0">#REF!</definedName>
    <definedName name="________________________ML31">#REF!</definedName>
    <definedName name="________________________ML310" localSheetId="6">#REF!</definedName>
    <definedName name="________________________ML310" localSheetId="0">#REF!</definedName>
    <definedName name="________________________ML310">#REF!</definedName>
    <definedName name="________________________ML311" localSheetId="6">#REF!</definedName>
    <definedName name="________________________ML311" localSheetId="0">#REF!</definedName>
    <definedName name="________________________ML311">#REF!</definedName>
    <definedName name="________________________ML312" localSheetId="6">#REF!</definedName>
    <definedName name="________________________ML312" localSheetId="0">#REF!</definedName>
    <definedName name="________________________ML312">#REF!</definedName>
    <definedName name="________________________ML313">NA()</definedName>
    <definedName name="________________________ML314">NA()</definedName>
    <definedName name="________________________ML315">NA()</definedName>
    <definedName name="________________________ML316">NA()</definedName>
    <definedName name="________________________ML317">NA()</definedName>
    <definedName name="________________________ML318">NA()</definedName>
    <definedName name="________________________ML319">NA()</definedName>
    <definedName name="________________________ML32" localSheetId="6">#REF!</definedName>
    <definedName name="________________________ML32" localSheetId="0">#REF!</definedName>
    <definedName name="________________________ML32">#REF!</definedName>
    <definedName name="________________________ML320">NA()</definedName>
    <definedName name="________________________ML321">NA()</definedName>
    <definedName name="________________________ML322">NA()</definedName>
    <definedName name="________________________ML323">NA()</definedName>
    <definedName name="________________________ML324">NA()</definedName>
    <definedName name="________________________ML33" localSheetId="6">#REF!</definedName>
    <definedName name="________________________ML33" localSheetId="0">#REF!</definedName>
    <definedName name="________________________ML33">#REF!</definedName>
    <definedName name="________________________ML34" localSheetId="6">#REF!</definedName>
    <definedName name="________________________ML34" localSheetId="0">#REF!</definedName>
    <definedName name="________________________ML34">#REF!</definedName>
    <definedName name="________________________ML35" localSheetId="6">#REF!</definedName>
    <definedName name="________________________ML35" localSheetId="0">#REF!</definedName>
    <definedName name="________________________ML35">#REF!</definedName>
    <definedName name="________________________ML36" localSheetId="6">#REF!</definedName>
    <definedName name="________________________ML36" localSheetId="0">#REF!</definedName>
    <definedName name="________________________ML36">#REF!</definedName>
    <definedName name="________________________ML37" localSheetId="6">#REF!</definedName>
    <definedName name="________________________ML37" localSheetId="0">#REF!</definedName>
    <definedName name="________________________ML37">#REF!</definedName>
    <definedName name="________________________ML38" localSheetId="6">#REF!</definedName>
    <definedName name="________________________ML38" localSheetId="0">#REF!</definedName>
    <definedName name="________________________ML38">#REF!</definedName>
    <definedName name="________________________ML39" localSheetId="6">#REF!</definedName>
    <definedName name="________________________ML39" localSheetId="0">#REF!</definedName>
    <definedName name="________________________ML39">#REF!</definedName>
    <definedName name="________________________ML7" localSheetId="6">#REF!</definedName>
    <definedName name="________________________ML7" localSheetId="0">#REF!</definedName>
    <definedName name="________________________ML7">#REF!</definedName>
    <definedName name="________________________ML8" localSheetId="6">#REF!</definedName>
    <definedName name="________________________ML8" localSheetId="0">#REF!</definedName>
    <definedName name="________________________ML8">#REF!</definedName>
    <definedName name="________________________ML9" localSheetId="6">#REF!</definedName>
    <definedName name="________________________ML9" localSheetId="0">#REF!</definedName>
    <definedName name="________________________ML9">#REF!</definedName>
    <definedName name="________________________mm1">[6]r!$F$4</definedName>
    <definedName name="________________________mm1000" localSheetId="6">#REF!</definedName>
    <definedName name="________________________mm1000" localSheetId="0">#REF!</definedName>
    <definedName name="________________________mm1000">#REF!</definedName>
    <definedName name="________________________mm11">[2]r!$F$4</definedName>
    <definedName name="________________________mm111">[5]r!$F$4</definedName>
    <definedName name="________________________mm600" localSheetId="6">#REF!</definedName>
    <definedName name="________________________mm600" localSheetId="0">#REF!</definedName>
    <definedName name="________________________mm600">#REF!</definedName>
    <definedName name="________________________mm800" localSheetId="6">#REF!</definedName>
    <definedName name="________________________mm800" localSheetId="0">#REF!</definedName>
    <definedName name="________________________mm800">#REF!</definedName>
    <definedName name="________________________PC1" localSheetId="6">#REF!</definedName>
    <definedName name="________________________PC1" localSheetId="0">#REF!</definedName>
    <definedName name="________________________PC1">#REF!</definedName>
    <definedName name="________________________PC10" localSheetId="6">#REF!</definedName>
    <definedName name="________________________PC10" localSheetId="0">#REF!</definedName>
    <definedName name="________________________PC10">#REF!</definedName>
    <definedName name="________________________PC11" localSheetId="6">#REF!</definedName>
    <definedName name="________________________PC11" localSheetId="0">#REF!</definedName>
    <definedName name="________________________PC11">#REF!</definedName>
    <definedName name="________________________PC12" localSheetId="6">#REF!</definedName>
    <definedName name="________________________PC12" localSheetId="0">#REF!</definedName>
    <definedName name="________________________PC12">#REF!</definedName>
    <definedName name="________________________PC13">NA()</definedName>
    <definedName name="________________________PC14">NA()</definedName>
    <definedName name="________________________PC15">NA()</definedName>
    <definedName name="________________________PC16">NA()</definedName>
    <definedName name="________________________PC17">NA()</definedName>
    <definedName name="________________________PC18">NA()</definedName>
    <definedName name="________________________PC19">NA()</definedName>
    <definedName name="________________________pc2" localSheetId="6">#REF!</definedName>
    <definedName name="________________________pc2" localSheetId="0">#REF!</definedName>
    <definedName name="________________________pc2">#REF!</definedName>
    <definedName name="________________________PC20">NA()</definedName>
    <definedName name="________________________PC21">NA()</definedName>
    <definedName name="________________________PC22">NA()</definedName>
    <definedName name="________________________PC23">NA()</definedName>
    <definedName name="________________________PC24">NA()</definedName>
    <definedName name="________________________PC3">NA()</definedName>
    <definedName name="________________________PC4" localSheetId="6">#REF!</definedName>
    <definedName name="________________________PC4" localSheetId="0">#REF!</definedName>
    <definedName name="________________________PC4">#REF!</definedName>
    <definedName name="________________________PC5" localSheetId="6">#REF!</definedName>
    <definedName name="________________________PC5" localSheetId="0">#REF!</definedName>
    <definedName name="________________________PC5">#REF!</definedName>
    <definedName name="________________________PC6" localSheetId="6">#REF!</definedName>
    <definedName name="________________________PC6" localSheetId="0">#REF!</definedName>
    <definedName name="________________________PC6">#REF!</definedName>
    <definedName name="________________________pc600" localSheetId="6">#REF!</definedName>
    <definedName name="________________________pc600" localSheetId="0">#REF!</definedName>
    <definedName name="________________________pc600">#REF!</definedName>
    <definedName name="________________________PC7" localSheetId="6">#REF!</definedName>
    <definedName name="________________________PC7" localSheetId="0">#REF!</definedName>
    <definedName name="________________________PC7">#REF!</definedName>
    <definedName name="________________________PC8" localSheetId="6">#REF!</definedName>
    <definedName name="________________________PC8" localSheetId="0">#REF!</definedName>
    <definedName name="________________________PC8">#REF!</definedName>
    <definedName name="________________________PC9" localSheetId="6">#REF!</definedName>
    <definedName name="________________________PC9" localSheetId="0">#REF!</definedName>
    <definedName name="________________________PC9">#REF!</definedName>
    <definedName name="________________________pc900" localSheetId="6">#REF!</definedName>
    <definedName name="________________________pc900" localSheetId="0">#REF!</definedName>
    <definedName name="________________________pc900">#REF!</definedName>
    <definedName name="________________________pv2" localSheetId="6">#REF!</definedName>
    <definedName name="________________________pv2" localSheetId="0">#REF!</definedName>
    <definedName name="________________________pv2">#REF!</definedName>
    <definedName name="________________________rr3">[7]v!$A$2:$E$51</definedName>
    <definedName name="________________________rrr1">[7]r!$B$1:$I$145</definedName>
    <definedName name="________________________ss12">[8]rdamdata!$J$8</definedName>
    <definedName name="________________________ss20">[8]rdamdata!$J$7</definedName>
    <definedName name="________________________ss40">[8]rdamdata!$J$6</definedName>
    <definedName name="________________________var1" localSheetId="6">#REF!</definedName>
    <definedName name="________________________var1" localSheetId="0">#REF!</definedName>
    <definedName name="________________________var1">#REF!</definedName>
    <definedName name="________________________var4" localSheetId="6">#REF!</definedName>
    <definedName name="________________________var4" localSheetId="0">#REF!</definedName>
    <definedName name="________________________var4">#REF!</definedName>
    <definedName name="________________________vat1">NA()</definedName>
    <definedName name="_______________________bla1">[1]leads!$H$7</definedName>
    <definedName name="_______________________BSG100" localSheetId="6">#REF!</definedName>
    <definedName name="_______________________BSG100" localSheetId="0">#REF!</definedName>
    <definedName name="_______________________BSG100">#REF!</definedName>
    <definedName name="_______________________BSG150" localSheetId="6">#REF!</definedName>
    <definedName name="_______________________BSG150" localSheetId="0">#REF!</definedName>
    <definedName name="_______________________BSG150">#REF!</definedName>
    <definedName name="_______________________BSG5" localSheetId="6">#REF!</definedName>
    <definedName name="_______________________BSG5" localSheetId="0">#REF!</definedName>
    <definedName name="_______________________BSG5">#REF!</definedName>
    <definedName name="_______________________BSG75" localSheetId="6">#REF!</definedName>
    <definedName name="_______________________BSG75" localSheetId="0">#REF!</definedName>
    <definedName name="_______________________BSG75">#REF!</definedName>
    <definedName name="_______________________BTC1">NA()</definedName>
    <definedName name="_______________________BTC10">NA()</definedName>
    <definedName name="_______________________BTC11">NA()</definedName>
    <definedName name="_______________________BTC12">NA()</definedName>
    <definedName name="_______________________BTC13" localSheetId="6">#REF!</definedName>
    <definedName name="_______________________BTC13" localSheetId="0">#REF!</definedName>
    <definedName name="_______________________BTC13">#REF!</definedName>
    <definedName name="_______________________BTC14" localSheetId="6">#REF!</definedName>
    <definedName name="_______________________BTC14" localSheetId="0">#REF!</definedName>
    <definedName name="_______________________BTC14">#REF!</definedName>
    <definedName name="_______________________BTC15" localSheetId="6">#REF!</definedName>
    <definedName name="_______________________BTC15" localSheetId="0">#REF!</definedName>
    <definedName name="_______________________BTC15">#REF!</definedName>
    <definedName name="_______________________BTC16" localSheetId="6">#REF!</definedName>
    <definedName name="_______________________BTC16" localSheetId="0">#REF!</definedName>
    <definedName name="_______________________BTC16">#REF!</definedName>
    <definedName name="_______________________BTC17" localSheetId="6">#REF!</definedName>
    <definedName name="_______________________BTC17" localSheetId="0">#REF!</definedName>
    <definedName name="_______________________BTC17">#REF!</definedName>
    <definedName name="_______________________BTC18" localSheetId="6">#REF!</definedName>
    <definedName name="_______________________BTC18" localSheetId="0">#REF!</definedName>
    <definedName name="_______________________BTC18">#REF!</definedName>
    <definedName name="_______________________BTC19" localSheetId="6">#REF!</definedName>
    <definedName name="_______________________BTC19" localSheetId="0">#REF!</definedName>
    <definedName name="_______________________BTC19">#REF!</definedName>
    <definedName name="_______________________BTC2">NA()</definedName>
    <definedName name="_______________________BTC20" localSheetId="6">#REF!</definedName>
    <definedName name="_______________________BTC20" localSheetId="0">#REF!</definedName>
    <definedName name="_______________________BTC20">#REF!</definedName>
    <definedName name="_______________________BTC21" localSheetId="6">#REF!</definedName>
    <definedName name="_______________________BTC21" localSheetId="0">#REF!</definedName>
    <definedName name="_______________________BTC21">#REF!</definedName>
    <definedName name="_______________________BTC22" localSheetId="6">#REF!</definedName>
    <definedName name="_______________________BTC22" localSheetId="0">#REF!</definedName>
    <definedName name="_______________________BTC22">#REF!</definedName>
    <definedName name="_______________________BTC23" localSheetId="6">#REF!</definedName>
    <definedName name="_______________________BTC23" localSheetId="0">#REF!</definedName>
    <definedName name="_______________________BTC23">#REF!</definedName>
    <definedName name="_______________________BTC24" localSheetId="6">#REF!</definedName>
    <definedName name="_______________________BTC24" localSheetId="0">#REF!</definedName>
    <definedName name="_______________________BTC24">#REF!</definedName>
    <definedName name="_______________________BTC3">NA()</definedName>
    <definedName name="_______________________BTC4">NA()</definedName>
    <definedName name="_______________________BTC5">NA()</definedName>
    <definedName name="_______________________BTC6">NA()</definedName>
    <definedName name="_______________________BTC7">NA()</definedName>
    <definedName name="_______________________BTC8">NA()</definedName>
    <definedName name="_______________________BTC9">NA()</definedName>
    <definedName name="_______________________BTR1">NA()</definedName>
    <definedName name="_______________________BTR10">NA()</definedName>
    <definedName name="_______________________BTR11">NA()</definedName>
    <definedName name="_______________________BTR12">NA()</definedName>
    <definedName name="_______________________BTR13" localSheetId="6">#REF!</definedName>
    <definedName name="_______________________BTR13" localSheetId="0">#REF!</definedName>
    <definedName name="_______________________BTR13">#REF!</definedName>
    <definedName name="_______________________BTR14" localSheetId="6">#REF!</definedName>
    <definedName name="_______________________BTR14" localSheetId="0">#REF!</definedName>
    <definedName name="_______________________BTR14">#REF!</definedName>
    <definedName name="_______________________BTR15" localSheetId="6">#REF!</definedName>
    <definedName name="_______________________BTR15" localSheetId="0">#REF!</definedName>
    <definedName name="_______________________BTR15">#REF!</definedName>
    <definedName name="_______________________BTR16" localSheetId="6">#REF!</definedName>
    <definedName name="_______________________BTR16" localSheetId="0">#REF!</definedName>
    <definedName name="_______________________BTR16">#REF!</definedName>
    <definedName name="_______________________BTR17" localSheetId="6">#REF!</definedName>
    <definedName name="_______________________BTR17" localSheetId="0">#REF!</definedName>
    <definedName name="_______________________BTR17">#REF!</definedName>
    <definedName name="_______________________BTR18" localSheetId="6">#REF!</definedName>
    <definedName name="_______________________BTR18" localSheetId="0">#REF!</definedName>
    <definedName name="_______________________BTR18">#REF!</definedName>
    <definedName name="_______________________BTR19" localSheetId="6">#REF!</definedName>
    <definedName name="_______________________BTR19" localSheetId="0">#REF!</definedName>
    <definedName name="_______________________BTR19">#REF!</definedName>
    <definedName name="_______________________BTR2">NA()</definedName>
    <definedName name="_______________________BTR20" localSheetId="6">#REF!</definedName>
    <definedName name="_______________________BTR20" localSheetId="0">#REF!</definedName>
    <definedName name="_______________________BTR20">#REF!</definedName>
    <definedName name="_______________________BTR21" localSheetId="6">#REF!</definedName>
    <definedName name="_______________________BTR21" localSheetId="0">#REF!</definedName>
    <definedName name="_______________________BTR21">#REF!</definedName>
    <definedName name="_______________________BTR22" localSheetId="6">#REF!</definedName>
    <definedName name="_______________________BTR22" localSheetId="0">#REF!</definedName>
    <definedName name="_______________________BTR22">#REF!</definedName>
    <definedName name="_______________________BTR23" localSheetId="6">#REF!</definedName>
    <definedName name="_______________________BTR23" localSheetId="0">#REF!</definedName>
    <definedName name="_______________________BTR23">#REF!</definedName>
    <definedName name="_______________________BTR24" localSheetId="6">#REF!</definedName>
    <definedName name="_______________________BTR24" localSheetId="0">#REF!</definedName>
    <definedName name="_______________________BTR24">#REF!</definedName>
    <definedName name="_______________________BTR3">NA()</definedName>
    <definedName name="_______________________BTR4">NA()</definedName>
    <definedName name="_______________________BTR5">NA()</definedName>
    <definedName name="_______________________BTR6">NA()</definedName>
    <definedName name="_______________________BTR7">NA()</definedName>
    <definedName name="_______________________BTR8">NA()</definedName>
    <definedName name="_______________________BTR9">NA()</definedName>
    <definedName name="_______________________BTS1">NA()</definedName>
    <definedName name="_______________________BTS10">NA()</definedName>
    <definedName name="_______________________BTS11">NA()</definedName>
    <definedName name="_______________________BTS12">NA()</definedName>
    <definedName name="_______________________BTS13" localSheetId="6">#REF!</definedName>
    <definedName name="_______________________BTS13" localSheetId="0">#REF!</definedName>
    <definedName name="_______________________BTS13">#REF!</definedName>
    <definedName name="_______________________BTS14" localSheetId="6">#REF!</definedName>
    <definedName name="_______________________BTS14" localSheetId="0">#REF!</definedName>
    <definedName name="_______________________BTS14">#REF!</definedName>
    <definedName name="_______________________BTS15" localSheetId="6">#REF!</definedName>
    <definedName name="_______________________BTS15" localSheetId="0">#REF!</definedName>
    <definedName name="_______________________BTS15">#REF!</definedName>
    <definedName name="_______________________BTS16" localSheetId="6">#REF!</definedName>
    <definedName name="_______________________BTS16" localSheetId="0">#REF!</definedName>
    <definedName name="_______________________BTS16">#REF!</definedName>
    <definedName name="_______________________BTS17" localSheetId="6">#REF!</definedName>
    <definedName name="_______________________BTS17" localSheetId="0">#REF!</definedName>
    <definedName name="_______________________BTS17">#REF!</definedName>
    <definedName name="_______________________BTS18" localSheetId="6">#REF!</definedName>
    <definedName name="_______________________BTS18" localSheetId="0">#REF!</definedName>
    <definedName name="_______________________BTS18">#REF!</definedName>
    <definedName name="_______________________BTS19" localSheetId="6">#REF!</definedName>
    <definedName name="_______________________BTS19" localSheetId="0">#REF!</definedName>
    <definedName name="_______________________BTS19">#REF!</definedName>
    <definedName name="_______________________BTS2">NA()</definedName>
    <definedName name="_______________________BTS20" localSheetId="6">#REF!</definedName>
    <definedName name="_______________________BTS20" localSheetId="0">#REF!</definedName>
    <definedName name="_______________________BTS20">#REF!</definedName>
    <definedName name="_______________________BTS21" localSheetId="6">#REF!</definedName>
    <definedName name="_______________________BTS21" localSheetId="0">#REF!</definedName>
    <definedName name="_______________________BTS21">#REF!</definedName>
    <definedName name="_______________________BTS22" localSheetId="6">#REF!</definedName>
    <definedName name="_______________________BTS22" localSheetId="0">#REF!</definedName>
    <definedName name="_______________________BTS22">#REF!</definedName>
    <definedName name="_______________________BTS23" localSheetId="6">#REF!</definedName>
    <definedName name="_______________________BTS23" localSheetId="0">#REF!</definedName>
    <definedName name="_______________________BTS23">#REF!</definedName>
    <definedName name="_______________________BTS24" localSheetId="6">#REF!</definedName>
    <definedName name="_______________________BTS24" localSheetId="0">#REF!</definedName>
    <definedName name="_______________________BTS24">#REF!</definedName>
    <definedName name="_______________________BTS3">NA()</definedName>
    <definedName name="_______________________BTS4">NA()</definedName>
    <definedName name="_______________________BTS5">NA()</definedName>
    <definedName name="_______________________BTS6">NA()</definedName>
    <definedName name="_______________________BTS7">NA()</definedName>
    <definedName name="_______________________BTS8">NA()</definedName>
    <definedName name="_______________________BTS9">NA()</definedName>
    <definedName name="_______________________can430">40.73</definedName>
    <definedName name="_______________________can435">43.3</definedName>
    <definedName name="_______________________CCW1">[9]DATA!$H$67</definedName>
    <definedName name="_______________________CCW2">[9]DATA!$H$97</definedName>
    <definedName name="_______________________cur1">[2]r!$F$30</definedName>
    <definedName name="_______________________GBS11">NA()</definedName>
    <definedName name="_______________________GBS110">NA()</definedName>
    <definedName name="_______________________GBS111">NA()</definedName>
    <definedName name="_______________________GBS112">NA()</definedName>
    <definedName name="_______________________GBS113" localSheetId="6">#REF!</definedName>
    <definedName name="_______________________GBS113" localSheetId="0">#REF!</definedName>
    <definedName name="_______________________GBS113">#REF!</definedName>
    <definedName name="_______________________GBS114" localSheetId="6">#REF!</definedName>
    <definedName name="_______________________GBS114" localSheetId="0">#REF!</definedName>
    <definedName name="_______________________GBS114">#REF!</definedName>
    <definedName name="_______________________GBS115" localSheetId="6">#REF!</definedName>
    <definedName name="_______________________GBS115" localSheetId="0">#REF!</definedName>
    <definedName name="_______________________GBS115">#REF!</definedName>
    <definedName name="_______________________GBS116" localSheetId="6">#REF!</definedName>
    <definedName name="_______________________GBS116" localSheetId="0">#REF!</definedName>
    <definedName name="_______________________GBS116">#REF!</definedName>
    <definedName name="_______________________GBS117" localSheetId="6">#REF!</definedName>
    <definedName name="_______________________GBS117" localSheetId="0">#REF!</definedName>
    <definedName name="_______________________GBS117">#REF!</definedName>
    <definedName name="_______________________GBS118" localSheetId="6">#REF!</definedName>
    <definedName name="_______________________GBS118" localSheetId="0">#REF!</definedName>
    <definedName name="_______________________GBS118">#REF!</definedName>
    <definedName name="_______________________GBS119" localSheetId="6">#REF!</definedName>
    <definedName name="_______________________GBS119" localSheetId="0">#REF!</definedName>
    <definedName name="_______________________GBS119">#REF!</definedName>
    <definedName name="_______________________GBS12">NA()</definedName>
    <definedName name="_______________________GBS120" localSheetId="6">#REF!</definedName>
    <definedName name="_______________________GBS120" localSheetId="0">#REF!</definedName>
    <definedName name="_______________________GBS120">#REF!</definedName>
    <definedName name="_______________________GBS121" localSheetId="6">#REF!</definedName>
    <definedName name="_______________________GBS121" localSheetId="0">#REF!</definedName>
    <definedName name="_______________________GBS121">#REF!</definedName>
    <definedName name="_______________________GBS122" localSheetId="6">#REF!</definedName>
    <definedName name="_______________________GBS122" localSheetId="0">#REF!</definedName>
    <definedName name="_______________________GBS122">#REF!</definedName>
    <definedName name="_______________________GBS123" localSheetId="6">#REF!</definedName>
    <definedName name="_______________________GBS123" localSheetId="0">#REF!</definedName>
    <definedName name="_______________________GBS123">#REF!</definedName>
    <definedName name="_______________________GBS124" localSheetId="6">#REF!</definedName>
    <definedName name="_______________________GBS124" localSheetId="0">#REF!</definedName>
    <definedName name="_______________________GBS124">#REF!</definedName>
    <definedName name="_______________________GBS13">NA()</definedName>
    <definedName name="_______________________GBS14">NA()</definedName>
    <definedName name="_______________________GBS15">NA()</definedName>
    <definedName name="_______________________GBS16">NA()</definedName>
    <definedName name="_______________________GBS17">NA()</definedName>
    <definedName name="_______________________GBS18">NA()</definedName>
    <definedName name="_______________________GBS19">NA()</definedName>
    <definedName name="_______________________GBS21">NA()</definedName>
    <definedName name="_______________________GBS210">NA()</definedName>
    <definedName name="_______________________GBS211">NA()</definedName>
    <definedName name="_______________________GBS212">NA()</definedName>
    <definedName name="_______________________GBS213" localSheetId="6">#REF!</definedName>
    <definedName name="_______________________GBS213" localSheetId="0">#REF!</definedName>
    <definedName name="_______________________GBS213">#REF!</definedName>
    <definedName name="_______________________GBS214" localSheetId="6">#REF!</definedName>
    <definedName name="_______________________GBS214" localSheetId="0">#REF!</definedName>
    <definedName name="_______________________GBS214">#REF!</definedName>
    <definedName name="_______________________GBS215" localSheetId="6">#REF!</definedName>
    <definedName name="_______________________GBS215" localSheetId="0">#REF!</definedName>
    <definedName name="_______________________GBS215">#REF!</definedName>
    <definedName name="_______________________GBS216" localSheetId="6">#REF!</definedName>
    <definedName name="_______________________GBS216" localSheetId="0">#REF!</definedName>
    <definedName name="_______________________GBS216">#REF!</definedName>
    <definedName name="_______________________GBS217" localSheetId="6">#REF!</definedName>
    <definedName name="_______________________GBS217" localSheetId="0">#REF!</definedName>
    <definedName name="_______________________GBS217">#REF!</definedName>
    <definedName name="_______________________GBS218" localSheetId="6">#REF!</definedName>
    <definedName name="_______________________GBS218" localSheetId="0">#REF!</definedName>
    <definedName name="_______________________GBS218">#REF!</definedName>
    <definedName name="_______________________GBS219" localSheetId="6">#REF!</definedName>
    <definedName name="_______________________GBS219" localSheetId="0">#REF!</definedName>
    <definedName name="_______________________GBS219">#REF!</definedName>
    <definedName name="_______________________GBS22">NA()</definedName>
    <definedName name="_______________________GBS220" localSheetId="6">#REF!</definedName>
    <definedName name="_______________________GBS220" localSheetId="0">#REF!</definedName>
    <definedName name="_______________________GBS220">#REF!</definedName>
    <definedName name="_______________________GBS221" localSheetId="6">#REF!</definedName>
    <definedName name="_______________________GBS221" localSheetId="0">#REF!</definedName>
    <definedName name="_______________________GBS221">#REF!</definedName>
    <definedName name="_______________________GBS222" localSheetId="6">#REF!</definedName>
    <definedName name="_______________________GBS222" localSheetId="0">#REF!</definedName>
    <definedName name="_______________________GBS222">#REF!</definedName>
    <definedName name="_______________________GBS223" localSheetId="6">#REF!</definedName>
    <definedName name="_______________________GBS223" localSheetId="0">#REF!</definedName>
    <definedName name="_______________________GBS223">#REF!</definedName>
    <definedName name="_______________________GBS224" localSheetId="6">#REF!</definedName>
    <definedName name="_______________________GBS224" localSheetId="0">#REF!</definedName>
    <definedName name="_______________________GBS224">#REF!</definedName>
    <definedName name="_______________________GBS23">NA()</definedName>
    <definedName name="_______________________GBS24">NA()</definedName>
    <definedName name="_______________________GBS25">NA()</definedName>
    <definedName name="_______________________GBS26">NA()</definedName>
    <definedName name="_______________________GBS27">NA()</definedName>
    <definedName name="_______________________GBS28">NA()</definedName>
    <definedName name="_______________________GBS29">NA()</definedName>
    <definedName name="_______________________knr2">NA()</definedName>
    <definedName name="_______________________l1">[3]leads!$A$3:$E$108</definedName>
    <definedName name="_______________________l12" localSheetId="6">#REF!</definedName>
    <definedName name="_______________________l12" localSheetId="0">#REF!</definedName>
    <definedName name="_______________________l12">#REF!</definedName>
    <definedName name="_______________________l2">[2]r!$F$29</definedName>
    <definedName name="_______________________l3" localSheetId="6">#REF!</definedName>
    <definedName name="_______________________l3" localSheetId="0">#REF!</definedName>
    <definedName name="_______________________l3">#REF!</definedName>
    <definedName name="_______________________l4">[4]Sheet1!$W$2:$Y$103</definedName>
    <definedName name="_______________________l5" localSheetId="6">#REF!</definedName>
    <definedName name="_______________________l5" localSheetId="0">#REF!</definedName>
    <definedName name="_______________________l5">#REF!</definedName>
    <definedName name="_______________________l6">[2]r!$F$4</definedName>
    <definedName name="_______________________l7">[5]r!$F$4</definedName>
    <definedName name="_______________________l8">[2]r!$F$2</definedName>
    <definedName name="_______________________l9">[2]r!$F$3</definedName>
    <definedName name="_______________________LJ6">[9]DATA!$H$245</definedName>
    <definedName name="_______________________lj600">NA()</definedName>
    <definedName name="_______________________lj900">NA()</definedName>
    <definedName name="_______________________LL3">NA()</definedName>
    <definedName name="_______________________LSO24" localSheetId="6">[10]Lead!#REF!</definedName>
    <definedName name="_______________________LSO24" localSheetId="0">[10]Lead!#REF!</definedName>
    <definedName name="_______________________LSO24">[10]Lead!#REF!</definedName>
    <definedName name="_______________________MA1" localSheetId="6">#REF!</definedName>
    <definedName name="_______________________MA1" localSheetId="0">#REF!</definedName>
    <definedName name="_______________________MA1">#REF!</definedName>
    <definedName name="_______________________MA2" localSheetId="6">#REF!</definedName>
    <definedName name="_______________________MA2" localSheetId="0">#REF!</definedName>
    <definedName name="_______________________MA2">#REF!</definedName>
    <definedName name="_______________________Met22" localSheetId="6">#REF!</definedName>
    <definedName name="_______________________Met22" localSheetId="0">#REF!</definedName>
    <definedName name="_______________________Met22">#REF!</definedName>
    <definedName name="_______________________Met45" localSheetId="6">#REF!</definedName>
    <definedName name="_______________________Met45" localSheetId="0">#REF!</definedName>
    <definedName name="_______________________Met45">#REF!</definedName>
    <definedName name="_______________________MEt55" localSheetId="6">#REF!</definedName>
    <definedName name="_______________________MEt55" localSheetId="0">#REF!</definedName>
    <definedName name="_______________________MEt55">#REF!</definedName>
    <definedName name="_______________________Met63" localSheetId="6">#REF!</definedName>
    <definedName name="_______________________Met63" localSheetId="0">#REF!</definedName>
    <definedName name="_______________________Met63">#REF!</definedName>
    <definedName name="_______________________ML21">NA()</definedName>
    <definedName name="_______________________ML210">NA()</definedName>
    <definedName name="_______________________ML211">NA()</definedName>
    <definedName name="_______________________ML212">NA()</definedName>
    <definedName name="_______________________ML213" localSheetId="6">#REF!</definedName>
    <definedName name="_______________________ML213" localSheetId="0">#REF!</definedName>
    <definedName name="_______________________ML213">#REF!</definedName>
    <definedName name="_______________________ML214" localSheetId="6">#REF!</definedName>
    <definedName name="_______________________ML214" localSheetId="0">#REF!</definedName>
    <definedName name="_______________________ML214">#REF!</definedName>
    <definedName name="_______________________ML215" localSheetId="6">#REF!</definedName>
    <definedName name="_______________________ML215" localSheetId="0">#REF!</definedName>
    <definedName name="_______________________ML215">#REF!</definedName>
    <definedName name="_______________________ML216" localSheetId="6">#REF!</definedName>
    <definedName name="_______________________ML216" localSheetId="0">#REF!</definedName>
    <definedName name="_______________________ML216">#REF!</definedName>
    <definedName name="_______________________ML217" localSheetId="6">#REF!</definedName>
    <definedName name="_______________________ML217" localSheetId="0">#REF!</definedName>
    <definedName name="_______________________ML217">#REF!</definedName>
    <definedName name="_______________________ML218" localSheetId="6">#REF!</definedName>
    <definedName name="_______________________ML218" localSheetId="0">#REF!</definedName>
    <definedName name="_______________________ML218">#REF!</definedName>
    <definedName name="_______________________ML219" localSheetId="6">#REF!</definedName>
    <definedName name="_______________________ML219" localSheetId="0">#REF!</definedName>
    <definedName name="_______________________ML219">#REF!</definedName>
    <definedName name="_______________________ML22">NA()</definedName>
    <definedName name="_______________________ML220" localSheetId="6">#REF!</definedName>
    <definedName name="_______________________ML220" localSheetId="0">#REF!</definedName>
    <definedName name="_______________________ML220">#REF!</definedName>
    <definedName name="_______________________ML221" localSheetId="6">#REF!</definedName>
    <definedName name="_______________________ML221" localSheetId="0">#REF!</definedName>
    <definedName name="_______________________ML221">#REF!</definedName>
    <definedName name="_______________________ML222" localSheetId="6">#REF!</definedName>
    <definedName name="_______________________ML222" localSheetId="0">#REF!</definedName>
    <definedName name="_______________________ML222">#REF!</definedName>
    <definedName name="_______________________ML223" localSheetId="6">#REF!</definedName>
    <definedName name="_______________________ML223" localSheetId="0">#REF!</definedName>
    <definedName name="_______________________ML223">#REF!</definedName>
    <definedName name="_______________________ML224" localSheetId="6">#REF!</definedName>
    <definedName name="_______________________ML224" localSheetId="0">#REF!</definedName>
    <definedName name="_______________________ML224">#REF!</definedName>
    <definedName name="_______________________ML23">NA()</definedName>
    <definedName name="_______________________ML24">NA()</definedName>
    <definedName name="_______________________ML25">NA()</definedName>
    <definedName name="_______________________ML26">NA()</definedName>
    <definedName name="_______________________ML27">NA()</definedName>
    <definedName name="_______________________ML28">NA()</definedName>
    <definedName name="_______________________ML29">NA()</definedName>
    <definedName name="_______________________ML31">NA()</definedName>
    <definedName name="_______________________ML310">NA()</definedName>
    <definedName name="_______________________ML311">NA()</definedName>
    <definedName name="_______________________ML312">NA()</definedName>
    <definedName name="_______________________ML313" localSheetId="6">#REF!</definedName>
    <definedName name="_______________________ML313" localSheetId="0">#REF!</definedName>
    <definedName name="_______________________ML313">#REF!</definedName>
    <definedName name="_______________________ML314" localSheetId="6">#REF!</definedName>
    <definedName name="_______________________ML314" localSheetId="0">#REF!</definedName>
    <definedName name="_______________________ML314">#REF!</definedName>
    <definedName name="_______________________ML315" localSheetId="6">#REF!</definedName>
    <definedName name="_______________________ML315" localSheetId="0">#REF!</definedName>
    <definedName name="_______________________ML315">#REF!</definedName>
    <definedName name="_______________________ML316" localSheetId="6">#REF!</definedName>
    <definedName name="_______________________ML316" localSheetId="0">#REF!</definedName>
    <definedName name="_______________________ML316">#REF!</definedName>
    <definedName name="_______________________ML317" localSheetId="6">#REF!</definedName>
    <definedName name="_______________________ML317" localSheetId="0">#REF!</definedName>
    <definedName name="_______________________ML317">#REF!</definedName>
    <definedName name="_______________________ML318" localSheetId="6">#REF!</definedName>
    <definedName name="_______________________ML318" localSheetId="0">#REF!</definedName>
    <definedName name="_______________________ML318">#REF!</definedName>
    <definedName name="_______________________ML319" localSheetId="6">#REF!</definedName>
    <definedName name="_______________________ML319" localSheetId="0">#REF!</definedName>
    <definedName name="_______________________ML319">#REF!</definedName>
    <definedName name="_______________________ML32">NA()</definedName>
    <definedName name="_______________________ML320" localSheetId="6">#REF!</definedName>
    <definedName name="_______________________ML320" localSheetId="0">#REF!</definedName>
    <definedName name="_______________________ML320">#REF!</definedName>
    <definedName name="_______________________ML321" localSheetId="6">#REF!</definedName>
    <definedName name="_______________________ML321" localSheetId="0">#REF!</definedName>
    <definedName name="_______________________ML321">#REF!</definedName>
    <definedName name="_______________________ML322" localSheetId="6">#REF!</definedName>
    <definedName name="_______________________ML322" localSheetId="0">#REF!</definedName>
    <definedName name="_______________________ML322">#REF!</definedName>
    <definedName name="_______________________ML323" localSheetId="6">#REF!</definedName>
    <definedName name="_______________________ML323" localSheetId="0">#REF!</definedName>
    <definedName name="_______________________ML323">#REF!</definedName>
    <definedName name="_______________________ML324" localSheetId="6">#REF!</definedName>
    <definedName name="_______________________ML324" localSheetId="0">#REF!</definedName>
    <definedName name="_______________________ML324">#REF!</definedName>
    <definedName name="_______________________ML33">NA()</definedName>
    <definedName name="_______________________ML34">NA()</definedName>
    <definedName name="_______________________ML35">NA()</definedName>
    <definedName name="_______________________ML36">NA()</definedName>
    <definedName name="_______________________ML37">NA()</definedName>
    <definedName name="_______________________ML38">NA()</definedName>
    <definedName name="_______________________ML39">NA()</definedName>
    <definedName name="_______________________ML7">NA()</definedName>
    <definedName name="_______________________ML8">NA()</definedName>
    <definedName name="_______________________ML9">NA()</definedName>
    <definedName name="_______________________mm1">[6]r!$F$4</definedName>
    <definedName name="_______________________mm1000" localSheetId="6">#REF!</definedName>
    <definedName name="_______________________mm1000" localSheetId="0">#REF!</definedName>
    <definedName name="_______________________mm1000">#REF!</definedName>
    <definedName name="_______________________mm11">[2]r!$F$4</definedName>
    <definedName name="_______________________mm111">[5]r!$F$4</definedName>
    <definedName name="_______________________mm600" localSheetId="6">#REF!</definedName>
    <definedName name="_______________________mm600" localSheetId="0">#REF!</definedName>
    <definedName name="_______________________mm600">#REF!</definedName>
    <definedName name="_______________________mm800" localSheetId="6">#REF!</definedName>
    <definedName name="_______________________mm800" localSheetId="0">#REF!</definedName>
    <definedName name="_______________________mm800">#REF!</definedName>
    <definedName name="_______________________PC1">NA()</definedName>
    <definedName name="_______________________PC10">NA()</definedName>
    <definedName name="_______________________PC11">NA()</definedName>
    <definedName name="_______________________PC12">NA()</definedName>
    <definedName name="_______________________PC13" localSheetId="6">#REF!</definedName>
    <definedName name="_______________________PC13" localSheetId="0">#REF!</definedName>
    <definedName name="_______________________PC13">#REF!</definedName>
    <definedName name="_______________________PC14" localSheetId="6">#REF!</definedName>
    <definedName name="_______________________PC14" localSheetId="0">#REF!</definedName>
    <definedName name="_______________________PC14">#REF!</definedName>
    <definedName name="_______________________PC15" localSheetId="6">#REF!</definedName>
    <definedName name="_______________________PC15" localSheetId="0">#REF!</definedName>
    <definedName name="_______________________PC15">#REF!</definedName>
    <definedName name="_______________________PC16" localSheetId="6">#REF!</definedName>
    <definedName name="_______________________PC16" localSheetId="0">#REF!</definedName>
    <definedName name="_______________________PC16">#REF!</definedName>
    <definedName name="_______________________PC17" localSheetId="6">#REF!</definedName>
    <definedName name="_______________________PC17" localSheetId="0">#REF!</definedName>
    <definedName name="_______________________PC17">#REF!</definedName>
    <definedName name="_______________________PC18" localSheetId="6">#REF!</definedName>
    <definedName name="_______________________PC18" localSheetId="0">#REF!</definedName>
    <definedName name="_______________________PC18">#REF!</definedName>
    <definedName name="_______________________PC19" localSheetId="6">#REF!</definedName>
    <definedName name="_______________________PC19" localSheetId="0">#REF!</definedName>
    <definedName name="_______________________PC19">#REF!</definedName>
    <definedName name="_______________________pc2" localSheetId="6">#REF!</definedName>
    <definedName name="_______________________pc2" localSheetId="0">#REF!</definedName>
    <definedName name="_______________________pc2">#REF!</definedName>
    <definedName name="_______________________PC20">NA()</definedName>
    <definedName name="_______________________PC21" localSheetId="6">#REF!</definedName>
    <definedName name="_______________________PC21" localSheetId="0">#REF!</definedName>
    <definedName name="_______________________PC21">#REF!</definedName>
    <definedName name="_______________________PC22" localSheetId="6">#REF!</definedName>
    <definedName name="_______________________PC22" localSheetId="0">#REF!</definedName>
    <definedName name="_______________________PC22">#REF!</definedName>
    <definedName name="_______________________PC23" localSheetId="6">#REF!</definedName>
    <definedName name="_______________________PC23" localSheetId="0">#REF!</definedName>
    <definedName name="_______________________PC23">#REF!</definedName>
    <definedName name="_______________________PC24" localSheetId="6">#REF!</definedName>
    <definedName name="_______________________PC24" localSheetId="0">#REF!</definedName>
    <definedName name="_______________________PC24">#REF!</definedName>
    <definedName name="_______________________PC3">NA()</definedName>
    <definedName name="_______________________PC4">NA()</definedName>
    <definedName name="_______________________PC5">NA()</definedName>
    <definedName name="_______________________PC6">NA()</definedName>
    <definedName name="_______________________pc600">NA()</definedName>
    <definedName name="_______________________PC7">NA()</definedName>
    <definedName name="_______________________PC8">NA()</definedName>
    <definedName name="_______________________PC9">NA()</definedName>
    <definedName name="_______________________pc900">NA()</definedName>
    <definedName name="_______________________pv2" localSheetId="6">#REF!</definedName>
    <definedName name="_______________________pv2" localSheetId="0">#REF!</definedName>
    <definedName name="_______________________pv2">#REF!</definedName>
    <definedName name="_______________________rr3">[7]v!$A$2:$E$51</definedName>
    <definedName name="_______________________rrr1">[7]r!$B$1:$I$145</definedName>
    <definedName name="_______________________ss12">[8]rdamdata!$J$8</definedName>
    <definedName name="_______________________ss20">[8]rdamdata!$J$7</definedName>
    <definedName name="_______________________ss40">[8]rdamdata!$J$6</definedName>
    <definedName name="_______________________var1" localSheetId="6">#REF!</definedName>
    <definedName name="_______________________var1" localSheetId="0">#REF!</definedName>
    <definedName name="_______________________var1">#REF!</definedName>
    <definedName name="_______________________var4" localSheetId="6">#REF!</definedName>
    <definedName name="_______________________var4" localSheetId="0">#REF!</definedName>
    <definedName name="_______________________var4">#REF!</definedName>
    <definedName name="_______________________vat1">NA()</definedName>
    <definedName name="______________________bla1">[1]leads!$H$7</definedName>
    <definedName name="______________________BSG100" localSheetId="6">#REF!</definedName>
    <definedName name="______________________BSG100" localSheetId="0">#REF!</definedName>
    <definedName name="______________________BSG100">#REF!</definedName>
    <definedName name="______________________BSG150" localSheetId="6">#REF!</definedName>
    <definedName name="______________________BSG150" localSheetId="0">#REF!</definedName>
    <definedName name="______________________BSG150">#REF!</definedName>
    <definedName name="______________________BSG5" localSheetId="6">#REF!</definedName>
    <definedName name="______________________BSG5" localSheetId="0">#REF!</definedName>
    <definedName name="______________________BSG5">#REF!</definedName>
    <definedName name="______________________BSG75" localSheetId="6">#REF!</definedName>
    <definedName name="______________________BSG75" localSheetId="0">#REF!</definedName>
    <definedName name="______________________BSG75">#REF!</definedName>
    <definedName name="______________________BTC1" localSheetId="6">#REF!</definedName>
    <definedName name="______________________BTC1" localSheetId="0">#REF!</definedName>
    <definedName name="______________________BTC1">#REF!</definedName>
    <definedName name="______________________BTC10" localSheetId="6">#REF!</definedName>
    <definedName name="______________________BTC10" localSheetId="0">#REF!</definedName>
    <definedName name="______________________BTC10">#REF!</definedName>
    <definedName name="______________________BTC11" localSheetId="6">#REF!</definedName>
    <definedName name="______________________BTC11" localSheetId="0">#REF!</definedName>
    <definedName name="______________________BTC11">#REF!</definedName>
    <definedName name="______________________BTC12" localSheetId="6">#REF!</definedName>
    <definedName name="______________________BTC12" localSheetId="0">#REF!</definedName>
    <definedName name="______________________BTC12">#REF!</definedName>
    <definedName name="______________________BTC13" localSheetId="6">#REF!</definedName>
    <definedName name="______________________BTC13" localSheetId="0">#REF!</definedName>
    <definedName name="______________________BTC13">#REF!</definedName>
    <definedName name="______________________BTC14" localSheetId="6">#REF!</definedName>
    <definedName name="______________________BTC14" localSheetId="0">#REF!</definedName>
    <definedName name="______________________BTC14">#REF!</definedName>
    <definedName name="______________________BTC15" localSheetId="6">#REF!</definedName>
    <definedName name="______________________BTC15" localSheetId="0">#REF!</definedName>
    <definedName name="______________________BTC15">#REF!</definedName>
    <definedName name="______________________BTC16" localSheetId="6">#REF!</definedName>
    <definedName name="______________________BTC16" localSheetId="0">#REF!</definedName>
    <definedName name="______________________BTC16">#REF!</definedName>
    <definedName name="______________________BTC17" localSheetId="6">#REF!</definedName>
    <definedName name="______________________BTC17" localSheetId="0">#REF!</definedName>
    <definedName name="______________________BTC17">#REF!</definedName>
    <definedName name="______________________BTC18" localSheetId="6">#REF!</definedName>
    <definedName name="______________________BTC18" localSheetId="0">#REF!</definedName>
    <definedName name="______________________BTC18">#REF!</definedName>
    <definedName name="______________________BTC19" localSheetId="6">#REF!</definedName>
    <definedName name="______________________BTC19" localSheetId="0">#REF!</definedName>
    <definedName name="______________________BTC19">#REF!</definedName>
    <definedName name="______________________BTC2" localSheetId="6">#REF!</definedName>
    <definedName name="______________________BTC2" localSheetId="0">#REF!</definedName>
    <definedName name="______________________BTC2">#REF!</definedName>
    <definedName name="______________________BTC20" localSheetId="6">#REF!</definedName>
    <definedName name="______________________BTC20" localSheetId="0">#REF!</definedName>
    <definedName name="______________________BTC20">#REF!</definedName>
    <definedName name="______________________BTC21" localSheetId="6">#REF!</definedName>
    <definedName name="______________________BTC21" localSheetId="0">#REF!</definedName>
    <definedName name="______________________BTC21">#REF!</definedName>
    <definedName name="______________________BTC22" localSheetId="6">#REF!</definedName>
    <definedName name="______________________BTC22" localSheetId="0">#REF!</definedName>
    <definedName name="______________________BTC22">#REF!</definedName>
    <definedName name="______________________BTC23" localSheetId="6">#REF!</definedName>
    <definedName name="______________________BTC23" localSheetId="0">#REF!</definedName>
    <definedName name="______________________BTC23">#REF!</definedName>
    <definedName name="______________________BTC24" localSheetId="6">#REF!</definedName>
    <definedName name="______________________BTC24" localSheetId="0">#REF!</definedName>
    <definedName name="______________________BTC24">#REF!</definedName>
    <definedName name="______________________BTC3" localSheetId="6">#REF!</definedName>
    <definedName name="______________________BTC3" localSheetId="0">#REF!</definedName>
    <definedName name="______________________BTC3">#REF!</definedName>
    <definedName name="______________________BTC4" localSheetId="6">#REF!</definedName>
    <definedName name="______________________BTC4" localSheetId="0">#REF!</definedName>
    <definedName name="______________________BTC4">#REF!</definedName>
    <definedName name="______________________BTC5" localSheetId="6">#REF!</definedName>
    <definedName name="______________________BTC5" localSheetId="0">#REF!</definedName>
    <definedName name="______________________BTC5">#REF!</definedName>
    <definedName name="______________________BTC6" localSheetId="6">#REF!</definedName>
    <definedName name="______________________BTC6" localSheetId="0">#REF!</definedName>
    <definedName name="______________________BTC6">#REF!</definedName>
    <definedName name="______________________BTC7" localSheetId="6">#REF!</definedName>
    <definedName name="______________________BTC7" localSheetId="0">#REF!</definedName>
    <definedName name="______________________BTC7">#REF!</definedName>
    <definedName name="______________________BTC8" localSheetId="6">#REF!</definedName>
    <definedName name="______________________BTC8" localSheetId="0">#REF!</definedName>
    <definedName name="______________________BTC8">#REF!</definedName>
    <definedName name="______________________BTC9" localSheetId="6">#REF!</definedName>
    <definedName name="______________________BTC9" localSheetId="0">#REF!</definedName>
    <definedName name="______________________BTC9">#REF!</definedName>
    <definedName name="______________________BTR1" localSheetId="6">#REF!</definedName>
    <definedName name="______________________BTR1" localSheetId="0">#REF!</definedName>
    <definedName name="______________________BTR1">#REF!</definedName>
    <definedName name="______________________BTR10" localSheetId="6">#REF!</definedName>
    <definedName name="______________________BTR10" localSheetId="0">#REF!</definedName>
    <definedName name="______________________BTR10">#REF!</definedName>
    <definedName name="______________________BTR11" localSheetId="6">#REF!</definedName>
    <definedName name="______________________BTR11" localSheetId="0">#REF!</definedName>
    <definedName name="______________________BTR11">#REF!</definedName>
    <definedName name="______________________BTR12" localSheetId="6">#REF!</definedName>
    <definedName name="______________________BTR12" localSheetId="0">#REF!</definedName>
    <definedName name="______________________BTR12">#REF!</definedName>
    <definedName name="______________________BTR13" localSheetId="6">#REF!</definedName>
    <definedName name="______________________BTR13" localSheetId="0">#REF!</definedName>
    <definedName name="______________________BTR13">#REF!</definedName>
    <definedName name="______________________BTR14" localSheetId="6">#REF!</definedName>
    <definedName name="______________________BTR14" localSheetId="0">#REF!</definedName>
    <definedName name="______________________BTR14">#REF!</definedName>
    <definedName name="______________________BTR15" localSheetId="6">#REF!</definedName>
    <definedName name="______________________BTR15" localSheetId="0">#REF!</definedName>
    <definedName name="______________________BTR15">#REF!</definedName>
    <definedName name="______________________BTR16" localSheetId="6">#REF!</definedName>
    <definedName name="______________________BTR16" localSheetId="0">#REF!</definedName>
    <definedName name="______________________BTR16">#REF!</definedName>
    <definedName name="______________________BTR17" localSheetId="6">#REF!</definedName>
    <definedName name="______________________BTR17" localSheetId="0">#REF!</definedName>
    <definedName name="______________________BTR17">#REF!</definedName>
    <definedName name="______________________BTR18" localSheetId="6">#REF!</definedName>
    <definedName name="______________________BTR18" localSheetId="0">#REF!</definedName>
    <definedName name="______________________BTR18">#REF!</definedName>
    <definedName name="______________________BTR19" localSheetId="6">#REF!</definedName>
    <definedName name="______________________BTR19" localSheetId="0">#REF!</definedName>
    <definedName name="______________________BTR19">#REF!</definedName>
    <definedName name="______________________BTR2" localSheetId="6">#REF!</definedName>
    <definedName name="______________________BTR2" localSheetId="0">#REF!</definedName>
    <definedName name="______________________BTR2">#REF!</definedName>
    <definedName name="______________________BTR20" localSheetId="6">#REF!</definedName>
    <definedName name="______________________BTR20" localSheetId="0">#REF!</definedName>
    <definedName name="______________________BTR20">#REF!</definedName>
    <definedName name="______________________BTR21" localSheetId="6">#REF!</definedName>
    <definedName name="______________________BTR21" localSheetId="0">#REF!</definedName>
    <definedName name="______________________BTR21">#REF!</definedName>
    <definedName name="______________________BTR22" localSheetId="6">#REF!</definedName>
    <definedName name="______________________BTR22" localSheetId="0">#REF!</definedName>
    <definedName name="______________________BTR22">#REF!</definedName>
    <definedName name="______________________BTR23" localSheetId="6">#REF!</definedName>
    <definedName name="______________________BTR23" localSheetId="0">#REF!</definedName>
    <definedName name="______________________BTR23">#REF!</definedName>
    <definedName name="______________________BTR24" localSheetId="6">#REF!</definedName>
    <definedName name="______________________BTR24" localSheetId="0">#REF!</definedName>
    <definedName name="______________________BTR24">#REF!</definedName>
    <definedName name="______________________BTR3" localSheetId="6">#REF!</definedName>
    <definedName name="______________________BTR3" localSheetId="0">#REF!</definedName>
    <definedName name="______________________BTR3">#REF!</definedName>
    <definedName name="______________________BTR4" localSheetId="6">#REF!</definedName>
    <definedName name="______________________BTR4" localSheetId="0">#REF!</definedName>
    <definedName name="______________________BTR4">#REF!</definedName>
    <definedName name="______________________BTR5" localSheetId="6">#REF!</definedName>
    <definedName name="______________________BTR5" localSheetId="0">#REF!</definedName>
    <definedName name="______________________BTR5">#REF!</definedName>
    <definedName name="______________________BTR6" localSheetId="6">#REF!</definedName>
    <definedName name="______________________BTR6" localSheetId="0">#REF!</definedName>
    <definedName name="______________________BTR6">#REF!</definedName>
    <definedName name="______________________BTR7" localSheetId="6">#REF!</definedName>
    <definedName name="______________________BTR7" localSheetId="0">#REF!</definedName>
    <definedName name="______________________BTR7">#REF!</definedName>
    <definedName name="______________________BTR8" localSheetId="6">#REF!</definedName>
    <definedName name="______________________BTR8" localSheetId="0">#REF!</definedName>
    <definedName name="______________________BTR8">#REF!</definedName>
    <definedName name="______________________BTR9" localSheetId="6">#REF!</definedName>
    <definedName name="______________________BTR9" localSheetId="0">#REF!</definedName>
    <definedName name="______________________BTR9">#REF!</definedName>
    <definedName name="______________________BTS1" localSheetId="6">#REF!</definedName>
    <definedName name="______________________BTS1" localSheetId="0">#REF!</definedName>
    <definedName name="______________________BTS1">#REF!</definedName>
    <definedName name="______________________BTS10" localSheetId="6">#REF!</definedName>
    <definedName name="______________________BTS10" localSheetId="0">#REF!</definedName>
    <definedName name="______________________BTS10">#REF!</definedName>
    <definedName name="______________________BTS11" localSheetId="6">#REF!</definedName>
    <definedName name="______________________BTS11" localSheetId="0">#REF!</definedName>
    <definedName name="______________________BTS11">#REF!</definedName>
    <definedName name="______________________BTS12" localSheetId="6">#REF!</definedName>
    <definedName name="______________________BTS12" localSheetId="0">#REF!</definedName>
    <definedName name="______________________BTS12">#REF!</definedName>
    <definedName name="______________________BTS13" localSheetId="6">#REF!</definedName>
    <definedName name="______________________BTS13" localSheetId="0">#REF!</definedName>
    <definedName name="______________________BTS13">#REF!</definedName>
    <definedName name="______________________BTS14" localSheetId="6">#REF!</definedName>
    <definedName name="______________________BTS14" localSheetId="0">#REF!</definedName>
    <definedName name="______________________BTS14">#REF!</definedName>
    <definedName name="______________________BTS15" localSheetId="6">#REF!</definedName>
    <definedName name="______________________BTS15" localSheetId="0">#REF!</definedName>
    <definedName name="______________________BTS15">#REF!</definedName>
    <definedName name="______________________BTS16" localSheetId="6">#REF!</definedName>
    <definedName name="______________________BTS16" localSheetId="0">#REF!</definedName>
    <definedName name="______________________BTS16">#REF!</definedName>
    <definedName name="______________________BTS17" localSheetId="6">#REF!</definedName>
    <definedName name="______________________BTS17" localSheetId="0">#REF!</definedName>
    <definedName name="______________________BTS17">#REF!</definedName>
    <definedName name="______________________BTS18" localSheetId="6">#REF!</definedName>
    <definedName name="______________________BTS18" localSheetId="0">#REF!</definedName>
    <definedName name="______________________BTS18">#REF!</definedName>
    <definedName name="______________________BTS19" localSheetId="6">#REF!</definedName>
    <definedName name="______________________BTS19" localSheetId="0">#REF!</definedName>
    <definedName name="______________________BTS19">#REF!</definedName>
    <definedName name="______________________BTS2" localSheetId="6">#REF!</definedName>
    <definedName name="______________________BTS2" localSheetId="0">#REF!</definedName>
    <definedName name="______________________BTS2">#REF!</definedName>
    <definedName name="______________________BTS20" localSheetId="6">#REF!</definedName>
    <definedName name="______________________BTS20" localSheetId="0">#REF!</definedName>
    <definedName name="______________________BTS20">#REF!</definedName>
    <definedName name="______________________BTS21" localSheetId="6">#REF!</definedName>
    <definedName name="______________________BTS21" localSheetId="0">#REF!</definedName>
    <definedName name="______________________BTS21">#REF!</definedName>
    <definedName name="______________________BTS22" localSheetId="6">#REF!</definedName>
    <definedName name="______________________BTS22" localSheetId="0">#REF!</definedName>
    <definedName name="______________________BTS22">#REF!</definedName>
    <definedName name="______________________BTS23" localSheetId="6">#REF!</definedName>
    <definedName name="______________________BTS23" localSheetId="0">#REF!</definedName>
    <definedName name="______________________BTS23">#REF!</definedName>
    <definedName name="______________________BTS24" localSheetId="6">#REF!</definedName>
    <definedName name="______________________BTS24" localSheetId="0">#REF!</definedName>
    <definedName name="______________________BTS24">#REF!</definedName>
    <definedName name="______________________BTS3" localSheetId="6">#REF!</definedName>
    <definedName name="______________________BTS3" localSheetId="0">#REF!</definedName>
    <definedName name="______________________BTS3">#REF!</definedName>
    <definedName name="______________________BTS4" localSheetId="6">#REF!</definedName>
    <definedName name="______________________BTS4" localSheetId="0">#REF!</definedName>
    <definedName name="______________________BTS4">#REF!</definedName>
    <definedName name="______________________BTS5" localSheetId="6">#REF!</definedName>
    <definedName name="______________________BTS5" localSheetId="0">#REF!</definedName>
    <definedName name="______________________BTS5">#REF!</definedName>
    <definedName name="______________________BTS6" localSheetId="6">#REF!</definedName>
    <definedName name="______________________BTS6" localSheetId="0">#REF!</definedName>
    <definedName name="______________________BTS6">#REF!</definedName>
    <definedName name="______________________BTS7" localSheetId="6">#REF!</definedName>
    <definedName name="______________________BTS7" localSheetId="0">#REF!</definedName>
    <definedName name="______________________BTS7">#REF!</definedName>
    <definedName name="______________________BTS8" localSheetId="6">#REF!</definedName>
    <definedName name="______________________BTS8" localSheetId="0">#REF!</definedName>
    <definedName name="______________________BTS8">#REF!</definedName>
    <definedName name="______________________BTS9" localSheetId="6">#REF!</definedName>
    <definedName name="______________________BTS9" localSheetId="0">#REF!</definedName>
    <definedName name="______________________BTS9">#REF!</definedName>
    <definedName name="______________________can430">40.73</definedName>
    <definedName name="______________________can435">43.3</definedName>
    <definedName name="______________________CCW1">[9]DATA!$H$67</definedName>
    <definedName name="______________________CCW2">[9]DATA!$H$97</definedName>
    <definedName name="______________________cur1">[2]r!$F$30</definedName>
    <definedName name="______________________GBS11" localSheetId="6">#REF!</definedName>
    <definedName name="______________________GBS11" localSheetId="0">#REF!</definedName>
    <definedName name="______________________GBS11">#REF!</definedName>
    <definedName name="______________________GBS110" localSheetId="6">#REF!</definedName>
    <definedName name="______________________GBS110" localSheetId="0">#REF!</definedName>
    <definedName name="______________________GBS110">#REF!</definedName>
    <definedName name="______________________GBS111" localSheetId="6">#REF!</definedName>
    <definedName name="______________________GBS111" localSheetId="0">#REF!</definedName>
    <definedName name="______________________GBS111">#REF!</definedName>
    <definedName name="______________________GBS112" localSheetId="6">#REF!</definedName>
    <definedName name="______________________GBS112" localSheetId="0">#REF!</definedName>
    <definedName name="______________________GBS112">#REF!</definedName>
    <definedName name="______________________GBS113" localSheetId="6">#REF!</definedName>
    <definedName name="______________________GBS113" localSheetId="0">#REF!</definedName>
    <definedName name="______________________GBS113">#REF!</definedName>
    <definedName name="______________________GBS114" localSheetId="6">#REF!</definedName>
    <definedName name="______________________GBS114" localSheetId="0">#REF!</definedName>
    <definedName name="______________________GBS114">#REF!</definedName>
    <definedName name="______________________GBS115" localSheetId="6">#REF!</definedName>
    <definedName name="______________________GBS115" localSheetId="0">#REF!</definedName>
    <definedName name="______________________GBS115">#REF!</definedName>
    <definedName name="______________________GBS116" localSheetId="6">#REF!</definedName>
    <definedName name="______________________GBS116" localSheetId="0">#REF!</definedName>
    <definedName name="______________________GBS116">#REF!</definedName>
    <definedName name="______________________GBS117" localSheetId="6">#REF!</definedName>
    <definedName name="______________________GBS117" localSheetId="0">#REF!</definedName>
    <definedName name="______________________GBS117">#REF!</definedName>
    <definedName name="______________________GBS118" localSheetId="6">#REF!</definedName>
    <definedName name="______________________GBS118" localSheetId="0">#REF!</definedName>
    <definedName name="______________________GBS118">#REF!</definedName>
    <definedName name="______________________GBS119" localSheetId="6">#REF!</definedName>
    <definedName name="______________________GBS119" localSheetId="0">#REF!</definedName>
    <definedName name="______________________GBS119">#REF!</definedName>
    <definedName name="______________________GBS12" localSheetId="6">#REF!</definedName>
    <definedName name="______________________GBS12" localSheetId="0">#REF!</definedName>
    <definedName name="______________________GBS12">#REF!</definedName>
    <definedName name="______________________GBS120" localSheetId="6">#REF!</definedName>
    <definedName name="______________________GBS120" localSheetId="0">#REF!</definedName>
    <definedName name="______________________GBS120">#REF!</definedName>
    <definedName name="______________________GBS121" localSheetId="6">#REF!</definedName>
    <definedName name="______________________GBS121" localSheetId="0">#REF!</definedName>
    <definedName name="______________________GBS121">#REF!</definedName>
    <definedName name="______________________GBS122" localSheetId="6">#REF!</definedName>
    <definedName name="______________________GBS122" localSheetId="0">#REF!</definedName>
    <definedName name="______________________GBS122">#REF!</definedName>
    <definedName name="______________________GBS123" localSheetId="6">#REF!</definedName>
    <definedName name="______________________GBS123" localSheetId="0">#REF!</definedName>
    <definedName name="______________________GBS123">#REF!</definedName>
    <definedName name="______________________GBS124" localSheetId="6">#REF!</definedName>
    <definedName name="______________________GBS124" localSheetId="0">#REF!</definedName>
    <definedName name="______________________GBS124">#REF!</definedName>
    <definedName name="______________________GBS13" localSheetId="6">#REF!</definedName>
    <definedName name="______________________GBS13" localSheetId="0">#REF!</definedName>
    <definedName name="______________________GBS13">#REF!</definedName>
    <definedName name="______________________GBS14" localSheetId="6">#REF!</definedName>
    <definedName name="______________________GBS14" localSheetId="0">#REF!</definedName>
    <definedName name="______________________GBS14">#REF!</definedName>
    <definedName name="______________________GBS15" localSheetId="6">#REF!</definedName>
    <definedName name="______________________GBS15" localSheetId="0">#REF!</definedName>
    <definedName name="______________________GBS15">#REF!</definedName>
    <definedName name="______________________GBS16" localSheetId="6">#REF!</definedName>
    <definedName name="______________________GBS16" localSheetId="0">#REF!</definedName>
    <definedName name="______________________GBS16">#REF!</definedName>
    <definedName name="______________________GBS17" localSheetId="6">#REF!</definedName>
    <definedName name="______________________GBS17" localSheetId="0">#REF!</definedName>
    <definedName name="______________________GBS17">#REF!</definedName>
    <definedName name="______________________GBS18" localSheetId="6">#REF!</definedName>
    <definedName name="______________________GBS18" localSheetId="0">#REF!</definedName>
    <definedName name="______________________GBS18">#REF!</definedName>
    <definedName name="______________________GBS19" localSheetId="6">#REF!</definedName>
    <definedName name="______________________GBS19" localSheetId="0">#REF!</definedName>
    <definedName name="______________________GBS19">#REF!</definedName>
    <definedName name="______________________GBS21" localSheetId="6">#REF!</definedName>
    <definedName name="______________________GBS21" localSheetId="0">#REF!</definedName>
    <definedName name="______________________GBS21">#REF!</definedName>
    <definedName name="______________________GBS210" localSheetId="6">#REF!</definedName>
    <definedName name="______________________GBS210" localSheetId="0">#REF!</definedName>
    <definedName name="______________________GBS210">#REF!</definedName>
    <definedName name="______________________GBS211" localSheetId="6">#REF!</definedName>
    <definedName name="______________________GBS211" localSheetId="0">#REF!</definedName>
    <definedName name="______________________GBS211">#REF!</definedName>
    <definedName name="______________________GBS212" localSheetId="6">#REF!</definedName>
    <definedName name="______________________GBS212" localSheetId="0">#REF!</definedName>
    <definedName name="______________________GBS212">#REF!</definedName>
    <definedName name="______________________GBS213" localSheetId="6">#REF!</definedName>
    <definedName name="______________________GBS213" localSheetId="0">#REF!</definedName>
    <definedName name="______________________GBS213">#REF!</definedName>
    <definedName name="______________________GBS214" localSheetId="6">#REF!</definedName>
    <definedName name="______________________GBS214" localSheetId="0">#REF!</definedName>
    <definedName name="______________________GBS214">#REF!</definedName>
    <definedName name="______________________GBS215" localSheetId="6">#REF!</definedName>
    <definedName name="______________________GBS215" localSheetId="0">#REF!</definedName>
    <definedName name="______________________GBS215">#REF!</definedName>
    <definedName name="______________________GBS216" localSheetId="6">#REF!</definedName>
    <definedName name="______________________GBS216" localSheetId="0">#REF!</definedName>
    <definedName name="______________________GBS216">#REF!</definedName>
    <definedName name="______________________GBS217" localSheetId="6">#REF!</definedName>
    <definedName name="______________________GBS217" localSheetId="0">#REF!</definedName>
    <definedName name="______________________GBS217">#REF!</definedName>
    <definedName name="______________________GBS218" localSheetId="6">#REF!</definedName>
    <definedName name="______________________GBS218" localSheetId="0">#REF!</definedName>
    <definedName name="______________________GBS218">#REF!</definedName>
    <definedName name="______________________GBS219" localSheetId="6">#REF!</definedName>
    <definedName name="______________________GBS219" localSheetId="0">#REF!</definedName>
    <definedName name="______________________GBS219">#REF!</definedName>
    <definedName name="______________________GBS22" localSheetId="6">#REF!</definedName>
    <definedName name="______________________GBS22" localSheetId="0">#REF!</definedName>
    <definedName name="______________________GBS22">#REF!</definedName>
    <definedName name="______________________GBS220" localSheetId="6">#REF!</definedName>
    <definedName name="______________________GBS220" localSheetId="0">#REF!</definedName>
    <definedName name="______________________GBS220">#REF!</definedName>
    <definedName name="______________________GBS221" localSheetId="6">#REF!</definedName>
    <definedName name="______________________GBS221" localSheetId="0">#REF!</definedName>
    <definedName name="______________________GBS221">#REF!</definedName>
    <definedName name="______________________GBS222" localSheetId="6">#REF!</definedName>
    <definedName name="______________________GBS222" localSheetId="0">#REF!</definedName>
    <definedName name="______________________GBS222">#REF!</definedName>
    <definedName name="______________________GBS223" localSheetId="6">#REF!</definedName>
    <definedName name="______________________GBS223" localSheetId="0">#REF!</definedName>
    <definedName name="______________________GBS223">#REF!</definedName>
    <definedName name="______________________GBS224" localSheetId="6">#REF!</definedName>
    <definedName name="______________________GBS224" localSheetId="0">#REF!</definedName>
    <definedName name="______________________GBS224">#REF!</definedName>
    <definedName name="______________________GBS23" localSheetId="6">#REF!</definedName>
    <definedName name="______________________GBS23" localSheetId="0">#REF!</definedName>
    <definedName name="______________________GBS23">#REF!</definedName>
    <definedName name="______________________GBS24" localSheetId="6">#REF!</definedName>
    <definedName name="______________________GBS24" localSheetId="0">#REF!</definedName>
    <definedName name="______________________GBS24">#REF!</definedName>
    <definedName name="______________________GBS25" localSheetId="6">#REF!</definedName>
    <definedName name="______________________GBS25" localSheetId="0">#REF!</definedName>
    <definedName name="______________________GBS25">#REF!</definedName>
    <definedName name="______________________GBS26" localSheetId="6">#REF!</definedName>
    <definedName name="______________________GBS26" localSheetId="0">#REF!</definedName>
    <definedName name="______________________GBS26">#REF!</definedName>
    <definedName name="______________________GBS27" localSheetId="6">#REF!</definedName>
    <definedName name="______________________GBS27" localSheetId="0">#REF!</definedName>
    <definedName name="______________________GBS27">#REF!</definedName>
    <definedName name="______________________GBS28" localSheetId="6">#REF!</definedName>
    <definedName name="______________________GBS28" localSheetId="0">#REF!</definedName>
    <definedName name="______________________GBS28">#REF!</definedName>
    <definedName name="______________________GBS29" localSheetId="6">#REF!</definedName>
    <definedName name="______________________GBS29" localSheetId="0">#REF!</definedName>
    <definedName name="______________________GBS29">#REF!</definedName>
    <definedName name="______________________imp1">[11]DATA_PRG!$H$245</definedName>
    <definedName name="______________________knr2">NA()</definedName>
    <definedName name="______________________l1">[3]leads!$A$3:$E$108</definedName>
    <definedName name="______________________l12" localSheetId="6">#REF!</definedName>
    <definedName name="______________________l12" localSheetId="0">#REF!</definedName>
    <definedName name="______________________l12">#REF!</definedName>
    <definedName name="______________________l2">[2]r!$F$29</definedName>
    <definedName name="______________________l3" localSheetId="6">#REF!</definedName>
    <definedName name="______________________l3" localSheetId="0">#REF!</definedName>
    <definedName name="______________________l3">#REF!</definedName>
    <definedName name="______________________l4">[4]Sheet1!$W$2:$Y$103</definedName>
    <definedName name="______________________l5" localSheetId="6">#REF!</definedName>
    <definedName name="______________________l5" localSheetId="0">#REF!</definedName>
    <definedName name="______________________l5">#REF!</definedName>
    <definedName name="______________________l6">[2]r!$F$4</definedName>
    <definedName name="______________________l7">[5]r!$F$4</definedName>
    <definedName name="______________________l8">[2]r!$F$2</definedName>
    <definedName name="______________________l9">[2]r!$F$3</definedName>
    <definedName name="______________________LJ6">[9]DATA!$H$245</definedName>
    <definedName name="______________________lj600" localSheetId="6">#REF!</definedName>
    <definedName name="______________________lj600" localSheetId="0">#REF!</definedName>
    <definedName name="______________________lj600">#REF!</definedName>
    <definedName name="______________________lj900" localSheetId="6">#REF!</definedName>
    <definedName name="______________________lj900" localSheetId="0">#REF!</definedName>
    <definedName name="______________________lj900">#REF!</definedName>
    <definedName name="______________________LL3" localSheetId="6">#REF!</definedName>
    <definedName name="______________________LL3" localSheetId="0">#REF!</definedName>
    <definedName name="______________________LL3">#REF!</definedName>
    <definedName name="______________________LSO24">"[14]lead!#ref!"</definedName>
    <definedName name="______________________MA1" localSheetId="6">#REF!</definedName>
    <definedName name="______________________MA1" localSheetId="0">#REF!</definedName>
    <definedName name="______________________MA1">#REF!</definedName>
    <definedName name="______________________MA2" localSheetId="6">#REF!</definedName>
    <definedName name="______________________MA2" localSheetId="0">#REF!</definedName>
    <definedName name="______________________MA2">#REF!</definedName>
    <definedName name="______________________Met22" localSheetId="6">#REF!</definedName>
    <definedName name="______________________Met22" localSheetId="0">#REF!</definedName>
    <definedName name="______________________Met22">#REF!</definedName>
    <definedName name="______________________Met45" localSheetId="6">#REF!</definedName>
    <definedName name="______________________Met45" localSheetId="0">#REF!</definedName>
    <definedName name="______________________Met45">#REF!</definedName>
    <definedName name="______________________MEt55" localSheetId="6">#REF!</definedName>
    <definedName name="______________________MEt55" localSheetId="0">#REF!</definedName>
    <definedName name="______________________MEt55">#REF!</definedName>
    <definedName name="______________________Met63" localSheetId="6">#REF!</definedName>
    <definedName name="______________________Met63" localSheetId="0">#REF!</definedName>
    <definedName name="______________________Met63">#REF!</definedName>
    <definedName name="______________________ML21" localSheetId="6">#REF!</definedName>
    <definedName name="______________________ML21" localSheetId="0">#REF!</definedName>
    <definedName name="______________________ML21">#REF!</definedName>
    <definedName name="______________________ML210" localSheetId="6">#REF!</definedName>
    <definedName name="______________________ML210" localSheetId="0">#REF!</definedName>
    <definedName name="______________________ML210">#REF!</definedName>
    <definedName name="______________________ML211" localSheetId="6">#REF!</definedName>
    <definedName name="______________________ML211" localSheetId="0">#REF!</definedName>
    <definedName name="______________________ML211">#REF!</definedName>
    <definedName name="______________________ML212" localSheetId="6">#REF!</definedName>
    <definedName name="______________________ML212" localSheetId="0">#REF!</definedName>
    <definedName name="______________________ML212">#REF!</definedName>
    <definedName name="______________________ML213" localSheetId="6">#REF!</definedName>
    <definedName name="______________________ML213" localSheetId="0">#REF!</definedName>
    <definedName name="______________________ML213">#REF!</definedName>
    <definedName name="______________________ML214" localSheetId="6">#REF!</definedName>
    <definedName name="______________________ML214" localSheetId="0">#REF!</definedName>
    <definedName name="______________________ML214">#REF!</definedName>
    <definedName name="______________________ML215" localSheetId="6">#REF!</definedName>
    <definedName name="______________________ML215" localSheetId="0">#REF!</definedName>
    <definedName name="______________________ML215">#REF!</definedName>
    <definedName name="______________________ML216" localSheetId="6">#REF!</definedName>
    <definedName name="______________________ML216" localSheetId="0">#REF!</definedName>
    <definedName name="______________________ML216">#REF!</definedName>
    <definedName name="______________________ML217" localSheetId="6">#REF!</definedName>
    <definedName name="______________________ML217" localSheetId="0">#REF!</definedName>
    <definedName name="______________________ML217">#REF!</definedName>
    <definedName name="______________________ML218" localSheetId="6">#REF!</definedName>
    <definedName name="______________________ML218" localSheetId="0">#REF!</definedName>
    <definedName name="______________________ML218">#REF!</definedName>
    <definedName name="______________________ML219" localSheetId="6">#REF!</definedName>
    <definedName name="______________________ML219" localSheetId="0">#REF!</definedName>
    <definedName name="______________________ML219">#REF!</definedName>
    <definedName name="______________________ML22" localSheetId="6">#REF!</definedName>
    <definedName name="______________________ML22" localSheetId="0">#REF!</definedName>
    <definedName name="______________________ML22">#REF!</definedName>
    <definedName name="______________________ML220" localSheetId="6">#REF!</definedName>
    <definedName name="______________________ML220" localSheetId="0">#REF!</definedName>
    <definedName name="______________________ML220">#REF!</definedName>
    <definedName name="______________________ML221" localSheetId="6">#REF!</definedName>
    <definedName name="______________________ML221" localSheetId="0">#REF!</definedName>
    <definedName name="______________________ML221">#REF!</definedName>
    <definedName name="______________________ML222" localSheetId="6">#REF!</definedName>
    <definedName name="______________________ML222" localSheetId="0">#REF!</definedName>
    <definedName name="______________________ML222">#REF!</definedName>
    <definedName name="______________________ML223" localSheetId="6">#REF!</definedName>
    <definedName name="______________________ML223" localSheetId="0">#REF!</definedName>
    <definedName name="______________________ML223">#REF!</definedName>
    <definedName name="______________________ML224" localSheetId="6">#REF!</definedName>
    <definedName name="______________________ML224" localSheetId="0">#REF!</definedName>
    <definedName name="______________________ML224">#REF!</definedName>
    <definedName name="______________________ML23" localSheetId="6">#REF!</definedName>
    <definedName name="______________________ML23" localSheetId="0">#REF!</definedName>
    <definedName name="______________________ML23">#REF!</definedName>
    <definedName name="______________________ML24" localSheetId="6">#REF!</definedName>
    <definedName name="______________________ML24" localSheetId="0">#REF!</definedName>
    <definedName name="______________________ML24">#REF!</definedName>
    <definedName name="______________________ML25" localSheetId="6">#REF!</definedName>
    <definedName name="______________________ML25" localSheetId="0">#REF!</definedName>
    <definedName name="______________________ML25">#REF!</definedName>
    <definedName name="______________________ML26" localSheetId="6">#REF!</definedName>
    <definedName name="______________________ML26" localSheetId="0">#REF!</definedName>
    <definedName name="______________________ML26">#REF!</definedName>
    <definedName name="______________________ML27" localSheetId="6">#REF!</definedName>
    <definedName name="______________________ML27" localSheetId="0">#REF!</definedName>
    <definedName name="______________________ML27">#REF!</definedName>
    <definedName name="______________________ML28" localSheetId="6">#REF!</definedName>
    <definedName name="______________________ML28" localSheetId="0">#REF!</definedName>
    <definedName name="______________________ML28">#REF!</definedName>
    <definedName name="______________________ML29" localSheetId="6">#REF!</definedName>
    <definedName name="______________________ML29" localSheetId="0">#REF!</definedName>
    <definedName name="______________________ML29">#REF!</definedName>
    <definedName name="______________________ML31" localSheetId="6">#REF!</definedName>
    <definedName name="______________________ML31" localSheetId="0">#REF!</definedName>
    <definedName name="______________________ML31">#REF!</definedName>
    <definedName name="______________________ML310" localSheetId="6">#REF!</definedName>
    <definedName name="______________________ML310" localSheetId="0">#REF!</definedName>
    <definedName name="______________________ML310">#REF!</definedName>
    <definedName name="______________________ML311" localSheetId="6">#REF!</definedName>
    <definedName name="______________________ML311" localSheetId="0">#REF!</definedName>
    <definedName name="______________________ML311">#REF!</definedName>
    <definedName name="______________________ML312" localSheetId="6">#REF!</definedName>
    <definedName name="______________________ML312" localSheetId="0">#REF!</definedName>
    <definedName name="______________________ML312">#REF!</definedName>
    <definedName name="______________________ML313" localSheetId="6">#REF!</definedName>
    <definedName name="______________________ML313" localSheetId="0">#REF!</definedName>
    <definedName name="______________________ML313">#REF!</definedName>
    <definedName name="______________________ML314" localSheetId="6">#REF!</definedName>
    <definedName name="______________________ML314" localSheetId="0">#REF!</definedName>
    <definedName name="______________________ML314">#REF!</definedName>
    <definedName name="______________________ML315" localSheetId="6">#REF!</definedName>
    <definedName name="______________________ML315" localSheetId="0">#REF!</definedName>
    <definedName name="______________________ML315">#REF!</definedName>
    <definedName name="______________________ML316" localSheetId="6">#REF!</definedName>
    <definedName name="______________________ML316" localSheetId="0">#REF!</definedName>
    <definedName name="______________________ML316">#REF!</definedName>
    <definedName name="______________________ML317" localSheetId="6">#REF!</definedName>
    <definedName name="______________________ML317" localSheetId="0">#REF!</definedName>
    <definedName name="______________________ML317">#REF!</definedName>
    <definedName name="______________________ML318" localSheetId="6">#REF!</definedName>
    <definedName name="______________________ML318" localSheetId="0">#REF!</definedName>
    <definedName name="______________________ML318">#REF!</definedName>
    <definedName name="______________________ML319" localSheetId="6">#REF!</definedName>
    <definedName name="______________________ML319" localSheetId="0">#REF!</definedName>
    <definedName name="______________________ML319">#REF!</definedName>
    <definedName name="______________________ML32" localSheetId="6">#REF!</definedName>
    <definedName name="______________________ML32" localSheetId="0">#REF!</definedName>
    <definedName name="______________________ML32">#REF!</definedName>
    <definedName name="______________________ML320" localSheetId="6">#REF!</definedName>
    <definedName name="______________________ML320" localSheetId="0">#REF!</definedName>
    <definedName name="______________________ML320">#REF!</definedName>
    <definedName name="______________________ML321" localSheetId="6">#REF!</definedName>
    <definedName name="______________________ML321" localSheetId="0">#REF!</definedName>
    <definedName name="______________________ML321">#REF!</definedName>
    <definedName name="______________________ML322" localSheetId="6">#REF!</definedName>
    <definedName name="______________________ML322" localSheetId="0">#REF!</definedName>
    <definedName name="______________________ML322">#REF!</definedName>
    <definedName name="______________________ML323" localSheetId="6">#REF!</definedName>
    <definedName name="______________________ML323" localSheetId="0">#REF!</definedName>
    <definedName name="______________________ML323">#REF!</definedName>
    <definedName name="______________________ML324" localSheetId="6">#REF!</definedName>
    <definedName name="______________________ML324" localSheetId="0">#REF!</definedName>
    <definedName name="______________________ML324">#REF!</definedName>
    <definedName name="______________________ML33" localSheetId="6">#REF!</definedName>
    <definedName name="______________________ML33" localSheetId="0">#REF!</definedName>
    <definedName name="______________________ML33">#REF!</definedName>
    <definedName name="______________________ML34" localSheetId="6">#REF!</definedName>
    <definedName name="______________________ML34" localSheetId="0">#REF!</definedName>
    <definedName name="______________________ML34">#REF!</definedName>
    <definedName name="______________________ML35" localSheetId="6">#REF!</definedName>
    <definedName name="______________________ML35" localSheetId="0">#REF!</definedName>
    <definedName name="______________________ML35">#REF!</definedName>
    <definedName name="______________________ML36" localSheetId="6">#REF!</definedName>
    <definedName name="______________________ML36" localSheetId="0">#REF!</definedName>
    <definedName name="______________________ML36">#REF!</definedName>
    <definedName name="______________________ML37" localSheetId="6">#REF!</definedName>
    <definedName name="______________________ML37" localSheetId="0">#REF!</definedName>
    <definedName name="______________________ML37">#REF!</definedName>
    <definedName name="______________________ML38" localSheetId="6">#REF!</definedName>
    <definedName name="______________________ML38" localSheetId="0">#REF!</definedName>
    <definedName name="______________________ML38">#REF!</definedName>
    <definedName name="______________________ML39" localSheetId="6">#REF!</definedName>
    <definedName name="______________________ML39" localSheetId="0">#REF!</definedName>
    <definedName name="______________________ML39">#REF!</definedName>
    <definedName name="______________________ML7" localSheetId="6">#REF!</definedName>
    <definedName name="______________________ML7" localSheetId="0">#REF!</definedName>
    <definedName name="______________________ML7">#REF!</definedName>
    <definedName name="______________________ML8" localSheetId="6">#REF!</definedName>
    <definedName name="______________________ML8" localSheetId="0">#REF!</definedName>
    <definedName name="______________________ML8">#REF!</definedName>
    <definedName name="______________________ML9" localSheetId="6">#REF!</definedName>
    <definedName name="______________________ML9" localSheetId="0">#REF!</definedName>
    <definedName name="______________________ML9">#REF!</definedName>
    <definedName name="______________________mm1">[6]r!$F$4</definedName>
    <definedName name="______________________mm1000" localSheetId="6">#REF!</definedName>
    <definedName name="______________________mm1000" localSheetId="0">#REF!</definedName>
    <definedName name="______________________mm1000">#REF!</definedName>
    <definedName name="______________________mm11">[2]r!$F$4</definedName>
    <definedName name="______________________mm111">[5]r!$F$4</definedName>
    <definedName name="______________________mm600" localSheetId="6">#REF!</definedName>
    <definedName name="______________________mm600" localSheetId="0">#REF!</definedName>
    <definedName name="______________________mm600">#REF!</definedName>
    <definedName name="______________________mm800" localSheetId="6">#REF!</definedName>
    <definedName name="______________________mm800" localSheetId="0">#REF!</definedName>
    <definedName name="______________________mm800">#REF!</definedName>
    <definedName name="______________________PC1" localSheetId="6">#REF!</definedName>
    <definedName name="______________________PC1" localSheetId="0">#REF!</definedName>
    <definedName name="______________________PC1">#REF!</definedName>
    <definedName name="______________________PC10" localSheetId="6">#REF!</definedName>
    <definedName name="______________________PC10" localSheetId="0">#REF!</definedName>
    <definedName name="______________________PC10">#REF!</definedName>
    <definedName name="______________________PC11" localSheetId="6">#REF!</definedName>
    <definedName name="______________________PC11" localSheetId="0">#REF!</definedName>
    <definedName name="______________________PC11">#REF!</definedName>
    <definedName name="______________________PC12" localSheetId="6">#REF!</definedName>
    <definedName name="______________________PC12" localSheetId="0">#REF!</definedName>
    <definedName name="______________________PC12">#REF!</definedName>
    <definedName name="______________________PC13" localSheetId="6">#REF!</definedName>
    <definedName name="______________________PC13" localSheetId="0">#REF!</definedName>
    <definedName name="______________________PC13">#REF!</definedName>
    <definedName name="______________________PC14" localSheetId="6">#REF!</definedName>
    <definedName name="______________________PC14" localSheetId="0">#REF!</definedName>
    <definedName name="______________________PC14">#REF!</definedName>
    <definedName name="______________________PC15" localSheetId="6">#REF!</definedName>
    <definedName name="______________________PC15" localSheetId="0">#REF!</definedName>
    <definedName name="______________________PC15">#REF!</definedName>
    <definedName name="______________________PC16" localSheetId="6">#REF!</definedName>
    <definedName name="______________________PC16" localSheetId="0">#REF!</definedName>
    <definedName name="______________________PC16">#REF!</definedName>
    <definedName name="______________________PC17" localSheetId="6">#REF!</definedName>
    <definedName name="______________________PC17" localSheetId="0">#REF!</definedName>
    <definedName name="______________________PC17">#REF!</definedName>
    <definedName name="______________________PC18" localSheetId="6">#REF!</definedName>
    <definedName name="______________________PC18" localSheetId="0">#REF!</definedName>
    <definedName name="______________________PC18">#REF!</definedName>
    <definedName name="______________________PC19" localSheetId="6">#REF!</definedName>
    <definedName name="______________________PC19" localSheetId="0">#REF!</definedName>
    <definedName name="______________________PC19">#REF!</definedName>
    <definedName name="______________________pc2" localSheetId="6">#REF!</definedName>
    <definedName name="______________________pc2" localSheetId="0">#REF!</definedName>
    <definedName name="______________________pc2">#REF!</definedName>
    <definedName name="______________________PC20">NA()</definedName>
    <definedName name="______________________PC21" localSheetId="6">#REF!</definedName>
    <definedName name="______________________PC21" localSheetId="0">#REF!</definedName>
    <definedName name="______________________PC21">#REF!</definedName>
    <definedName name="______________________PC22" localSheetId="6">#REF!</definedName>
    <definedName name="______________________PC22" localSheetId="0">#REF!</definedName>
    <definedName name="______________________PC22">#REF!</definedName>
    <definedName name="______________________PC23" localSheetId="6">#REF!</definedName>
    <definedName name="______________________PC23" localSheetId="0">#REF!</definedName>
    <definedName name="______________________PC23">#REF!</definedName>
    <definedName name="______________________PC24" localSheetId="6">#REF!</definedName>
    <definedName name="______________________PC24" localSheetId="0">#REF!</definedName>
    <definedName name="______________________PC24">#REF!</definedName>
    <definedName name="______________________PC3" localSheetId="6">#REF!</definedName>
    <definedName name="______________________PC3" localSheetId="0">#REF!</definedName>
    <definedName name="______________________PC3">#REF!</definedName>
    <definedName name="______________________PC4" localSheetId="6">#REF!</definedName>
    <definedName name="______________________PC4" localSheetId="0">#REF!</definedName>
    <definedName name="______________________PC4">#REF!</definedName>
    <definedName name="______________________PC5" localSheetId="6">#REF!</definedName>
    <definedName name="______________________PC5" localSheetId="0">#REF!</definedName>
    <definedName name="______________________PC5">#REF!</definedName>
    <definedName name="______________________PC6" localSheetId="6">#REF!</definedName>
    <definedName name="______________________PC6" localSheetId="0">#REF!</definedName>
    <definedName name="______________________PC6">#REF!</definedName>
    <definedName name="______________________pc600" localSheetId="6">#REF!</definedName>
    <definedName name="______________________pc600" localSheetId="0">#REF!</definedName>
    <definedName name="______________________pc600">#REF!</definedName>
    <definedName name="______________________PC7" localSheetId="6">#REF!</definedName>
    <definedName name="______________________PC7" localSheetId="0">#REF!</definedName>
    <definedName name="______________________PC7">#REF!</definedName>
    <definedName name="______________________PC8" localSheetId="6">#REF!</definedName>
    <definedName name="______________________PC8" localSheetId="0">#REF!</definedName>
    <definedName name="______________________PC8">#REF!</definedName>
    <definedName name="______________________PC9" localSheetId="6">#REF!</definedName>
    <definedName name="______________________PC9" localSheetId="0">#REF!</definedName>
    <definedName name="______________________PC9">#REF!</definedName>
    <definedName name="______________________pc900" localSheetId="6">#REF!</definedName>
    <definedName name="______________________pc900" localSheetId="0">#REF!</definedName>
    <definedName name="______________________pc900">#REF!</definedName>
    <definedName name="______________________pla4">[12]DATA_PRG!$H$269</definedName>
    <definedName name="______________________pv2" localSheetId="6">#REF!</definedName>
    <definedName name="______________________pv2" localSheetId="0">#REF!</definedName>
    <definedName name="______________________pv2">#REF!</definedName>
    <definedName name="______________________rr3">[7]v!$A$2:$E$51</definedName>
    <definedName name="______________________rrr1">[7]r!$B$1:$I$145</definedName>
    <definedName name="______________________SP10">[13]Sheet1!$C$18</definedName>
    <definedName name="______________________SP16">[13]Sheet1!$C$24</definedName>
    <definedName name="______________________SP7">[13]Sheet1!$C$15</definedName>
    <definedName name="______________________ss12">[8]rdamdata!$J$8</definedName>
    <definedName name="______________________ss20">[8]rdamdata!$J$7</definedName>
    <definedName name="______________________ss40">[8]rdamdata!$J$6</definedName>
    <definedName name="______________________var1" localSheetId="6">#REF!</definedName>
    <definedName name="______________________var1" localSheetId="0">#REF!</definedName>
    <definedName name="______________________var1">#REF!</definedName>
    <definedName name="______________________var4" localSheetId="6">#REF!</definedName>
    <definedName name="______________________var4" localSheetId="0">#REF!</definedName>
    <definedName name="______________________var4">#REF!</definedName>
    <definedName name="______________________vat1">NA()</definedName>
    <definedName name="_____________________bla1">[1]leads!$H$7</definedName>
    <definedName name="_____________________BSG100" localSheetId="6">#REF!</definedName>
    <definedName name="_____________________BSG100" localSheetId="0">#REF!</definedName>
    <definedName name="_____________________BSG100">#REF!</definedName>
    <definedName name="_____________________BSG150" localSheetId="6">#REF!</definedName>
    <definedName name="_____________________BSG150" localSheetId="0">#REF!</definedName>
    <definedName name="_____________________BSG150">#REF!</definedName>
    <definedName name="_____________________BSG5" localSheetId="6">#REF!</definedName>
    <definedName name="_____________________BSG5" localSheetId="0">#REF!</definedName>
    <definedName name="_____________________BSG5">#REF!</definedName>
    <definedName name="_____________________BSG75" localSheetId="6">#REF!</definedName>
    <definedName name="_____________________BSG75" localSheetId="0">#REF!</definedName>
    <definedName name="_____________________BSG75">#REF!</definedName>
    <definedName name="_____________________BTC1" localSheetId="6">#REF!</definedName>
    <definedName name="_____________________BTC1" localSheetId="0">#REF!</definedName>
    <definedName name="_____________________BTC1">#REF!</definedName>
    <definedName name="_____________________BTC10" localSheetId="6">#REF!</definedName>
    <definedName name="_____________________BTC10" localSheetId="0">#REF!</definedName>
    <definedName name="_____________________BTC10">#REF!</definedName>
    <definedName name="_____________________BTC11" localSheetId="6">#REF!</definedName>
    <definedName name="_____________________BTC11" localSheetId="0">#REF!</definedName>
    <definedName name="_____________________BTC11">#REF!</definedName>
    <definedName name="_____________________BTC12" localSheetId="6">#REF!</definedName>
    <definedName name="_____________________BTC12" localSheetId="0">#REF!</definedName>
    <definedName name="_____________________BTC12">#REF!</definedName>
    <definedName name="_____________________BTC13" localSheetId="6">#REF!</definedName>
    <definedName name="_____________________BTC13" localSheetId="0">#REF!</definedName>
    <definedName name="_____________________BTC13">#REF!</definedName>
    <definedName name="_____________________BTC14" localSheetId="6">#REF!</definedName>
    <definedName name="_____________________BTC14" localSheetId="0">#REF!</definedName>
    <definedName name="_____________________BTC14">#REF!</definedName>
    <definedName name="_____________________BTC15" localSheetId="6">#REF!</definedName>
    <definedName name="_____________________BTC15" localSheetId="0">#REF!</definedName>
    <definedName name="_____________________BTC15">#REF!</definedName>
    <definedName name="_____________________BTC16" localSheetId="6">#REF!</definedName>
    <definedName name="_____________________BTC16" localSheetId="0">#REF!</definedName>
    <definedName name="_____________________BTC16">#REF!</definedName>
    <definedName name="_____________________BTC17" localSheetId="6">#REF!</definedName>
    <definedName name="_____________________BTC17" localSheetId="0">#REF!</definedName>
    <definedName name="_____________________BTC17">#REF!</definedName>
    <definedName name="_____________________BTC18" localSheetId="6">#REF!</definedName>
    <definedName name="_____________________BTC18" localSheetId="0">#REF!</definedName>
    <definedName name="_____________________BTC18">#REF!</definedName>
    <definedName name="_____________________BTC19" localSheetId="6">#REF!</definedName>
    <definedName name="_____________________BTC19" localSheetId="0">#REF!</definedName>
    <definedName name="_____________________BTC19">#REF!</definedName>
    <definedName name="_____________________BTC2" localSheetId="6">#REF!</definedName>
    <definedName name="_____________________BTC2" localSheetId="0">#REF!</definedName>
    <definedName name="_____________________BTC2">#REF!</definedName>
    <definedName name="_____________________BTC20" localSheetId="6">#REF!</definedName>
    <definedName name="_____________________BTC20" localSheetId="0">#REF!</definedName>
    <definedName name="_____________________BTC20">#REF!</definedName>
    <definedName name="_____________________BTC21" localSheetId="6">#REF!</definedName>
    <definedName name="_____________________BTC21" localSheetId="0">#REF!</definedName>
    <definedName name="_____________________BTC21">#REF!</definedName>
    <definedName name="_____________________BTC22" localSheetId="6">#REF!</definedName>
    <definedName name="_____________________BTC22" localSheetId="0">#REF!</definedName>
    <definedName name="_____________________BTC22">#REF!</definedName>
    <definedName name="_____________________BTC23" localSheetId="6">#REF!</definedName>
    <definedName name="_____________________BTC23" localSheetId="0">#REF!</definedName>
    <definedName name="_____________________BTC23">#REF!</definedName>
    <definedName name="_____________________BTC24" localSheetId="6">#REF!</definedName>
    <definedName name="_____________________BTC24" localSheetId="0">#REF!</definedName>
    <definedName name="_____________________BTC24">#REF!</definedName>
    <definedName name="_____________________BTC3" localSheetId="6">#REF!</definedName>
    <definedName name="_____________________BTC3" localSheetId="0">#REF!</definedName>
    <definedName name="_____________________BTC3">#REF!</definedName>
    <definedName name="_____________________BTC4" localSheetId="6">#REF!</definedName>
    <definedName name="_____________________BTC4" localSheetId="0">#REF!</definedName>
    <definedName name="_____________________BTC4">#REF!</definedName>
    <definedName name="_____________________BTC5" localSheetId="6">#REF!</definedName>
    <definedName name="_____________________BTC5" localSheetId="0">#REF!</definedName>
    <definedName name="_____________________BTC5">#REF!</definedName>
    <definedName name="_____________________BTC6" localSheetId="6">#REF!</definedName>
    <definedName name="_____________________BTC6" localSheetId="0">#REF!</definedName>
    <definedName name="_____________________BTC6">#REF!</definedName>
    <definedName name="_____________________BTC7" localSheetId="6">#REF!</definedName>
    <definedName name="_____________________BTC7" localSheetId="0">#REF!</definedName>
    <definedName name="_____________________BTC7">#REF!</definedName>
    <definedName name="_____________________BTC8" localSheetId="6">#REF!</definedName>
    <definedName name="_____________________BTC8" localSheetId="0">#REF!</definedName>
    <definedName name="_____________________BTC8">#REF!</definedName>
    <definedName name="_____________________BTC9" localSheetId="6">#REF!</definedName>
    <definedName name="_____________________BTC9" localSheetId="0">#REF!</definedName>
    <definedName name="_____________________BTC9">#REF!</definedName>
    <definedName name="_____________________BTR1" localSheetId="6">#REF!</definedName>
    <definedName name="_____________________BTR1" localSheetId="0">#REF!</definedName>
    <definedName name="_____________________BTR1">#REF!</definedName>
    <definedName name="_____________________BTR10" localSheetId="6">#REF!</definedName>
    <definedName name="_____________________BTR10" localSheetId="0">#REF!</definedName>
    <definedName name="_____________________BTR10">#REF!</definedName>
    <definedName name="_____________________BTR11" localSheetId="6">#REF!</definedName>
    <definedName name="_____________________BTR11" localSheetId="0">#REF!</definedName>
    <definedName name="_____________________BTR11">#REF!</definedName>
    <definedName name="_____________________BTR12" localSheetId="6">#REF!</definedName>
    <definedName name="_____________________BTR12" localSheetId="0">#REF!</definedName>
    <definedName name="_____________________BTR12">#REF!</definedName>
    <definedName name="_____________________BTR13" localSheetId="6">#REF!</definedName>
    <definedName name="_____________________BTR13" localSheetId="0">#REF!</definedName>
    <definedName name="_____________________BTR13">#REF!</definedName>
    <definedName name="_____________________BTR14" localSheetId="6">#REF!</definedName>
    <definedName name="_____________________BTR14" localSheetId="0">#REF!</definedName>
    <definedName name="_____________________BTR14">#REF!</definedName>
    <definedName name="_____________________BTR15" localSheetId="6">#REF!</definedName>
    <definedName name="_____________________BTR15" localSheetId="0">#REF!</definedName>
    <definedName name="_____________________BTR15">#REF!</definedName>
    <definedName name="_____________________BTR16" localSheetId="6">#REF!</definedName>
    <definedName name="_____________________BTR16" localSheetId="0">#REF!</definedName>
    <definedName name="_____________________BTR16">#REF!</definedName>
    <definedName name="_____________________BTR17" localSheetId="6">#REF!</definedName>
    <definedName name="_____________________BTR17" localSheetId="0">#REF!</definedName>
    <definedName name="_____________________BTR17">#REF!</definedName>
    <definedName name="_____________________BTR18" localSheetId="6">#REF!</definedName>
    <definedName name="_____________________BTR18" localSheetId="0">#REF!</definedName>
    <definedName name="_____________________BTR18">#REF!</definedName>
    <definedName name="_____________________BTR19" localSheetId="6">#REF!</definedName>
    <definedName name="_____________________BTR19" localSheetId="0">#REF!</definedName>
    <definedName name="_____________________BTR19">#REF!</definedName>
    <definedName name="_____________________BTR2" localSheetId="6">#REF!</definedName>
    <definedName name="_____________________BTR2" localSheetId="0">#REF!</definedName>
    <definedName name="_____________________BTR2">#REF!</definedName>
    <definedName name="_____________________BTR20" localSheetId="6">#REF!</definedName>
    <definedName name="_____________________BTR20" localSheetId="0">#REF!</definedName>
    <definedName name="_____________________BTR20">#REF!</definedName>
    <definedName name="_____________________BTR21" localSheetId="6">#REF!</definedName>
    <definedName name="_____________________BTR21" localSheetId="0">#REF!</definedName>
    <definedName name="_____________________BTR21">#REF!</definedName>
    <definedName name="_____________________BTR22" localSheetId="6">#REF!</definedName>
    <definedName name="_____________________BTR22" localSheetId="0">#REF!</definedName>
    <definedName name="_____________________BTR22">#REF!</definedName>
    <definedName name="_____________________BTR23" localSheetId="6">#REF!</definedName>
    <definedName name="_____________________BTR23" localSheetId="0">#REF!</definedName>
    <definedName name="_____________________BTR23">#REF!</definedName>
    <definedName name="_____________________BTR24" localSheetId="6">#REF!</definedName>
    <definedName name="_____________________BTR24" localSheetId="0">#REF!</definedName>
    <definedName name="_____________________BTR24">#REF!</definedName>
    <definedName name="_____________________BTR3" localSheetId="6">#REF!</definedName>
    <definedName name="_____________________BTR3" localSheetId="0">#REF!</definedName>
    <definedName name="_____________________BTR3">#REF!</definedName>
    <definedName name="_____________________BTR4" localSheetId="6">#REF!</definedName>
    <definedName name="_____________________BTR4" localSheetId="0">#REF!</definedName>
    <definedName name="_____________________BTR4">#REF!</definedName>
    <definedName name="_____________________BTR5" localSheetId="6">#REF!</definedName>
    <definedName name="_____________________BTR5" localSheetId="0">#REF!</definedName>
    <definedName name="_____________________BTR5">#REF!</definedName>
    <definedName name="_____________________BTR6" localSheetId="6">#REF!</definedName>
    <definedName name="_____________________BTR6" localSheetId="0">#REF!</definedName>
    <definedName name="_____________________BTR6">#REF!</definedName>
    <definedName name="_____________________BTR7" localSheetId="6">#REF!</definedName>
    <definedName name="_____________________BTR7" localSheetId="0">#REF!</definedName>
    <definedName name="_____________________BTR7">#REF!</definedName>
    <definedName name="_____________________BTR8" localSheetId="6">#REF!</definedName>
    <definedName name="_____________________BTR8" localSheetId="0">#REF!</definedName>
    <definedName name="_____________________BTR8">#REF!</definedName>
    <definedName name="_____________________BTR9" localSheetId="6">#REF!</definedName>
    <definedName name="_____________________BTR9" localSheetId="0">#REF!</definedName>
    <definedName name="_____________________BTR9">#REF!</definedName>
    <definedName name="_____________________BTS1" localSheetId="6">#REF!</definedName>
    <definedName name="_____________________BTS1" localSheetId="0">#REF!</definedName>
    <definedName name="_____________________BTS1">#REF!</definedName>
    <definedName name="_____________________BTS10" localSheetId="6">#REF!</definedName>
    <definedName name="_____________________BTS10" localSheetId="0">#REF!</definedName>
    <definedName name="_____________________BTS10">#REF!</definedName>
    <definedName name="_____________________BTS11" localSheetId="6">#REF!</definedName>
    <definedName name="_____________________BTS11" localSheetId="0">#REF!</definedName>
    <definedName name="_____________________BTS11">#REF!</definedName>
    <definedName name="_____________________BTS12" localSheetId="6">#REF!</definedName>
    <definedName name="_____________________BTS12" localSheetId="0">#REF!</definedName>
    <definedName name="_____________________BTS12">#REF!</definedName>
    <definedName name="_____________________BTS13" localSheetId="6">#REF!</definedName>
    <definedName name="_____________________BTS13" localSheetId="0">#REF!</definedName>
    <definedName name="_____________________BTS13">#REF!</definedName>
    <definedName name="_____________________BTS14" localSheetId="6">#REF!</definedName>
    <definedName name="_____________________BTS14" localSheetId="0">#REF!</definedName>
    <definedName name="_____________________BTS14">#REF!</definedName>
    <definedName name="_____________________BTS15" localSheetId="6">#REF!</definedName>
    <definedName name="_____________________BTS15" localSheetId="0">#REF!</definedName>
    <definedName name="_____________________BTS15">#REF!</definedName>
    <definedName name="_____________________BTS16" localSheetId="6">#REF!</definedName>
    <definedName name="_____________________BTS16" localSheetId="0">#REF!</definedName>
    <definedName name="_____________________BTS16">#REF!</definedName>
    <definedName name="_____________________BTS17" localSheetId="6">#REF!</definedName>
    <definedName name="_____________________BTS17" localSheetId="0">#REF!</definedName>
    <definedName name="_____________________BTS17">#REF!</definedName>
    <definedName name="_____________________BTS18" localSheetId="6">#REF!</definedName>
    <definedName name="_____________________BTS18" localSheetId="0">#REF!</definedName>
    <definedName name="_____________________BTS18">#REF!</definedName>
    <definedName name="_____________________BTS19" localSheetId="6">#REF!</definedName>
    <definedName name="_____________________BTS19" localSheetId="0">#REF!</definedName>
    <definedName name="_____________________BTS19">#REF!</definedName>
    <definedName name="_____________________BTS2" localSheetId="6">#REF!</definedName>
    <definedName name="_____________________BTS2" localSheetId="0">#REF!</definedName>
    <definedName name="_____________________BTS2">#REF!</definedName>
    <definedName name="_____________________BTS20" localSheetId="6">#REF!</definedName>
    <definedName name="_____________________BTS20" localSheetId="0">#REF!</definedName>
    <definedName name="_____________________BTS20">#REF!</definedName>
    <definedName name="_____________________BTS21" localSheetId="6">#REF!</definedName>
    <definedName name="_____________________BTS21" localSheetId="0">#REF!</definedName>
    <definedName name="_____________________BTS21">#REF!</definedName>
    <definedName name="_____________________BTS22" localSheetId="6">#REF!</definedName>
    <definedName name="_____________________BTS22" localSheetId="0">#REF!</definedName>
    <definedName name="_____________________BTS22">#REF!</definedName>
    <definedName name="_____________________BTS23" localSheetId="6">#REF!</definedName>
    <definedName name="_____________________BTS23" localSheetId="0">#REF!</definedName>
    <definedName name="_____________________BTS23">#REF!</definedName>
    <definedName name="_____________________BTS24" localSheetId="6">#REF!</definedName>
    <definedName name="_____________________BTS24" localSheetId="0">#REF!</definedName>
    <definedName name="_____________________BTS24">#REF!</definedName>
    <definedName name="_____________________BTS3" localSheetId="6">#REF!</definedName>
    <definedName name="_____________________BTS3" localSheetId="0">#REF!</definedName>
    <definedName name="_____________________BTS3">#REF!</definedName>
    <definedName name="_____________________BTS4" localSheetId="6">#REF!</definedName>
    <definedName name="_____________________BTS4" localSheetId="0">#REF!</definedName>
    <definedName name="_____________________BTS4">#REF!</definedName>
    <definedName name="_____________________BTS5" localSheetId="6">#REF!</definedName>
    <definedName name="_____________________BTS5" localSheetId="0">#REF!</definedName>
    <definedName name="_____________________BTS5">#REF!</definedName>
    <definedName name="_____________________BTS6" localSheetId="6">#REF!</definedName>
    <definedName name="_____________________BTS6" localSheetId="0">#REF!</definedName>
    <definedName name="_____________________BTS6">#REF!</definedName>
    <definedName name="_____________________BTS7" localSheetId="6">#REF!</definedName>
    <definedName name="_____________________BTS7" localSheetId="0">#REF!</definedName>
    <definedName name="_____________________BTS7">#REF!</definedName>
    <definedName name="_____________________BTS8" localSheetId="6">#REF!</definedName>
    <definedName name="_____________________BTS8" localSheetId="0">#REF!</definedName>
    <definedName name="_____________________BTS8">#REF!</definedName>
    <definedName name="_____________________BTS9" localSheetId="6">#REF!</definedName>
    <definedName name="_____________________BTS9" localSheetId="0">#REF!</definedName>
    <definedName name="_____________________BTS9">#REF!</definedName>
    <definedName name="_____________________can430">40.73</definedName>
    <definedName name="_____________________can435">43.3</definedName>
    <definedName name="_____________________CCW1">[14]DATA!$H$67</definedName>
    <definedName name="_____________________CCW2">[14]DATA!$H$97</definedName>
    <definedName name="_____________________cur1">[2]r!$F$30</definedName>
    <definedName name="_____________________GBS11" localSheetId="6">#REF!</definedName>
    <definedName name="_____________________GBS11" localSheetId="0">#REF!</definedName>
    <definedName name="_____________________GBS11">#REF!</definedName>
    <definedName name="_____________________GBS110" localSheetId="6">#REF!</definedName>
    <definedName name="_____________________GBS110" localSheetId="0">#REF!</definedName>
    <definedName name="_____________________GBS110">#REF!</definedName>
    <definedName name="_____________________GBS111" localSheetId="6">#REF!</definedName>
    <definedName name="_____________________GBS111" localSheetId="0">#REF!</definedName>
    <definedName name="_____________________GBS111">#REF!</definedName>
    <definedName name="_____________________GBS112" localSheetId="6">#REF!</definedName>
    <definedName name="_____________________GBS112" localSheetId="0">#REF!</definedName>
    <definedName name="_____________________GBS112">#REF!</definedName>
    <definedName name="_____________________GBS113" localSheetId="6">#REF!</definedName>
    <definedName name="_____________________GBS113" localSheetId="0">#REF!</definedName>
    <definedName name="_____________________GBS113">#REF!</definedName>
    <definedName name="_____________________GBS114" localSheetId="6">#REF!</definedName>
    <definedName name="_____________________GBS114" localSheetId="0">#REF!</definedName>
    <definedName name="_____________________GBS114">#REF!</definedName>
    <definedName name="_____________________GBS115" localSheetId="6">#REF!</definedName>
    <definedName name="_____________________GBS115" localSheetId="0">#REF!</definedName>
    <definedName name="_____________________GBS115">#REF!</definedName>
    <definedName name="_____________________GBS116" localSheetId="6">#REF!</definedName>
    <definedName name="_____________________GBS116" localSheetId="0">#REF!</definedName>
    <definedName name="_____________________GBS116">#REF!</definedName>
    <definedName name="_____________________GBS117" localSheetId="6">#REF!</definedName>
    <definedName name="_____________________GBS117" localSheetId="0">#REF!</definedName>
    <definedName name="_____________________GBS117">#REF!</definedName>
    <definedName name="_____________________GBS118" localSheetId="6">#REF!</definedName>
    <definedName name="_____________________GBS118" localSheetId="0">#REF!</definedName>
    <definedName name="_____________________GBS118">#REF!</definedName>
    <definedName name="_____________________GBS119" localSheetId="6">#REF!</definedName>
    <definedName name="_____________________GBS119" localSheetId="0">#REF!</definedName>
    <definedName name="_____________________GBS119">#REF!</definedName>
    <definedName name="_____________________GBS12" localSheetId="6">#REF!</definedName>
    <definedName name="_____________________GBS12" localSheetId="0">#REF!</definedName>
    <definedName name="_____________________GBS12">#REF!</definedName>
    <definedName name="_____________________GBS120" localSheetId="6">#REF!</definedName>
    <definedName name="_____________________GBS120" localSheetId="0">#REF!</definedName>
    <definedName name="_____________________GBS120">#REF!</definedName>
    <definedName name="_____________________GBS121" localSheetId="6">#REF!</definedName>
    <definedName name="_____________________GBS121" localSheetId="0">#REF!</definedName>
    <definedName name="_____________________GBS121">#REF!</definedName>
    <definedName name="_____________________GBS122" localSheetId="6">#REF!</definedName>
    <definedName name="_____________________GBS122" localSheetId="0">#REF!</definedName>
    <definedName name="_____________________GBS122">#REF!</definedName>
    <definedName name="_____________________GBS123" localSheetId="6">#REF!</definedName>
    <definedName name="_____________________GBS123" localSheetId="0">#REF!</definedName>
    <definedName name="_____________________GBS123">#REF!</definedName>
    <definedName name="_____________________GBS124" localSheetId="6">#REF!</definedName>
    <definedName name="_____________________GBS124" localSheetId="0">#REF!</definedName>
    <definedName name="_____________________GBS124">#REF!</definedName>
    <definedName name="_____________________GBS13" localSheetId="6">#REF!</definedName>
    <definedName name="_____________________GBS13" localSheetId="0">#REF!</definedName>
    <definedName name="_____________________GBS13">#REF!</definedName>
    <definedName name="_____________________GBS14" localSheetId="6">#REF!</definedName>
    <definedName name="_____________________GBS14" localSheetId="0">#REF!</definedName>
    <definedName name="_____________________GBS14">#REF!</definedName>
    <definedName name="_____________________GBS15" localSheetId="6">#REF!</definedName>
    <definedName name="_____________________GBS15" localSheetId="0">#REF!</definedName>
    <definedName name="_____________________GBS15">#REF!</definedName>
    <definedName name="_____________________GBS16" localSheetId="6">#REF!</definedName>
    <definedName name="_____________________GBS16" localSheetId="0">#REF!</definedName>
    <definedName name="_____________________GBS16">#REF!</definedName>
    <definedName name="_____________________GBS17" localSheetId="6">#REF!</definedName>
    <definedName name="_____________________GBS17" localSheetId="0">#REF!</definedName>
    <definedName name="_____________________GBS17">#REF!</definedName>
    <definedName name="_____________________GBS18" localSheetId="6">#REF!</definedName>
    <definedName name="_____________________GBS18" localSheetId="0">#REF!</definedName>
    <definedName name="_____________________GBS18">#REF!</definedName>
    <definedName name="_____________________GBS19" localSheetId="6">#REF!</definedName>
    <definedName name="_____________________GBS19" localSheetId="0">#REF!</definedName>
    <definedName name="_____________________GBS19">#REF!</definedName>
    <definedName name="_____________________GBS21" localSheetId="6">#REF!</definedName>
    <definedName name="_____________________GBS21" localSheetId="0">#REF!</definedName>
    <definedName name="_____________________GBS21">#REF!</definedName>
    <definedName name="_____________________GBS210" localSheetId="6">#REF!</definedName>
    <definedName name="_____________________GBS210" localSheetId="0">#REF!</definedName>
    <definedName name="_____________________GBS210">#REF!</definedName>
    <definedName name="_____________________GBS211" localSheetId="6">#REF!</definedName>
    <definedName name="_____________________GBS211" localSheetId="0">#REF!</definedName>
    <definedName name="_____________________GBS211">#REF!</definedName>
    <definedName name="_____________________GBS212" localSheetId="6">#REF!</definedName>
    <definedName name="_____________________GBS212" localSheetId="0">#REF!</definedName>
    <definedName name="_____________________GBS212">#REF!</definedName>
    <definedName name="_____________________GBS213" localSheetId="6">#REF!</definedName>
    <definedName name="_____________________GBS213" localSheetId="0">#REF!</definedName>
    <definedName name="_____________________GBS213">#REF!</definedName>
    <definedName name="_____________________GBS214" localSheetId="6">#REF!</definedName>
    <definedName name="_____________________GBS214" localSheetId="0">#REF!</definedName>
    <definedName name="_____________________GBS214">#REF!</definedName>
    <definedName name="_____________________GBS215" localSheetId="6">#REF!</definedName>
    <definedName name="_____________________GBS215" localSheetId="0">#REF!</definedName>
    <definedName name="_____________________GBS215">#REF!</definedName>
    <definedName name="_____________________GBS216" localSheetId="6">#REF!</definedName>
    <definedName name="_____________________GBS216" localSheetId="0">#REF!</definedName>
    <definedName name="_____________________GBS216">#REF!</definedName>
    <definedName name="_____________________GBS217" localSheetId="6">#REF!</definedName>
    <definedName name="_____________________GBS217" localSheetId="0">#REF!</definedName>
    <definedName name="_____________________GBS217">#REF!</definedName>
    <definedName name="_____________________GBS218" localSheetId="6">#REF!</definedName>
    <definedName name="_____________________GBS218" localSheetId="0">#REF!</definedName>
    <definedName name="_____________________GBS218">#REF!</definedName>
    <definedName name="_____________________GBS219" localSheetId="6">#REF!</definedName>
    <definedName name="_____________________GBS219" localSheetId="0">#REF!</definedName>
    <definedName name="_____________________GBS219">#REF!</definedName>
    <definedName name="_____________________GBS22" localSheetId="6">#REF!</definedName>
    <definedName name="_____________________GBS22" localSheetId="0">#REF!</definedName>
    <definedName name="_____________________GBS22">#REF!</definedName>
    <definedName name="_____________________GBS220" localSheetId="6">#REF!</definedName>
    <definedName name="_____________________GBS220" localSheetId="0">#REF!</definedName>
    <definedName name="_____________________GBS220">#REF!</definedName>
    <definedName name="_____________________GBS221" localSheetId="6">#REF!</definedName>
    <definedName name="_____________________GBS221" localSheetId="0">#REF!</definedName>
    <definedName name="_____________________GBS221">#REF!</definedName>
    <definedName name="_____________________GBS222" localSheetId="6">#REF!</definedName>
    <definedName name="_____________________GBS222" localSheetId="0">#REF!</definedName>
    <definedName name="_____________________GBS222">#REF!</definedName>
    <definedName name="_____________________GBS223" localSheetId="6">#REF!</definedName>
    <definedName name="_____________________GBS223" localSheetId="0">#REF!</definedName>
    <definedName name="_____________________GBS223">#REF!</definedName>
    <definedName name="_____________________GBS224" localSheetId="6">#REF!</definedName>
    <definedName name="_____________________GBS224" localSheetId="0">#REF!</definedName>
    <definedName name="_____________________GBS224">#REF!</definedName>
    <definedName name="_____________________GBS23" localSheetId="6">#REF!</definedName>
    <definedName name="_____________________GBS23" localSheetId="0">#REF!</definedName>
    <definedName name="_____________________GBS23">#REF!</definedName>
    <definedName name="_____________________GBS24" localSheetId="6">#REF!</definedName>
    <definedName name="_____________________GBS24" localSheetId="0">#REF!</definedName>
    <definedName name="_____________________GBS24">#REF!</definedName>
    <definedName name="_____________________GBS25" localSheetId="6">#REF!</definedName>
    <definedName name="_____________________GBS25" localSheetId="0">#REF!</definedName>
    <definedName name="_____________________GBS25">#REF!</definedName>
    <definedName name="_____________________GBS26" localSheetId="6">#REF!</definedName>
    <definedName name="_____________________GBS26" localSheetId="0">#REF!</definedName>
    <definedName name="_____________________GBS26">#REF!</definedName>
    <definedName name="_____________________GBS27" localSheetId="6">#REF!</definedName>
    <definedName name="_____________________GBS27" localSheetId="0">#REF!</definedName>
    <definedName name="_____________________GBS27">#REF!</definedName>
    <definedName name="_____________________GBS28" localSheetId="6">#REF!</definedName>
    <definedName name="_____________________GBS28" localSheetId="0">#REF!</definedName>
    <definedName name="_____________________GBS28">#REF!</definedName>
    <definedName name="_____________________GBS29" localSheetId="6">#REF!</definedName>
    <definedName name="_____________________GBS29" localSheetId="0">#REF!</definedName>
    <definedName name="_____________________GBS29">#REF!</definedName>
    <definedName name="_____________________imp1">[11]DATA_PRG!$H$245</definedName>
    <definedName name="_____________________knr2">NA()</definedName>
    <definedName name="_____________________l1">[3]leads!$A$3:$E$108</definedName>
    <definedName name="_____________________l12" localSheetId="6">#REF!</definedName>
    <definedName name="_____________________l12" localSheetId="0">#REF!</definedName>
    <definedName name="_____________________l12">#REF!</definedName>
    <definedName name="_____________________l2">[2]r!$F$29</definedName>
    <definedName name="_____________________l3" localSheetId="6">#REF!</definedName>
    <definedName name="_____________________l3" localSheetId="0">#REF!</definedName>
    <definedName name="_____________________l3">#REF!</definedName>
    <definedName name="_____________________l4">[4]Sheet1!$W$2:$Y$103</definedName>
    <definedName name="_____________________l5" localSheetId="6">#REF!</definedName>
    <definedName name="_____________________l5" localSheetId="0">#REF!</definedName>
    <definedName name="_____________________l5">#REF!</definedName>
    <definedName name="_____________________l6">[2]r!$F$4</definedName>
    <definedName name="_____________________l7">[5]r!$F$4</definedName>
    <definedName name="_____________________l8">[2]r!$F$2</definedName>
    <definedName name="_____________________l9">[2]r!$F$3</definedName>
    <definedName name="_____________________LJ6">[14]DATA!$H$245</definedName>
    <definedName name="_____________________lj600" localSheetId="6">#REF!</definedName>
    <definedName name="_____________________lj600" localSheetId="0">#REF!</definedName>
    <definedName name="_____________________lj600">#REF!</definedName>
    <definedName name="_____________________lj900" localSheetId="6">#REF!</definedName>
    <definedName name="_____________________lj900" localSheetId="0">#REF!</definedName>
    <definedName name="_____________________lj900">#REF!</definedName>
    <definedName name="_____________________LL3" localSheetId="6">#REF!</definedName>
    <definedName name="_____________________LL3" localSheetId="0">#REF!</definedName>
    <definedName name="_____________________LL3">#REF!</definedName>
    <definedName name="_____________________LSO24" localSheetId="6">[10]Lead!#REF!</definedName>
    <definedName name="_____________________LSO24" localSheetId="0">[10]Lead!#REF!</definedName>
    <definedName name="_____________________LSO24">[10]Lead!#REF!</definedName>
    <definedName name="_____________________MA1" localSheetId="6">#REF!</definedName>
    <definedName name="_____________________MA1" localSheetId="0">#REF!</definedName>
    <definedName name="_____________________MA1">#REF!</definedName>
    <definedName name="_____________________MA2" localSheetId="6">#REF!</definedName>
    <definedName name="_____________________MA2" localSheetId="0">#REF!</definedName>
    <definedName name="_____________________MA2">#REF!</definedName>
    <definedName name="_____________________Met22" localSheetId="6">#REF!</definedName>
    <definedName name="_____________________Met22" localSheetId="0">#REF!</definedName>
    <definedName name="_____________________Met22">#REF!</definedName>
    <definedName name="_____________________Met45" localSheetId="6">#REF!</definedName>
    <definedName name="_____________________Met45" localSheetId="0">#REF!</definedName>
    <definedName name="_____________________Met45">#REF!</definedName>
    <definedName name="_____________________MEt55" localSheetId="6">#REF!</definedName>
    <definedName name="_____________________MEt55" localSheetId="0">#REF!</definedName>
    <definedName name="_____________________MEt55">#REF!</definedName>
    <definedName name="_____________________Met63" localSheetId="6">#REF!</definedName>
    <definedName name="_____________________Met63" localSheetId="0">#REF!</definedName>
    <definedName name="_____________________Met63">#REF!</definedName>
    <definedName name="_____________________ML21" localSheetId="6">#REF!</definedName>
    <definedName name="_____________________ML21" localSheetId="0">#REF!</definedName>
    <definedName name="_____________________ML21">#REF!</definedName>
    <definedName name="_____________________ML210" localSheetId="6">#REF!</definedName>
    <definedName name="_____________________ML210" localSheetId="0">#REF!</definedName>
    <definedName name="_____________________ML210">#REF!</definedName>
    <definedName name="_____________________ML211" localSheetId="6">#REF!</definedName>
    <definedName name="_____________________ML211" localSheetId="0">#REF!</definedName>
    <definedName name="_____________________ML211">#REF!</definedName>
    <definedName name="_____________________ML212" localSheetId="6">#REF!</definedName>
    <definedName name="_____________________ML212" localSheetId="0">#REF!</definedName>
    <definedName name="_____________________ML212">#REF!</definedName>
    <definedName name="_____________________ML213" localSheetId="6">#REF!</definedName>
    <definedName name="_____________________ML213" localSheetId="0">#REF!</definedName>
    <definedName name="_____________________ML213">#REF!</definedName>
    <definedName name="_____________________ML214" localSheetId="6">#REF!</definedName>
    <definedName name="_____________________ML214" localSheetId="0">#REF!</definedName>
    <definedName name="_____________________ML214">#REF!</definedName>
    <definedName name="_____________________ML215" localSheetId="6">#REF!</definedName>
    <definedName name="_____________________ML215" localSheetId="0">#REF!</definedName>
    <definedName name="_____________________ML215">#REF!</definedName>
    <definedName name="_____________________ML216" localSheetId="6">#REF!</definedName>
    <definedName name="_____________________ML216" localSheetId="0">#REF!</definedName>
    <definedName name="_____________________ML216">#REF!</definedName>
    <definedName name="_____________________ML217" localSheetId="6">#REF!</definedName>
    <definedName name="_____________________ML217" localSheetId="0">#REF!</definedName>
    <definedName name="_____________________ML217">#REF!</definedName>
    <definedName name="_____________________ML218" localSheetId="6">#REF!</definedName>
    <definedName name="_____________________ML218" localSheetId="0">#REF!</definedName>
    <definedName name="_____________________ML218">#REF!</definedName>
    <definedName name="_____________________ML219" localSheetId="6">#REF!</definedName>
    <definedName name="_____________________ML219" localSheetId="0">#REF!</definedName>
    <definedName name="_____________________ML219">#REF!</definedName>
    <definedName name="_____________________ML22" localSheetId="6">#REF!</definedName>
    <definedName name="_____________________ML22" localSheetId="0">#REF!</definedName>
    <definedName name="_____________________ML22">#REF!</definedName>
    <definedName name="_____________________ML220" localSheetId="6">#REF!</definedName>
    <definedName name="_____________________ML220" localSheetId="0">#REF!</definedName>
    <definedName name="_____________________ML220">#REF!</definedName>
    <definedName name="_____________________ML221" localSheetId="6">#REF!</definedName>
    <definedName name="_____________________ML221" localSheetId="0">#REF!</definedName>
    <definedName name="_____________________ML221">#REF!</definedName>
    <definedName name="_____________________ML222" localSheetId="6">#REF!</definedName>
    <definedName name="_____________________ML222" localSheetId="0">#REF!</definedName>
    <definedName name="_____________________ML222">#REF!</definedName>
    <definedName name="_____________________ML223" localSheetId="6">#REF!</definedName>
    <definedName name="_____________________ML223" localSheetId="0">#REF!</definedName>
    <definedName name="_____________________ML223">#REF!</definedName>
    <definedName name="_____________________ML224" localSheetId="6">#REF!</definedName>
    <definedName name="_____________________ML224" localSheetId="0">#REF!</definedName>
    <definedName name="_____________________ML224">#REF!</definedName>
    <definedName name="_____________________ML23" localSheetId="6">#REF!</definedName>
    <definedName name="_____________________ML23" localSheetId="0">#REF!</definedName>
    <definedName name="_____________________ML23">#REF!</definedName>
    <definedName name="_____________________ML24" localSheetId="6">#REF!</definedName>
    <definedName name="_____________________ML24" localSheetId="0">#REF!</definedName>
    <definedName name="_____________________ML24">#REF!</definedName>
    <definedName name="_____________________ML25" localSheetId="6">#REF!</definedName>
    <definedName name="_____________________ML25" localSheetId="0">#REF!</definedName>
    <definedName name="_____________________ML25">#REF!</definedName>
    <definedName name="_____________________ML26" localSheetId="6">#REF!</definedName>
    <definedName name="_____________________ML26" localSheetId="0">#REF!</definedName>
    <definedName name="_____________________ML26">#REF!</definedName>
    <definedName name="_____________________ML27" localSheetId="6">#REF!</definedName>
    <definedName name="_____________________ML27" localSheetId="0">#REF!</definedName>
    <definedName name="_____________________ML27">#REF!</definedName>
    <definedName name="_____________________ML28" localSheetId="6">#REF!</definedName>
    <definedName name="_____________________ML28" localSheetId="0">#REF!</definedName>
    <definedName name="_____________________ML28">#REF!</definedName>
    <definedName name="_____________________ML29" localSheetId="6">#REF!</definedName>
    <definedName name="_____________________ML29" localSheetId="0">#REF!</definedName>
    <definedName name="_____________________ML29">#REF!</definedName>
    <definedName name="_____________________ML31" localSheetId="6">#REF!</definedName>
    <definedName name="_____________________ML31" localSheetId="0">#REF!</definedName>
    <definedName name="_____________________ML31">#REF!</definedName>
    <definedName name="_____________________ML310" localSheetId="6">#REF!</definedName>
    <definedName name="_____________________ML310" localSheetId="0">#REF!</definedName>
    <definedName name="_____________________ML310">#REF!</definedName>
    <definedName name="_____________________ML311" localSheetId="6">#REF!</definedName>
    <definedName name="_____________________ML311" localSheetId="0">#REF!</definedName>
    <definedName name="_____________________ML311">#REF!</definedName>
    <definedName name="_____________________ML312" localSheetId="6">#REF!</definedName>
    <definedName name="_____________________ML312" localSheetId="0">#REF!</definedName>
    <definedName name="_____________________ML312">#REF!</definedName>
    <definedName name="_____________________ML313" localSheetId="6">#REF!</definedName>
    <definedName name="_____________________ML313" localSheetId="0">#REF!</definedName>
    <definedName name="_____________________ML313">#REF!</definedName>
    <definedName name="_____________________ML314" localSheetId="6">#REF!</definedName>
    <definedName name="_____________________ML314" localSheetId="0">#REF!</definedName>
    <definedName name="_____________________ML314">#REF!</definedName>
    <definedName name="_____________________ML315" localSheetId="6">#REF!</definedName>
    <definedName name="_____________________ML315" localSheetId="0">#REF!</definedName>
    <definedName name="_____________________ML315">#REF!</definedName>
    <definedName name="_____________________ML316" localSheetId="6">#REF!</definedName>
    <definedName name="_____________________ML316" localSheetId="0">#REF!</definedName>
    <definedName name="_____________________ML316">#REF!</definedName>
    <definedName name="_____________________ML317" localSheetId="6">#REF!</definedName>
    <definedName name="_____________________ML317" localSheetId="0">#REF!</definedName>
    <definedName name="_____________________ML317">#REF!</definedName>
    <definedName name="_____________________ML318" localSheetId="6">#REF!</definedName>
    <definedName name="_____________________ML318" localSheetId="0">#REF!</definedName>
    <definedName name="_____________________ML318">#REF!</definedName>
    <definedName name="_____________________ML319" localSheetId="6">#REF!</definedName>
    <definedName name="_____________________ML319" localSheetId="0">#REF!</definedName>
    <definedName name="_____________________ML319">#REF!</definedName>
    <definedName name="_____________________ML32" localSheetId="6">#REF!</definedName>
    <definedName name="_____________________ML32" localSheetId="0">#REF!</definedName>
    <definedName name="_____________________ML32">#REF!</definedName>
    <definedName name="_____________________ML320" localSheetId="6">#REF!</definedName>
    <definedName name="_____________________ML320" localSheetId="0">#REF!</definedName>
    <definedName name="_____________________ML320">#REF!</definedName>
    <definedName name="_____________________ML321" localSheetId="6">#REF!</definedName>
    <definedName name="_____________________ML321" localSheetId="0">#REF!</definedName>
    <definedName name="_____________________ML321">#REF!</definedName>
    <definedName name="_____________________ML322" localSheetId="6">#REF!</definedName>
    <definedName name="_____________________ML322" localSheetId="0">#REF!</definedName>
    <definedName name="_____________________ML322">#REF!</definedName>
    <definedName name="_____________________ML323" localSheetId="6">#REF!</definedName>
    <definedName name="_____________________ML323" localSheetId="0">#REF!</definedName>
    <definedName name="_____________________ML323">#REF!</definedName>
    <definedName name="_____________________ML324" localSheetId="6">#REF!</definedName>
    <definedName name="_____________________ML324" localSheetId="0">#REF!</definedName>
    <definedName name="_____________________ML324">#REF!</definedName>
    <definedName name="_____________________ML33" localSheetId="6">#REF!</definedName>
    <definedName name="_____________________ML33" localSheetId="0">#REF!</definedName>
    <definedName name="_____________________ML33">#REF!</definedName>
    <definedName name="_____________________ML34" localSheetId="6">#REF!</definedName>
    <definedName name="_____________________ML34" localSheetId="0">#REF!</definedName>
    <definedName name="_____________________ML34">#REF!</definedName>
    <definedName name="_____________________ML35" localSheetId="6">#REF!</definedName>
    <definedName name="_____________________ML35" localSheetId="0">#REF!</definedName>
    <definedName name="_____________________ML35">#REF!</definedName>
    <definedName name="_____________________ML36" localSheetId="6">#REF!</definedName>
    <definedName name="_____________________ML36" localSheetId="0">#REF!</definedName>
    <definedName name="_____________________ML36">#REF!</definedName>
    <definedName name="_____________________ML37" localSheetId="6">#REF!</definedName>
    <definedName name="_____________________ML37" localSheetId="0">#REF!</definedName>
    <definedName name="_____________________ML37">#REF!</definedName>
    <definedName name="_____________________ML38" localSheetId="6">#REF!</definedName>
    <definedName name="_____________________ML38" localSheetId="0">#REF!</definedName>
    <definedName name="_____________________ML38">#REF!</definedName>
    <definedName name="_____________________ML39" localSheetId="6">#REF!</definedName>
    <definedName name="_____________________ML39" localSheetId="0">#REF!</definedName>
    <definedName name="_____________________ML39">#REF!</definedName>
    <definedName name="_____________________ML7" localSheetId="6">#REF!</definedName>
    <definedName name="_____________________ML7" localSheetId="0">#REF!</definedName>
    <definedName name="_____________________ML7">#REF!</definedName>
    <definedName name="_____________________ML8" localSheetId="6">#REF!</definedName>
    <definedName name="_____________________ML8" localSheetId="0">#REF!</definedName>
    <definedName name="_____________________ML8">#REF!</definedName>
    <definedName name="_____________________ML9" localSheetId="6">#REF!</definedName>
    <definedName name="_____________________ML9" localSheetId="0">#REF!</definedName>
    <definedName name="_____________________ML9">#REF!</definedName>
    <definedName name="_____________________mm1">[6]r!$F$4</definedName>
    <definedName name="_____________________mm1000" localSheetId="6">#REF!</definedName>
    <definedName name="_____________________mm1000" localSheetId="0">#REF!</definedName>
    <definedName name="_____________________mm1000">#REF!</definedName>
    <definedName name="_____________________mm11">[2]r!$F$4</definedName>
    <definedName name="_____________________mm111">[5]r!$F$4</definedName>
    <definedName name="_____________________mm600" localSheetId="6">#REF!</definedName>
    <definedName name="_____________________mm600" localSheetId="0">#REF!</definedName>
    <definedName name="_____________________mm600">#REF!</definedName>
    <definedName name="_____________________mm800" localSheetId="6">#REF!</definedName>
    <definedName name="_____________________mm800" localSheetId="0">#REF!</definedName>
    <definedName name="_____________________mm800">#REF!</definedName>
    <definedName name="_____________________PC1" localSheetId="6">#REF!</definedName>
    <definedName name="_____________________PC1" localSheetId="0">#REF!</definedName>
    <definedName name="_____________________PC1">#REF!</definedName>
    <definedName name="_____________________PC10" localSheetId="6">#REF!</definedName>
    <definedName name="_____________________PC10" localSheetId="0">#REF!</definedName>
    <definedName name="_____________________PC10">#REF!</definedName>
    <definedName name="_____________________PC11" localSheetId="6">#REF!</definedName>
    <definedName name="_____________________PC11" localSheetId="0">#REF!</definedName>
    <definedName name="_____________________PC11">#REF!</definedName>
    <definedName name="_____________________PC12" localSheetId="6">#REF!</definedName>
    <definedName name="_____________________PC12" localSheetId="0">#REF!</definedName>
    <definedName name="_____________________PC12">#REF!</definedName>
    <definedName name="_____________________PC13" localSheetId="6">#REF!</definedName>
    <definedName name="_____________________PC13" localSheetId="0">#REF!</definedName>
    <definedName name="_____________________PC13">#REF!</definedName>
    <definedName name="_____________________PC14" localSheetId="6">#REF!</definedName>
    <definedName name="_____________________PC14" localSheetId="0">#REF!</definedName>
    <definedName name="_____________________PC14">#REF!</definedName>
    <definedName name="_____________________PC15" localSheetId="6">#REF!</definedName>
    <definedName name="_____________________PC15" localSheetId="0">#REF!</definedName>
    <definedName name="_____________________PC15">#REF!</definedName>
    <definedName name="_____________________PC16" localSheetId="6">#REF!</definedName>
    <definedName name="_____________________PC16" localSheetId="0">#REF!</definedName>
    <definedName name="_____________________PC16">#REF!</definedName>
    <definedName name="_____________________PC17" localSheetId="6">#REF!</definedName>
    <definedName name="_____________________PC17" localSheetId="0">#REF!</definedName>
    <definedName name="_____________________PC17">#REF!</definedName>
    <definedName name="_____________________PC18" localSheetId="6">#REF!</definedName>
    <definedName name="_____________________PC18" localSheetId="0">#REF!</definedName>
    <definedName name="_____________________PC18">#REF!</definedName>
    <definedName name="_____________________PC19" localSheetId="6">#REF!</definedName>
    <definedName name="_____________________PC19" localSheetId="0">#REF!</definedName>
    <definedName name="_____________________PC19">#REF!</definedName>
    <definedName name="_____________________pc2" localSheetId="6">#REF!</definedName>
    <definedName name="_____________________pc2" localSheetId="0">#REF!</definedName>
    <definedName name="_____________________pc2">#REF!</definedName>
    <definedName name="_____________________PC20">NA()</definedName>
    <definedName name="_____________________PC21" localSheetId="6">#REF!</definedName>
    <definedName name="_____________________PC21" localSheetId="0">#REF!</definedName>
    <definedName name="_____________________PC21">#REF!</definedName>
    <definedName name="_____________________PC22" localSheetId="6">#REF!</definedName>
    <definedName name="_____________________PC22" localSheetId="0">#REF!</definedName>
    <definedName name="_____________________PC22">#REF!</definedName>
    <definedName name="_____________________PC23" localSheetId="6">#REF!</definedName>
    <definedName name="_____________________PC23" localSheetId="0">#REF!</definedName>
    <definedName name="_____________________PC23">#REF!</definedName>
    <definedName name="_____________________PC24" localSheetId="6">#REF!</definedName>
    <definedName name="_____________________PC24" localSheetId="0">#REF!</definedName>
    <definedName name="_____________________PC24">#REF!</definedName>
    <definedName name="_____________________PC3" localSheetId="6">#REF!</definedName>
    <definedName name="_____________________PC3" localSheetId="0">#REF!</definedName>
    <definedName name="_____________________PC3">#REF!</definedName>
    <definedName name="_____________________PC4" localSheetId="6">#REF!</definedName>
    <definedName name="_____________________PC4" localSheetId="0">#REF!</definedName>
    <definedName name="_____________________PC4">#REF!</definedName>
    <definedName name="_____________________PC5" localSheetId="6">#REF!</definedName>
    <definedName name="_____________________PC5" localSheetId="0">#REF!</definedName>
    <definedName name="_____________________PC5">#REF!</definedName>
    <definedName name="_____________________PC6" localSheetId="6">#REF!</definedName>
    <definedName name="_____________________PC6" localSheetId="0">#REF!</definedName>
    <definedName name="_____________________PC6">#REF!</definedName>
    <definedName name="_____________________pc600" localSheetId="6">#REF!</definedName>
    <definedName name="_____________________pc600" localSheetId="0">#REF!</definedName>
    <definedName name="_____________________pc600">#REF!</definedName>
    <definedName name="_____________________PC7" localSheetId="6">#REF!</definedName>
    <definedName name="_____________________PC7" localSheetId="0">#REF!</definedName>
    <definedName name="_____________________PC7">#REF!</definedName>
    <definedName name="_____________________PC8" localSheetId="6">#REF!</definedName>
    <definedName name="_____________________PC8" localSheetId="0">#REF!</definedName>
    <definedName name="_____________________PC8">#REF!</definedName>
    <definedName name="_____________________PC9" localSheetId="6">#REF!</definedName>
    <definedName name="_____________________PC9" localSheetId="0">#REF!</definedName>
    <definedName name="_____________________PC9">#REF!</definedName>
    <definedName name="_____________________pc900" localSheetId="6">#REF!</definedName>
    <definedName name="_____________________pc900" localSheetId="0">#REF!</definedName>
    <definedName name="_____________________pc900">#REF!</definedName>
    <definedName name="_____________________pla4">[12]DATA_PRG!$H$269</definedName>
    <definedName name="_____________________pv2" localSheetId="6">#REF!</definedName>
    <definedName name="_____________________pv2" localSheetId="0">#REF!</definedName>
    <definedName name="_____________________pv2">#REF!</definedName>
    <definedName name="_____________________rr3">[7]v!$A$2:$E$51</definedName>
    <definedName name="_____________________rrr1">[7]r!$B$1:$I$145</definedName>
    <definedName name="_____________________SP10">[13]Sheet1!$C$18</definedName>
    <definedName name="_____________________SP16">[13]Sheet1!$C$24</definedName>
    <definedName name="_____________________SP7">[13]Sheet1!$C$15</definedName>
    <definedName name="_____________________ss12">[8]rdamdata!$J$8</definedName>
    <definedName name="_____________________ss20">[8]rdamdata!$J$7</definedName>
    <definedName name="_____________________ss40">[8]rdamdata!$J$6</definedName>
    <definedName name="_____________________var1" localSheetId="6">#REF!</definedName>
    <definedName name="_____________________var1" localSheetId="0">#REF!</definedName>
    <definedName name="_____________________var1">#REF!</definedName>
    <definedName name="_____________________var4" localSheetId="6">#REF!</definedName>
    <definedName name="_____________________var4" localSheetId="0">#REF!</definedName>
    <definedName name="_____________________var4">#REF!</definedName>
    <definedName name="_____________________vat1">NA()</definedName>
    <definedName name="____________________bla1">[1]leads!$H$7</definedName>
    <definedName name="____________________BSG100" localSheetId="6">#REF!</definedName>
    <definedName name="____________________BSG100" localSheetId="0">#REF!</definedName>
    <definedName name="____________________BSG100">#REF!</definedName>
    <definedName name="____________________BSG150" localSheetId="6">#REF!</definedName>
    <definedName name="____________________BSG150" localSheetId="0">#REF!</definedName>
    <definedName name="____________________BSG150">#REF!</definedName>
    <definedName name="____________________BSG5" localSheetId="6">#REF!</definedName>
    <definedName name="____________________BSG5" localSheetId="0">#REF!</definedName>
    <definedName name="____________________BSG5">#REF!</definedName>
    <definedName name="____________________BSG75" localSheetId="6">#REF!</definedName>
    <definedName name="____________________BSG75" localSheetId="0">#REF!</definedName>
    <definedName name="____________________BSG75">#REF!</definedName>
    <definedName name="____________________BTC1" localSheetId="6">#REF!</definedName>
    <definedName name="____________________BTC1" localSheetId="0">#REF!</definedName>
    <definedName name="____________________BTC1">#REF!</definedName>
    <definedName name="____________________BTC10" localSheetId="6">#REF!</definedName>
    <definedName name="____________________BTC10" localSheetId="0">#REF!</definedName>
    <definedName name="____________________BTC10">#REF!</definedName>
    <definedName name="____________________BTC11" localSheetId="6">#REF!</definedName>
    <definedName name="____________________BTC11" localSheetId="0">#REF!</definedName>
    <definedName name="____________________BTC11">#REF!</definedName>
    <definedName name="____________________BTC12" localSheetId="6">#REF!</definedName>
    <definedName name="____________________BTC12" localSheetId="0">#REF!</definedName>
    <definedName name="____________________BTC12">#REF!</definedName>
    <definedName name="____________________BTC13" localSheetId="6">#REF!</definedName>
    <definedName name="____________________BTC13" localSheetId="0">#REF!</definedName>
    <definedName name="____________________BTC13">#REF!</definedName>
    <definedName name="____________________BTC14" localSheetId="6">#REF!</definedName>
    <definedName name="____________________BTC14" localSheetId="0">#REF!</definedName>
    <definedName name="____________________BTC14">#REF!</definedName>
    <definedName name="____________________BTC15" localSheetId="6">#REF!</definedName>
    <definedName name="____________________BTC15" localSheetId="0">#REF!</definedName>
    <definedName name="____________________BTC15">#REF!</definedName>
    <definedName name="____________________BTC16" localSheetId="6">#REF!</definedName>
    <definedName name="____________________BTC16" localSheetId="0">#REF!</definedName>
    <definedName name="____________________BTC16">#REF!</definedName>
    <definedName name="____________________BTC17" localSheetId="6">#REF!</definedName>
    <definedName name="____________________BTC17" localSheetId="0">#REF!</definedName>
    <definedName name="____________________BTC17">#REF!</definedName>
    <definedName name="____________________BTC18" localSheetId="6">#REF!</definedName>
    <definedName name="____________________BTC18" localSheetId="0">#REF!</definedName>
    <definedName name="____________________BTC18">#REF!</definedName>
    <definedName name="____________________BTC19" localSheetId="6">#REF!</definedName>
    <definedName name="____________________BTC19" localSheetId="0">#REF!</definedName>
    <definedName name="____________________BTC19">#REF!</definedName>
    <definedName name="____________________BTC2" localSheetId="6">#REF!</definedName>
    <definedName name="____________________BTC2" localSheetId="0">#REF!</definedName>
    <definedName name="____________________BTC2">#REF!</definedName>
    <definedName name="____________________BTC20" localSheetId="6">#REF!</definedName>
    <definedName name="____________________BTC20" localSheetId="0">#REF!</definedName>
    <definedName name="____________________BTC20">#REF!</definedName>
    <definedName name="____________________BTC21" localSheetId="6">#REF!</definedName>
    <definedName name="____________________BTC21" localSheetId="0">#REF!</definedName>
    <definedName name="____________________BTC21">#REF!</definedName>
    <definedName name="____________________BTC22" localSheetId="6">#REF!</definedName>
    <definedName name="____________________BTC22" localSheetId="0">#REF!</definedName>
    <definedName name="____________________BTC22">#REF!</definedName>
    <definedName name="____________________BTC23" localSheetId="6">#REF!</definedName>
    <definedName name="____________________BTC23" localSheetId="0">#REF!</definedName>
    <definedName name="____________________BTC23">#REF!</definedName>
    <definedName name="____________________BTC24" localSheetId="6">#REF!</definedName>
    <definedName name="____________________BTC24" localSheetId="0">#REF!</definedName>
    <definedName name="____________________BTC24">#REF!</definedName>
    <definedName name="____________________BTC3" localSheetId="6">#REF!</definedName>
    <definedName name="____________________BTC3" localSheetId="0">#REF!</definedName>
    <definedName name="____________________BTC3">#REF!</definedName>
    <definedName name="____________________BTC4" localSheetId="6">#REF!</definedName>
    <definedName name="____________________BTC4" localSheetId="0">#REF!</definedName>
    <definedName name="____________________BTC4">#REF!</definedName>
    <definedName name="____________________BTC5" localSheetId="6">#REF!</definedName>
    <definedName name="____________________BTC5" localSheetId="0">#REF!</definedName>
    <definedName name="____________________BTC5">#REF!</definedName>
    <definedName name="____________________BTC6" localSheetId="6">#REF!</definedName>
    <definedName name="____________________BTC6" localSheetId="0">#REF!</definedName>
    <definedName name="____________________BTC6">#REF!</definedName>
    <definedName name="____________________BTC7" localSheetId="6">#REF!</definedName>
    <definedName name="____________________BTC7" localSheetId="0">#REF!</definedName>
    <definedName name="____________________BTC7">#REF!</definedName>
    <definedName name="____________________BTC8" localSheetId="6">#REF!</definedName>
    <definedName name="____________________BTC8" localSheetId="0">#REF!</definedName>
    <definedName name="____________________BTC8">#REF!</definedName>
    <definedName name="____________________BTC9" localSheetId="6">#REF!</definedName>
    <definedName name="____________________BTC9" localSheetId="0">#REF!</definedName>
    <definedName name="____________________BTC9">#REF!</definedName>
    <definedName name="____________________BTR1" localSheetId="6">#REF!</definedName>
    <definedName name="____________________BTR1" localSheetId="0">#REF!</definedName>
    <definedName name="____________________BTR1">#REF!</definedName>
    <definedName name="____________________BTR10" localSheetId="6">#REF!</definedName>
    <definedName name="____________________BTR10" localSheetId="0">#REF!</definedName>
    <definedName name="____________________BTR10">#REF!</definedName>
    <definedName name="____________________BTR11" localSheetId="6">#REF!</definedName>
    <definedName name="____________________BTR11" localSheetId="0">#REF!</definedName>
    <definedName name="____________________BTR11">#REF!</definedName>
    <definedName name="____________________BTR12" localSheetId="6">#REF!</definedName>
    <definedName name="____________________BTR12" localSheetId="0">#REF!</definedName>
    <definedName name="____________________BTR12">#REF!</definedName>
    <definedName name="____________________BTR13" localSheetId="6">#REF!</definedName>
    <definedName name="____________________BTR13" localSheetId="0">#REF!</definedName>
    <definedName name="____________________BTR13">#REF!</definedName>
    <definedName name="____________________BTR14" localSheetId="6">#REF!</definedName>
    <definedName name="____________________BTR14" localSheetId="0">#REF!</definedName>
    <definedName name="____________________BTR14">#REF!</definedName>
    <definedName name="____________________BTR15" localSheetId="6">#REF!</definedName>
    <definedName name="____________________BTR15" localSheetId="0">#REF!</definedName>
    <definedName name="____________________BTR15">#REF!</definedName>
    <definedName name="____________________BTR16" localSheetId="6">#REF!</definedName>
    <definedName name="____________________BTR16" localSheetId="0">#REF!</definedName>
    <definedName name="____________________BTR16">#REF!</definedName>
    <definedName name="____________________BTR17" localSheetId="6">#REF!</definedName>
    <definedName name="____________________BTR17" localSheetId="0">#REF!</definedName>
    <definedName name="____________________BTR17">#REF!</definedName>
    <definedName name="____________________BTR18" localSheetId="6">#REF!</definedName>
    <definedName name="____________________BTR18" localSheetId="0">#REF!</definedName>
    <definedName name="____________________BTR18">#REF!</definedName>
    <definedName name="____________________BTR19" localSheetId="6">#REF!</definedName>
    <definedName name="____________________BTR19" localSheetId="0">#REF!</definedName>
    <definedName name="____________________BTR19">#REF!</definedName>
    <definedName name="____________________BTR2" localSheetId="6">#REF!</definedName>
    <definedName name="____________________BTR2" localSheetId="0">#REF!</definedName>
    <definedName name="____________________BTR2">#REF!</definedName>
    <definedName name="____________________BTR20" localSheetId="6">#REF!</definedName>
    <definedName name="____________________BTR20" localSheetId="0">#REF!</definedName>
    <definedName name="____________________BTR20">#REF!</definedName>
    <definedName name="____________________BTR21" localSheetId="6">#REF!</definedName>
    <definedName name="____________________BTR21" localSheetId="0">#REF!</definedName>
    <definedName name="____________________BTR21">#REF!</definedName>
    <definedName name="____________________BTR22" localSheetId="6">#REF!</definedName>
    <definedName name="____________________BTR22" localSheetId="0">#REF!</definedName>
    <definedName name="____________________BTR22">#REF!</definedName>
    <definedName name="____________________BTR23" localSheetId="6">#REF!</definedName>
    <definedName name="____________________BTR23" localSheetId="0">#REF!</definedName>
    <definedName name="____________________BTR23">#REF!</definedName>
    <definedName name="____________________BTR24" localSheetId="6">#REF!</definedName>
    <definedName name="____________________BTR24" localSheetId="0">#REF!</definedName>
    <definedName name="____________________BTR24">#REF!</definedName>
    <definedName name="____________________BTR3" localSheetId="6">#REF!</definedName>
    <definedName name="____________________BTR3" localSheetId="0">#REF!</definedName>
    <definedName name="____________________BTR3">#REF!</definedName>
    <definedName name="____________________BTR4" localSheetId="6">#REF!</definedName>
    <definedName name="____________________BTR4" localSheetId="0">#REF!</definedName>
    <definedName name="____________________BTR4">#REF!</definedName>
    <definedName name="____________________BTR5" localSheetId="6">#REF!</definedName>
    <definedName name="____________________BTR5" localSheetId="0">#REF!</definedName>
    <definedName name="____________________BTR5">#REF!</definedName>
    <definedName name="____________________BTR6" localSheetId="6">#REF!</definedName>
    <definedName name="____________________BTR6" localSheetId="0">#REF!</definedName>
    <definedName name="____________________BTR6">#REF!</definedName>
    <definedName name="____________________BTR7" localSheetId="6">#REF!</definedName>
    <definedName name="____________________BTR7" localSheetId="0">#REF!</definedName>
    <definedName name="____________________BTR7">#REF!</definedName>
    <definedName name="____________________BTR8" localSheetId="6">#REF!</definedName>
    <definedName name="____________________BTR8" localSheetId="0">#REF!</definedName>
    <definedName name="____________________BTR8">#REF!</definedName>
    <definedName name="____________________BTR9" localSheetId="6">#REF!</definedName>
    <definedName name="____________________BTR9" localSheetId="0">#REF!</definedName>
    <definedName name="____________________BTR9">#REF!</definedName>
    <definedName name="____________________BTS1" localSheetId="6">#REF!</definedName>
    <definedName name="____________________BTS1" localSheetId="0">#REF!</definedName>
    <definedName name="____________________BTS1">#REF!</definedName>
    <definedName name="____________________BTS10" localSheetId="6">#REF!</definedName>
    <definedName name="____________________BTS10" localSheetId="0">#REF!</definedName>
    <definedName name="____________________BTS10">#REF!</definedName>
    <definedName name="____________________BTS11" localSheetId="6">#REF!</definedName>
    <definedName name="____________________BTS11" localSheetId="0">#REF!</definedName>
    <definedName name="____________________BTS11">#REF!</definedName>
    <definedName name="____________________BTS12" localSheetId="6">#REF!</definedName>
    <definedName name="____________________BTS12" localSheetId="0">#REF!</definedName>
    <definedName name="____________________BTS12">#REF!</definedName>
    <definedName name="____________________BTS13" localSheetId="6">#REF!</definedName>
    <definedName name="____________________BTS13" localSheetId="0">#REF!</definedName>
    <definedName name="____________________BTS13">#REF!</definedName>
    <definedName name="____________________BTS14" localSheetId="6">#REF!</definedName>
    <definedName name="____________________BTS14" localSheetId="0">#REF!</definedName>
    <definedName name="____________________BTS14">#REF!</definedName>
    <definedName name="____________________BTS15" localSheetId="6">#REF!</definedName>
    <definedName name="____________________BTS15" localSheetId="0">#REF!</definedName>
    <definedName name="____________________BTS15">#REF!</definedName>
    <definedName name="____________________BTS16" localSheetId="6">#REF!</definedName>
    <definedName name="____________________BTS16" localSheetId="0">#REF!</definedName>
    <definedName name="____________________BTS16">#REF!</definedName>
    <definedName name="____________________BTS17" localSheetId="6">#REF!</definedName>
    <definedName name="____________________BTS17" localSheetId="0">#REF!</definedName>
    <definedName name="____________________BTS17">#REF!</definedName>
    <definedName name="____________________BTS18" localSheetId="6">#REF!</definedName>
    <definedName name="____________________BTS18" localSheetId="0">#REF!</definedName>
    <definedName name="____________________BTS18">#REF!</definedName>
    <definedName name="____________________BTS19" localSheetId="6">#REF!</definedName>
    <definedName name="____________________BTS19" localSheetId="0">#REF!</definedName>
    <definedName name="____________________BTS19">#REF!</definedName>
    <definedName name="____________________BTS2" localSheetId="6">#REF!</definedName>
    <definedName name="____________________BTS2" localSheetId="0">#REF!</definedName>
    <definedName name="____________________BTS2">#REF!</definedName>
    <definedName name="____________________BTS20" localSheetId="6">#REF!</definedName>
    <definedName name="____________________BTS20" localSheetId="0">#REF!</definedName>
    <definedName name="____________________BTS20">#REF!</definedName>
    <definedName name="____________________BTS21" localSheetId="6">#REF!</definedName>
    <definedName name="____________________BTS21" localSheetId="0">#REF!</definedName>
    <definedName name="____________________BTS21">#REF!</definedName>
    <definedName name="____________________BTS22" localSheetId="6">#REF!</definedName>
    <definedName name="____________________BTS22" localSheetId="0">#REF!</definedName>
    <definedName name="____________________BTS22">#REF!</definedName>
    <definedName name="____________________BTS23" localSheetId="6">#REF!</definedName>
    <definedName name="____________________BTS23" localSheetId="0">#REF!</definedName>
    <definedName name="____________________BTS23">#REF!</definedName>
    <definedName name="____________________BTS24" localSheetId="6">#REF!</definedName>
    <definedName name="____________________BTS24" localSheetId="0">#REF!</definedName>
    <definedName name="____________________BTS24">#REF!</definedName>
    <definedName name="____________________BTS3" localSheetId="6">#REF!</definedName>
    <definedName name="____________________BTS3" localSheetId="0">#REF!</definedName>
    <definedName name="____________________BTS3">#REF!</definedName>
    <definedName name="____________________BTS4" localSheetId="6">#REF!</definedName>
    <definedName name="____________________BTS4" localSheetId="0">#REF!</definedName>
    <definedName name="____________________BTS4">#REF!</definedName>
    <definedName name="____________________BTS5" localSheetId="6">#REF!</definedName>
    <definedName name="____________________BTS5" localSheetId="0">#REF!</definedName>
    <definedName name="____________________BTS5">#REF!</definedName>
    <definedName name="____________________BTS6" localSheetId="6">#REF!</definedName>
    <definedName name="____________________BTS6" localSheetId="0">#REF!</definedName>
    <definedName name="____________________BTS6">#REF!</definedName>
    <definedName name="____________________BTS7" localSheetId="6">#REF!</definedName>
    <definedName name="____________________BTS7" localSheetId="0">#REF!</definedName>
    <definedName name="____________________BTS7">#REF!</definedName>
    <definedName name="____________________BTS8" localSheetId="6">#REF!</definedName>
    <definedName name="____________________BTS8" localSheetId="0">#REF!</definedName>
    <definedName name="____________________BTS8">#REF!</definedName>
    <definedName name="____________________BTS9" localSheetId="6">#REF!</definedName>
    <definedName name="____________________BTS9" localSheetId="0">#REF!</definedName>
    <definedName name="____________________BTS9">#REF!</definedName>
    <definedName name="____________________can430">40.73</definedName>
    <definedName name="____________________can435">43.3</definedName>
    <definedName name="____________________CCW1">[14]DATA!$H$67</definedName>
    <definedName name="____________________CCW2">[14]DATA!$H$97</definedName>
    <definedName name="____________________cur1">[2]r!$F$30</definedName>
    <definedName name="____________________GBS11" localSheetId="6">#REF!</definedName>
    <definedName name="____________________GBS11" localSheetId="0">#REF!</definedName>
    <definedName name="____________________GBS11">#REF!</definedName>
    <definedName name="____________________GBS110" localSheetId="6">#REF!</definedName>
    <definedName name="____________________GBS110" localSheetId="0">#REF!</definedName>
    <definedName name="____________________GBS110">#REF!</definedName>
    <definedName name="____________________GBS111" localSheetId="6">#REF!</definedName>
    <definedName name="____________________GBS111" localSheetId="0">#REF!</definedName>
    <definedName name="____________________GBS111">#REF!</definedName>
    <definedName name="____________________GBS112" localSheetId="6">#REF!</definedName>
    <definedName name="____________________GBS112" localSheetId="0">#REF!</definedName>
    <definedName name="____________________GBS112">#REF!</definedName>
    <definedName name="____________________GBS113" localSheetId="6">#REF!</definedName>
    <definedName name="____________________GBS113" localSheetId="0">#REF!</definedName>
    <definedName name="____________________GBS113">#REF!</definedName>
    <definedName name="____________________GBS114" localSheetId="6">#REF!</definedName>
    <definedName name="____________________GBS114" localSheetId="0">#REF!</definedName>
    <definedName name="____________________GBS114">#REF!</definedName>
    <definedName name="____________________GBS115" localSheetId="6">#REF!</definedName>
    <definedName name="____________________GBS115" localSheetId="0">#REF!</definedName>
    <definedName name="____________________GBS115">#REF!</definedName>
    <definedName name="____________________GBS116" localSheetId="6">#REF!</definedName>
    <definedName name="____________________GBS116" localSheetId="0">#REF!</definedName>
    <definedName name="____________________GBS116">#REF!</definedName>
    <definedName name="____________________GBS117" localSheetId="6">#REF!</definedName>
    <definedName name="____________________GBS117" localSheetId="0">#REF!</definedName>
    <definedName name="____________________GBS117">#REF!</definedName>
    <definedName name="____________________GBS118" localSheetId="6">#REF!</definedName>
    <definedName name="____________________GBS118" localSheetId="0">#REF!</definedName>
    <definedName name="____________________GBS118">#REF!</definedName>
    <definedName name="____________________GBS119" localSheetId="6">#REF!</definedName>
    <definedName name="____________________GBS119" localSheetId="0">#REF!</definedName>
    <definedName name="____________________GBS119">#REF!</definedName>
    <definedName name="____________________GBS12" localSheetId="6">#REF!</definedName>
    <definedName name="____________________GBS12" localSheetId="0">#REF!</definedName>
    <definedName name="____________________GBS12">#REF!</definedName>
    <definedName name="____________________GBS120" localSheetId="6">#REF!</definedName>
    <definedName name="____________________GBS120" localSheetId="0">#REF!</definedName>
    <definedName name="____________________GBS120">#REF!</definedName>
    <definedName name="____________________GBS121" localSheetId="6">#REF!</definedName>
    <definedName name="____________________GBS121" localSheetId="0">#REF!</definedName>
    <definedName name="____________________GBS121">#REF!</definedName>
    <definedName name="____________________GBS122" localSheetId="6">#REF!</definedName>
    <definedName name="____________________GBS122" localSheetId="0">#REF!</definedName>
    <definedName name="____________________GBS122">#REF!</definedName>
    <definedName name="____________________GBS123" localSheetId="6">#REF!</definedName>
    <definedName name="____________________GBS123" localSheetId="0">#REF!</definedName>
    <definedName name="____________________GBS123">#REF!</definedName>
    <definedName name="____________________GBS124" localSheetId="6">#REF!</definedName>
    <definedName name="____________________GBS124" localSheetId="0">#REF!</definedName>
    <definedName name="____________________GBS124">#REF!</definedName>
    <definedName name="____________________GBS13" localSheetId="6">#REF!</definedName>
    <definedName name="____________________GBS13" localSheetId="0">#REF!</definedName>
    <definedName name="____________________GBS13">#REF!</definedName>
    <definedName name="____________________GBS14" localSheetId="6">#REF!</definedName>
    <definedName name="____________________GBS14" localSheetId="0">#REF!</definedName>
    <definedName name="____________________GBS14">#REF!</definedName>
    <definedName name="____________________GBS15" localSheetId="6">#REF!</definedName>
    <definedName name="____________________GBS15" localSheetId="0">#REF!</definedName>
    <definedName name="____________________GBS15">#REF!</definedName>
    <definedName name="____________________GBS16" localSheetId="6">#REF!</definedName>
    <definedName name="____________________GBS16" localSheetId="0">#REF!</definedName>
    <definedName name="____________________GBS16">#REF!</definedName>
    <definedName name="____________________GBS17" localSheetId="6">#REF!</definedName>
    <definedName name="____________________GBS17" localSheetId="0">#REF!</definedName>
    <definedName name="____________________GBS17">#REF!</definedName>
    <definedName name="____________________GBS18" localSheetId="6">#REF!</definedName>
    <definedName name="____________________GBS18" localSheetId="0">#REF!</definedName>
    <definedName name="____________________GBS18">#REF!</definedName>
    <definedName name="____________________GBS19" localSheetId="6">#REF!</definedName>
    <definedName name="____________________GBS19" localSheetId="0">#REF!</definedName>
    <definedName name="____________________GBS19">#REF!</definedName>
    <definedName name="____________________GBS21" localSheetId="6">#REF!</definedName>
    <definedName name="____________________GBS21" localSheetId="0">#REF!</definedName>
    <definedName name="____________________GBS21">#REF!</definedName>
    <definedName name="____________________GBS210" localSheetId="6">#REF!</definedName>
    <definedName name="____________________GBS210" localSheetId="0">#REF!</definedName>
    <definedName name="____________________GBS210">#REF!</definedName>
    <definedName name="____________________GBS211" localSheetId="6">#REF!</definedName>
    <definedName name="____________________GBS211" localSheetId="0">#REF!</definedName>
    <definedName name="____________________GBS211">#REF!</definedName>
    <definedName name="____________________GBS212" localSheetId="6">#REF!</definedName>
    <definedName name="____________________GBS212" localSheetId="0">#REF!</definedName>
    <definedName name="____________________GBS212">#REF!</definedName>
    <definedName name="____________________GBS213" localSheetId="6">#REF!</definedName>
    <definedName name="____________________GBS213" localSheetId="0">#REF!</definedName>
    <definedName name="____________________GBS213">#REF!</definedName>
    <definedName name="____________________GBS214" localSheetId="6">#REF!</definedName>
    <definedName name="____________________GBS214" localSheetId="0">#REF!</definedName>
    <definedName name="____________________GBS214">#REF!</definedName>
    <definedName name="____________________GBS215" localSheetId="6">#REF!</definedName>
    <definedName name="____________________GBS215" localSheetId="0">#REF!</definedName>
    <definedName name="____________________GBS215">#REF!</definedName>
    <definedName name="____________________GBS216" localSheetId="6">#REF!</definedName>
    <definedName name="____________________GBS216" localSheetId="0">#REF!</definedName>
    <definedName name="____________________GBS216">#REF!</definedName>
    <definedName name="____________________GBS217" localSheetId="6">#REF!</definedName>
    <definedName name="____________________GBS217" localSheetId="0">#REF!</definedName>
    <definedName name="____________________GBS217">#REF!</definedName>
    <definedName name="____________________GBS218" localSheetId="6">#REF!</definedName>
    <definedName name="____________________GBS218" localSheetId="0">#REF!</definedName>
    <definedName name="____________________GBS218">#REF!</definedName>
    <definedName name="____________________GBS219" localSheetId="6">#REF!</definedName>
    <definedName name="____________________GBS219" localSheetId="0">#REF!</definedName>
    <definedName name="____________________GBS219">#REF!</definedName>
    <definedName name="____________________GBS22" localSheetId="6">#REF!</definedName>
    <definedName name="____________________GBS22" localSheetId="0">#REF!</definedName>
    <definedName name="____________________GBS22">#REF!</definedName>
    <definedName name="____________________GBS220" localSheetId="6">#REF!</definedName>
    <definedName name="____________________GBS220" localSheetId="0">#REF!</definedName>
    <definedName name="____________________GBS220">#REF!</definedName>
    <definedName name="____________________GBS221" localSheetId="6">#REF!</definedName>
    <definedName name="____________________GBS221" localSheetId="0">#REF!</definedName>
    <definedName name="____________________GBS221">#REF!</definedName>
    <definedName name="____________________GBS222" localSheetId="6">#REF!</definedName>
    <definedName name="____________________GBS222" localSheetId="0">#REF!</definedName>
    <definedName name="____________________GBS222">#REF!</definedName>
    <definedName name="____________________GBS223" localSheetId="6">#REF!</definedName>
    <definedName name="____________________GBS223" localSheetId="0">#REF!</definedName>
    <definedName name="____________________GBS223">#REF!</definedName>
    <definedName name="____________________GBS224" localSheetId="6">#REF!</definedName>
    <definedName name="____________________GBS224" localSheetId="0">#REF!</definedName>
    <definedName name="____________________GBS224">#REF!</definedName>
    <definedName name="____________________GBS23" localSheetId="6">#REF!</definedName>
    <definedName name="____________________GBS23" localSheetId="0">#REF!</definedName>
    <definedName name="____________________GBS23">#REF!</definedName>
    <definedName name="____________________GBS24" localSheetId="6">#REF!</definedName>
    <definedName name="____________________GBS24" localSheetId="0">#REF!</definedName>
    <definedName name="____________________GBS24">#REF!</definedName>
    <definedName name="____________________GBS25" localSheetId="6">#REF!</definedName>
    <definedName name="____________________GBS25" localSheetId="0">#REF!</definedName>
    <definedName name="____________________GBS25">#REF!</definedName>
    <definedName name="____________________GBS26" localSheetId="6">#REF!</definedName>
    <definedName name="____________________GBS26" localSheetId="0">#REF!</definedName>
    <definedName name="____________________GBS26">#REF!</definedName>
    <definedName name="____________________GBS27" localSheetId="6">#REF!</definedName>
    <definedName name="____________________GBS27" localSheetId="0">#REF!</definedName>
    <definedName name="____________________GBS27">#REF!</definedName>
    <definedName name="____________________GBS28" localSheetId="6">#REF!</definedName>
    <definedName name="____________________GBS28" localSheetId="0">#REF!</definedName>
    <definedName name="____________________GBS28">#REF!</definedName>
    <definedName name="____________________GBS29" localSheetId="6">#REF!</definedName>
    <definedName name="____________________GBS29" localSheetId="0">#REF!</definedName>
    <definedName name="____________________GBS29">#REF!</definedName>
    <definedName name="____________________imp1">[11]DATA_PRG!$H$245</definedName>
    <definedName name="____________________knr2" localSheetId="6">#REF!</definedName>
    <definedName name="____________________knr2" localSheetId="0">#REF!</definedName>
    <definedName name="____________________knr2">#REF!</definedName>
    <definedName name="____________________l1">[3]leads!$A$3:$E$108</definedName>
    <definedName name="____________________l12" localSheetId="6">#REF!</definedName>
    <definedName name="____________________l12" localSheetId="0">#REF!</definedName>
    <definedName name="____________________l12">#REF!</definedName>
    <definedName name="____________________l2">[2]r!$F$29</definedName>
    <definedName name="____________________l3" localSheetId="6">#REF!</definedName>
    <definedName name="____________________l3" localSheetId="0">#REF!</definedName>
    <definedName name="____________________l3">#REF!</definedName>
    <definedName name="____________________l4">[4]Sheet1!$W$2:$Y$103</definedName>
    <definedName name="____________________l5" localSheetId="6">#REF!</definedName>
    <definedName name="____________________l5" localSheetId="0">#REF!</definedName>
    <definedName name="____________________l5">#REF!</definedName>
    <definedName name="____________________l6">[2]r!$F$4</definedName>
    <definedName name="____________________l7">[5]r!$F$4</definedName>
    <definedName name="____________________l8">[2]r!$F$2</definedName>
    <definedName name="____________________l9">[2]r!$F$3</definedName>
    <definedName name="____________________LJ6">[14]DATA!$H$245</definedName>
    <definedName name="____________________lj600" localSheetId="6">#REF!</definedName>
    <definedName name="____________________lj600" localSheetId="0">#REF!</definedName>
    <definedName name="____________________lj600">#REF!</definedName>
    <definedName name="____________________lj900" localSheetId="6">#REF!</definedName>
    <definedName name="____________________lj900" localSheetId="0">#REF!</definedName>
    <definedName name="____________________lj900">#REF!</definedName>
    <definedName name="____________________LL3" localSheetId="6">#REF!</definedName>
    <definedName name="____________________LL3" localSheetId="0">#REF!</definedName>
    <definedName name="____________________LL3">#REF!</definedName>
    <definedName name="____________________LSO24" localSheetId="6">[10]Lead!#REF!</definedName>
    <definedName name="____________________LSO24" localSheetId="0">[10]Lead!#REF!</definedName>
    <definedName name="____________________LSO24">[10]Lead!#REF!</definedName>
    <definedName name="____________________MA1" localSheetId="6">#REF!</definedName>
    <definedName name="____________________MA1" localSheetId="0">#REF!</definedName>
    <definedName name="____________________MA1">#REF!</definedName>
    <definedName name="____________________MA2" localSheetId="6">#REF!</definedName>
    <definedName name="____________________MA2" localSheetId="0">#REF!</definedName>
    <definedName name="____________________MA2">#REF!</definedName>
    <definedName name="____________________Met22" localSheetId="6">#REF!</definedName>
    <definedName name="____________________Met22" localSheetId="0">#REF!</definedName>
    <definedName name="____________________Met22">#REF!</definedName>
    <definedName name="____________________Met45" localSheetId="6">#REF!</definedName>
    <definedName name="____________________Met45" localSheetId="0">#REF!</definedName>
    <definedName name="____________________Met45">#REF!</definedName>
    <definedName name="____________________MEt55" localSheetId="6">#REF!</definedName>
    <definedName name="____________________MEt55" localSheetId="0">#REF!</definedName>
    <definedName name="____________________MEt55">#REF!</definedName>
    <definedName name="____________________Met63" localSheetId="6">#REF!</definedName>
    <definedName name="____________________Met63" localSheetId="0">#REF!</definedName>
    <definedName name="____________________Met63">#REF!</definedName>
    <definedName name="____________________ML21" localSheetId="6">#REF!</definedName>
    <definedName name="____________________ML21" localSheetId="0">#REF!</definedName>
    <definedName name="____________________ML21">#REF!</definedName>
    <definedName name="____________________ML210" localSheetId="6">#REF!</definedName>
    <definedName name="____________________ML210" localSheetId="0">#REF!</definedName>
    <definedName name="____________________ML210">#REF!</definedName>
    <definedName name="____________________ML211" localSheetId="6">#REF!</definedName>
    <definedName name="____________________ML211" localSheetId="0">#REF!</definedName>
    <definedName name="____________________ML211">#REF!</definedName>
    <definedName name="____________________ML212" localSheetId="6">#REF!</definedName>
    <definedName name="____________________ML212" localSheetId="0">#REF!</definedName>
    <definedName name="____________________ML212">#REF!</definedName>
    <definedName name="____________________ML213" localSheetId="6">#REF!</definedName>
    <definedName name="____________________ML213" localSheetId="0">#REF!</definedName>
    <definedName name="____________________ML213">#REF!</definedName>
    <definedName name="____________________ML214" localSheetId="6">#REF!</definedName>
    <definedName name="____________________ML214" localSheetId="0">#REF!</definedName>
    <definedName name="____________________ML214">#REF!</definedName>
    <definedName name="____________________ML215" localSheetId="6">#REF!</definedName>
    <definedName name="____________________ML215" localSheetId="0">#REF!</definedName>
    <definedName name="____________________ML215">#REF!</definedName>
    <definedName name="____________________ML216" localSheetId="6">#REF!</definedName>
    <definedName name="____________________ML216" localSheetId="0">#REF!</definedName>
    <definedName name="____________________ML216">#REF!</definedName>
    <definedName name="____________________ML217" localSheetId="6">#REF!</definedName>
    <definedName name="____________________ML217" localSheetId="0">#REF!</definedName>
    <definedName name="____________________ML217">#REF!</definedName>
    <definedName name="____________________ML218" localSheetId="6">#REF!</definedName>
    <definedName name="____________________ML218" localSheetId="0">#REF!</definedName>
    <definedName name="____________________ML218">#REF!</definedName>
    <definedName name="____________________ML219" localSheetId="6">#REF!</definedName>
    <definedName name="____________________ML219" localSheetId="0">#REF!</definedName>
    <definedName name="____________________ML219">#REF!</definedName>
    <definedName name="____________________ML22" localSheetId="6">#REF!</definedName>
    <definedName name="____________________ML22" localSheetId="0">#REF!</definedName>
    <definedName name="____________________ML22">#REF!</definedName>
    <definedName name="____________________ML220" localSheetId="6">#REF!</definedName>
    <definedName name="____________________ML220" localSheetId="0">#REF!</definedName>
    <definedName name="____________________ML220">#REF!</definedName>
    <definedName name="____________________ML221" localSheetId="6">#REF!</definedName>
    <definedName name="____________________ML221" localSheetId="0">#REF!</definedName>
    <definedName name="____________________ML221">#REF!</definedName>
    <definedName name="____________________ML222" localSheetId="6">#REF!</definedName>
    <definedName name="____________________ML222" localSheetId="0">#REF!</definedName>
    <definedName name="____________________ML222">#REF!</definedName>
    <definedName name="____________________ML223" localSheetId="6">#REF!</definedName>
    <definedName name="____________________ML223" localSheetId="0">#REF!</definedName>
    <definedName name="____________________ML223">#REF!</definedName>
    <definedName name="____________________ML224" localSheetId="6">#REF!</definedName>
    <definedName name="____________________ML224" localSheetId="0">#REF!</definedName>
    <definedName name="____________________ML224">#REF!</definedName>
    <definedName name="____________________ML23" localSheetId="6">#REF!</definedName>
    <definedName name="____________________ML23" localSheetId="0">#REF!</definedName>
    <definedName name="____________________ML23">#REF!</definedName>
    <definedName name="____________________ML24" localSheetId="6">#REF!</definedName>
    <definedName name="____________________ML24" localSheetId="0">#REF!</definedName>
    <definedName name="____________________ML24">#REF!</definedName>
    <definedName name="____________________ML25" localSheetId="6">#REF!</definedName>
    <definedName name="____________________ML25" localSheetId="0">#REF!</definedName>
    <definedName name="____________________ML25">#REF!</definedName>
    <definedName name="____________________ML26" localSheetId="6">#REF!</definedName>
    <definedName name="____________________ML26" localSheetId="0">#REF!</definedName>
    <definedName name="____________________ML26">#REF!</definedName>
    <definedName name="____________________ML27" localSheetId="6">#REF!</definedName>
    <definedName name="____________________ML27" localSheetId="0">#REF!</definedName>
    <definedName name="____________________ML27">#REF!</definedName>
    <definedName name="____________________ML28" localSheetId="6">#REF!</definedName>
    <definedName name="____________________ML28" localSheetId="0">#REF!</definedName>
    <definedName name="____________________ML28">#REF!</definedName>
    <definedName name="____________________ML29" localSheetId="6">#REF!</definedName>
    <definedName name="____________________ML29" localSheetId="0">#REF!</definedName>
    <definedName name="____________________ML29">#REF!</definedName>
    <definedName name="____________________ML31" localSheetId="6">#REF!</definedName>
    <definedName name="____________________ML31" localSheetId="0">#REF!</definedName>
    <definedName name="____________________ML31">#REF!</definedName>
    <definedName name="____________________ML310" localSheetId="6">#REF!</definedName>
    <definedName name="____________________ML310" localSheetId="0">#REF!</definedName>
    <definedName name="____________________ML310">#REF!</definedName>
    <definedName name="____________________ML311" localSheetId="6">#REF!</definedName>
    <definedName name="____________________ML311" localSheetId="0">#REF!</definedName>
    <definedName name="____________________ML311">#REF!</definedName>
    <definedName name="____________________ML312" localSheetId="6">#REF!</definedName>
    <definedName name="____________________ML312" localSheetId="0">#REF!</definedName>
    <definedName name="____________________ML312">#REF!</definedName>
    <definedName name="____________________ML313" localSheetId="6">#REF!</definedName>
    <definedName name="____________________ML313" localSheetId="0">#REF!</definedName>
    <definedName name="____________________ML313">#REF!</definedName>
    <definedName name="____________________ML314" localSheetId="6">#REF!</definedName>
    <definedName name="____________________ML314" localSheetId="0">#REF!</definedName>
    <definedName name="____________________ML314">#REF!</definedName>
    <definedName name="____________________ML315" localSheetId="6">#REF!</definedName>
    <definedName name="____________________ML315" localSheetId="0">#REF!</definedName>
    <definedName name="____________________ML315">#REF!</definedName>
    <definedName name="____________________ML316" localSheetId="6">#REF!</definedName>
    <definedName name="____________________ML316" localSheetId="0">#REF!</definedName>
    <definedName name="____________________ML316">#REF!</definedName>
    <definedName name="____________________ML317" localSheetId="6">#REF!</definedName>
    <definedName name="____________________ML317" localSheetId="0">#REF!</definedName>
    <definedName name="____________________ML317">#REF!</definedName>
    <definedName name="____________________ML318" localSheetId="6">#REF!</definedName>
    <definedName name="____________________ML318" localSheetId="0">#REF!</definedName>
    <definedName name="____________________ML318">#REF!</definedName>
    <definedName name="____________________ML319" localSheetId="6">#REF!</definedName>
    <definedName name="____________________ML319" localSheetId="0">#REF!</definedName>
    <definedName name="____________________ML319">#REF!</definedName>
    <definedName name="____________________ML32" localSheetId="6">#REF!</definedName>
    <definedName name="____________________ML32" localSheetId="0">#REF!</definedName>
    <definedName name="____________________ML32">#REF!</definedName>
    <definedName name="____________________ML320" localSheetId="6">#REF!</definedName>
    <definedName name="____________________ML320" localSheetId="0">#REF!</definedName>
    <definedName name="____________________ML320">#REF!</definedName>
    <definedName name="____________________ML321" localSheetId="6">#REF!</definedName>
    <definedName name="____________________ML321" localSheetId="0">#REF!</definedName>
    <definedName name="____________________ML321">#REF!</definedName>
    <definedName name="____________________ML322" localSheetId="6">#REF!</definedName>
    <definedName name="____________________ML322" localSheetId="0">#REF!</definedName>
    <definedName name="____________________ML322">#REF!</definedName>
    <definedName name="____________________ML323" localSheetId="6">#REF!</definedName>
    <definedName name="____________________ML323" localSheetId="0">#REF!</definedName>
    <definedName name="____________________ML323">#REF!</definedName>
    <definedName name="____________________ML324" localSheetId="6">#REF!</definedName>
    <definedName name="____________________ML324" localSheetId="0">#REF!</definedName>
    <definedName name="____________________ML324">#REF!</definedName>
    <definedName name="____________________ML33" localSheetId="6">#REF!</definedName>
    <definedName name="____________________ML33" localSheetId="0">#REF!</definedName>
    <definedName name="____________________ML33">#REF!</definedName>
    <definedName name="____________________ML34" localSheetId="6">#REF!</definedName>
    <definedName name="____________________ML34" localSheetId="0">#REF!</definedName>
    <definedName name="____________________ML34">#REF!</definedName>
    <definedName name="____________________ML35" localSheetId="6">#REF!</definedName>
    <definedName name="____________________ML35" localSheetId="0">#REF!</definedName>
    <definedName name="____________________ML35">#REF!</definedName>
    <definedName name="____________________ML36" localSheetId="6">#REF!</definedName>
    <definedName name="____________________ML36" localSheetId="0">#REF!</definedName>
    <definedName name="____________________ML36">#REF!</definedName>
    <definedName name="____________________ML37" localSheetId="6">#REF!</definedName>
    <definedName name="____________________ML37" localSheetId="0">#REF!</definedName>
    <definedName name="____________________ML37">#REF!</definedName>
    <definedName name="____________________ML38" localSheetId="6">#REF!</definedName>
    <definedName name="____________________ML38" localSheetId="0">#REF!</definedName>
    <definedName name="____________________ML38">#REF!</definedName>
    <definedName name="____________________ML39" localSheetId="6">#REF!</definedName>
    <definedName name="____________________ML39" localSheetId="0">#REF!</definedName>
    <definedName name="____________________ML39">#REF!</definedName>
    <definedName name="____________________ML7" localSheetId="6">#REF!</definedName>
    <definedName name="____________________ML7" localSheetId="0">#REF!</definedName>
    <definedName name="____________________ML7">#REF!</definedName>
    <definedName name="____________________ML8" localSheetId="6">#REF!</definedName>
    <definedName name="____________________ML8" localSheetId="0">#REF!</definedName>
    <definedName name="____________________ML8">#REF!</definedName>
    <definedName name="____________________ML9" localSheetId="6">#REF!</definedName>
    <definedName name="____________________ML9" localSheetId="0">#REF!</definedName>
    <definedName name="____________________ML9">#REF!</definedName>
    <definedName name="____________________mm1">[6]r!$F$4</definedName>
    <definedName name="____________________mm1000" localSheetId="6">#REF!</definedName>
    <definedName name="____________________mm1000" localSheetId="0">#REF!</definedName>
    <definedName name="____________________mm1000">#REF!</definedName>
    <definedName name="____________________mm11">[2]r!$F$4</definedName>
    <definedName name="____________________mm111">[5]r!$F$4</definedName>
    <definedName name="____________________mm600" localSheetId="6">#REF!</definedName>
    <definedName name="____________________mm600" localSheetId="0">#REF!</definedName>
    <definedName name="____________________mm600">#REF!</definedName>
    <definedName name="____________________mm800" localSheetId="6">#REF!</definedName>
    <definedName name="____________________mm800" localSheetId="0">#REF!</definedName>
    <definedName name="____________________mm800">#REF!</definedName>
    <definedName name="____________________PC1" localSheetId="6">#REF!</definedName>
    <definedName name="____________________PC1" localSheetId="0">#REF!</definedName>
    <definedName name="____________________PC1">#REF!</definedName>
    <definedName name="____________________PC10" localSheetId="6">#REF!</definedName>
    <definedName name="____________________PC10" localSheetId="0">#REF!</definedName>
    <definedName name="____________________PC10">#REF!</definedName>
    <definedName name="____________________PC11" localSheetId="6">#REF!</definedName>
    <definedName name="____________________PC11" localSheetId="0">#REF!</definedName>
    <definedName name="____________________PC11">#REF!</definedName>
    <definedName name="____________________PC12" localSheetId="6">#REF!</definedName>
    <definedName name="____________________PC12" localSheetId="0">#REF!</definedName>
    <definedName name="____________________PC12">#REF!</definedName>
    <definedName name="____________________PC13" localSheetId="6">#REF!</definedName>
    <definedName name="____________________PC13" localSheetId="0">#REF!</definedName>
    <definedName name="____________________PC13">#REF!</definedName>
    <definedName name="____________________PC14" localSheetId="6">#REF!</definedName>
    <definedName name="____________________PC14" localSheetId="0">#REF!</definedName>
    <definedName name="____________________PC14">#REF!</definedName>
    <definedName name="____________________PC15" localSheetId="6">#REF!</definedName>
    <definedName name="____________________PC15" localSheetId="0">#REF!</definedName>
    <definedName name="____________________PC15">#REF!</definedName>
    <definedName name="____________________PC16" localSheetId="6">#REF!</definedName>
    <definedName name="____________________PC16" localSheetId="0">#REF!</definedName>
    <definedName name="____________________PC16">#REF!</definedName>
    <definedName name="____________________PC17" localSheetId="6">#REF!</definedName>
    <definedName name="____________________PC17" localSheetId="0">#REF!</definedName>
    <definedName name="____________________PC17">#REF!</definedName>
    <definedName name="____________________PC18" localSheetId="6">#REF!</definedName>
    <definedName name="____________________PC18" localSheetId="0">#REF!</definedName>
    <definedName name="____________________PC18">#REF!</definedName>
    <definedName name="____________________PC19" localSheetId="6">#REF!</definedName>
    <definedName name="____________________PC19" localSheetId="0">#REF!</definedName>
    <definedName name="____________________PC19">#REF!</definedName>
    <definedName name="____________________pc2" localSheetId="6">#REF!</definedName>
    <definedName name="____________________pc2" localSheetId="0">#REF!</definedName>
    <definedName name="____________________pc2">#REF!</definedName>
    <definedName name="____________________PC20">NA()</definedName>
    <definedName name="____________________PC21" localSheetId="6">#REF!</definedName>
    <definedName name="____________________PC21" localSheetId="0">#REF!</definedName>
    <definedName name="____________________PC21">#REF!</definedName>
    <definedName name="____________________PC22" localSheetId="6">#REF!</definedName>
    <definedName name="____________________PC22" localSheetId="0">#REF!</definedName>
    <definedName name="____________________PC22">#REF!</definedName>
    <definedName name="____________________PC23" localSheetId="6">#REF!</definedName>
    <definedName name="____________________PC23" localSheetId="0">#REF!</definedName>
    <definedName name="____________________PC23">#REF!</definedName>
    <definedName name="____________________PC24" localSheetId="6">#REF!</definedName>
    <definedName name="____________________PC24" localSheetId="0">#REF!</definedName>
    <definedName name="____________________PC24">#REF!</definedName>
    <definedName name="____________________PC3" localSheetId="6">#REF!</definedName>
    <definedName name="____________________PC3" localSheetId="0">#REF!</definedName>
    <definedName name="____________________PC3">#REF!</definedName>
    <definedName name="____________________PC4" localSheetId="6">#REF!</definedName>
    <definedName name="____________________PC4" localSheetId="0">#REF!</definedName>
    <definedName name="____________________PC4">#REF!</definedName>
    <definedName name="____________________PC5" localSheetId="6">#REF!</definedName>
    <definedName name="____________________PC5" localSheetId="0">#REF!</definedName>
    <definedName name="____________________PC5">#REF!</definedName>
    <definedName name="____________________PC6" localSheetId="6">#REF!</definedName>
    <definedName name="____________________PC6" localSheetId="0">#REF!</definedName>
    <definedName name="____________________PC6">#REF!</definedName>
    <definedName name="____________________pc600" localSheetId="6">#REF!</definedName>
    <definedName name="____________________pc600" localSheetId="0">#REF!</definedName>
    <definedName name="____________________pc600">#REF!</definedName>
    <definedName name="____________________PC7" localSheetId="6">#REF!</definedName>
    <definedName name="____________________PC7" localSheetId="0">#REF!</definedName>
    <definedName name="____________________PC7">#REF!</definedName>
    <definedName name="____________________PC8" localSheetId="6">#REF!</definedName>
    <definedName name="____________________PC8" localSheetId="0">#REF!</definedName>
    <definedName name="____________________PC8">#REF!</definedName>
    <definedName name="____________________PC9" localSheetId="6">#REF!</definedName>
    <definedName name="____________________PC9" localSheetId="0">#REF!</definedName>
    <definedName name="____________________PC9">#REF!</definedName>
    <definedName name="____________________pc900" localSheetId="6">#REF!</definedName>
    <definedName name="____________________pc900" localSheetId="0">#REF!</definedName>
    <definedName name="____________________pc900">#REF!</definedName>
    <definedName name="____________________pla4">[12]DATA_PRG!$H$269</definedName>
    <definedName name="____________________pv2" localSheetId="6">#REF!</definedName>
    <definedName name="____________________pv2" localSheetId="0">#REF!</definedName>
    <definedName name="____________________pv2">#REF!</definedName>
    <definedName name="____________________rr3">[7]v!$A$2:$E$51</definedName>
    <definedName name="____________________rrr1">[7]r!$B$1:$I$145</definedName>
    <definedName name="____________________SP10">[13]Sheet1!$C$18</definedName>
    <definedName name="____________________SP16">[13]Sheet1!$C$24</definedName>
    <definedName name="____________________SP7">[13]Sheet1!$C$15</definedName>
    <definedName name="____________________ss12">[8]rdamdata!$J$8</definedName>
    <definedName name="____________________ss20">[8]rdamdata!$J$7</definedName>
    <definedName name="____________________ss40">[8]rdamdata!$J$6</definedName>
    <definedName name="____________________var1" localSheetId="6">#REF!</definedName>
    <definedName name="____________________var1" localSheetId="0">#REF!</definedName>
    <definedName name="____________________var1">#REF!</definedName>
    <definedName name="____________________var4" localSheetId="6">#REF!</definedName>
    <definedName name="____________________var4" localSheetId="0">#REF!</definedName>
    <definedName name="____________________var4">#REF!</definedName>
    <definedName name="____________________vat1">NA()</definedName>
    <definedName name="___________________bla1">[1]leads!$H$7</definedName>
    <definedName name="___________________BSG100" localSheetId="6">#REF!</definedName>
    <definedName name="___________________BSG100" localSheetId="0">#REF!</definedName>
    <definedName name="___________________BSG100">#REF!</definedName>
    <definedName name="___________________BSG150" localSheetId="6">#REF!</definedName>
    <definedName name="___________________BSG150" localSheetId="0">#REF!</definedName>
    <definedName name="___________________BSG150">#REF!</definedName>
    <definedName name="___________________BSG5" localSheetId="6">#REF!</definedName>
    <definedName name="___________________BSG5" localSheetId="0">#REF!</definedName>
    <definedName name="___________________BSG5">#REF!</definedName>
    <definedName name="___________________BSG75" localSheetId="6">#REF!</definedName>
    <definedName name="___________________BSG75" localSheetId="0">#REF!</definedName>
    <definedName name="___________________BSG75">#REF!</definedName>
    <definedName name="___________________BTC1" localSheetId="6">#REF!</definedName>
    <definedName name="___________________BTC1" localSheetId="0">#REF!</definedName>
    <definedName name="___________________BTC1">#REF!</definedName>
    <definedName name="___________________BTC10" localSheetId="6">#REF!</definedName>
    <definedName name="___________________BTC10" localSheetId="0">#REF!</definedName>
    <definedName name="___________________BTC10">#REF!</definedName>
    <definedName name="___________________BTC11" localSheetId="6">#REF!</definedName>
    <definedName name="___________________BTC11" localSheetId="0">#REF!</definedName>
    <definedName name="___________________BTC11">#REF!</definedName>
    <definedName name="___________________BTC12" localSheetId="6">#REF!</definedName>
    <definedName name="___________________BTC12" localSheetId="0">#REF!</definedName>
    <definedName name="___________________BTC12">#REF!</definedName>
    <definedName name="___________________BTC13" localSheetId="6">#REF!</definedName>
    <definedName name="___________________BTC13" localSheetId="0">#REF!</definedName>
    <definedName name="___________________BTC13">#REF!</definedName>
    <definedName name="___________________BTC14" localSheetId="6">#REF!</definedName>
    <definedName name="___________________BTC14" localSheetId="0">#REF!</definedName>
    <definedName name="___________________BTC14">#REF!</definedName>
    <definedName name="___________________BTC15" localSheetId="6">#REF!</definedName>
    <definedName name="___________________BTC15" localSheetId="0">#REF!</definedName>
    <definedName name="___________________BTC15">#REF!</definedName>
    <definedName name="___________________BTC16" localSheetId="6">#REF!</definedName>
    <definedName name="___________________BTC16" localSheetId="0">#REF!</definedName>
    <definedName name="___________________BTC16">#REF!</definedName>
    <definedName name="___________________BTC17" localSheetId="6">#REF!</definedName>
    <definedName name="___________________BTC17" localSheetId="0">#REF!</definedName>
    <definedName name="___________________BTC17">#REF!</definedName>
    <definedName name="___________________BTC18" localSheetId="6">#REF!</definedName>
    <definedName name="___________________BTC18" localSheetId="0">#REF!</definedName>
    <definedName name="___________________BTC18">#REF!</definedName>
    <definedName name="___________________BTC19" localSheetId="6">#REF!</definedName>
    <definedName name="___________________BTC19" localSheetId="0">#REF!</definedName>
    <definedName name="___________________BTC19">#REF!</definedName>
    <definedName name="___________________BTC2" localSheetId="6">#REF!</definedName>
    <definedName name="___________________BTC2" localSheetId="0">#REF!</definedName>
    <definedName name="___________________BTC2">#REF!</definedName>
    <definedName name="___________________BTC20" localSheetId="6">#REF!</definedName>
    <definedName name="___________________BTC20" localSheetId="0">#REF!</definedName>
    <definedName name="___________________BTC20">#REF!</definedName>
    <definedName name="___________________BTC21" localSheetId="6">#REF!</definedName>
    <definedName name="___________________BTC21" localSheetId="0">#REF!</definedName>
    <definedName name="___________________BTC21">#REF!</definedName>
    <definedName name="___________________BTC22" localSheetId="6">#REF!</definedName>
    <definedName name="___________________BTC22" localSheetId="0">#REF!</definedName>
    <definedName name="___________________BTC22">#REF!</definedName>
    <definedName name="___________________BTC23" localSheetId="6">#REF!</definedName>
    <definedName name="___________________BTC23" localSheetId="0">#REF!</definedName>
    <definedName name="___________________BTC23">#REF!</definedName>
    <definedName name="___________________BTC24" localSheetId="6">#REF!</definedName>
    <definedName name="___________________BTC24" localSheetId="0">#REF!</definedName>
    <definedName name="___________________BTC24">#REF!</definedName>
    <definedName name="___________________BTC3" localSheetId="6">#REF!</definedName>
    <definedName name="___________________BTC3" localSheetId="0">#REF!</definedName>
    <definedName name="___________________BTC3">#REF!</definedName>
    <definedName name="___________________BTC4" localSheetId="6">#REF!</definedName>
    <definedName name="___________________BTC4" localSheetId="0">#REF!</definedName>
    <definedName name="___________________BTC4">#REF!</definedName>
    <definedName name="___________________BTC5" localSheetId="6">#REF!</definedName>
    <definedName name="___________________BTC5" localSheetId="0">#REF!</definedName>
    <definedName name="___________________BTC5">#REF!</definedName>
    <definedName name="___________________BTC6" localSheetId="6">#REF!</definedName>
    <definedName name="___________________BTC6" localSheetId="0">#REF!</definedName>
    <definedName name="___________________BTC6">#REF!</definedName>
    <definedName name="___________________BTC7" localSheetId="6">#REF!</definedName>
    <definedName name="___________________BTC7" localSheetId="0">#REF!</definedName>
    <definedName name="___________________BTC7">#REF!</definedName>
    <definedName name="___________________BTC8" localSheetId="6">#REF!</definedName>
    <definedName name="___________________BTC8" localSheetId="0">#REF!</definedName>
    <definedName name="___________________BTC8">#REF!</definedName>
    <definedName name="___________________BTC9" localSheetId="6">#REF!</definedName>
    <definedName name="___________________BTC9" localSheetId="0">#REF!</definedName>
    <definedName name="___________________BTC9">#REF!</definedName>
    <definedName name="___________________BTR1" localSheetId="6">#REF!</definedName>
    <definedName name="___________________BTR1" localSheetId="0">#REF!</definedName>
    <definedName name="___________________BTR1">#REF!</definedName>
    <definedName name="___________________BTR10" localSheetId="6">#REF!</definedName>
    <definedName name="___________________BTR10" localSheetId="0">#REF!</definedName>
    <definedName name="___________________BTR10">#REF!</definedName>
    <definedName name="___________________BTR11" localSheetId="6">#REF!</definedName>
    <definedName name="___________________BTR11" localSheetId="0">#REF!</definedName>
    <definedName name="___________________BTR11">#REF!</definedName>
    <definedName name="___________________BTR12" localSheetId="6">#REF!</definedName>
    <definedName name="___________________BTR12" localSheetId="0">#REF!</definedName>
    <definedName name="___________________BTR12">#REF!</definedName>
    <definedName name="___________________BTR13" localSheetId="6">#REF!</definedName>
    <definedName name="___________________BTR13" localSheetId="0">#REF!</definedName>
    <definedName name="___________________BTR13">#REF!</definedName>
    <definedName name="___________________BTR14" localSheetId="6">#REF!</definedName>
    <definedName name="___________________BTR14" localSheetId="0">#REF!</definedName>
    <definedName name="___________________BTR14">#REF!</definedName>
    <definedName name="___________________BTR15" localSheetId="6">#REF!</definedName>
    <definedName name="___________________BTR15" localSheetId="0">#REF!</definedName>
    <definedName name="___________________BTR15">#REF!</definedName>
    <definedName name="___________________BTR16" localSheetId="6">#REF!</definedName>
    <definedName name="___________________BTR16" localSheetId="0">#REF!</definedName>
    <definedName name="___________________BTR16">#REF!</definedName>
    <definedName name="___________________BTR17" localSheetId="6">#REF!</definedName>
    <definedName name="___________________BTR17" localSheetId="0">#REF!</definedName>
    <definedName name="___________________BTR17">#REF!</definedName>
    <definedName name="___________________BTR18" localSheetId="6">#REF!</definedName>
    <definedName name="___________________BTR18" localSheetId="0">#REF!</definedName>
    <definedName name="___________________BTR18">#REF!</definedName>
    <definedName name="___________________BTR19" localSheetId="6">#REF!</definedName>
    <definedName name="___________________BTR19" localSheetId="0">#REF!</definedName>
    <definedName name="___________________BTR19">#REF!</definedName>
    <definedName name="___________________BTR2" localSheetId="6">#REF!</definedName>
    <definedName name="___________________BTR2" localSheetId="0">#REF!</definedName>
    <definedName name="___________________BTR2">#REF!</definedName>
    <definedName name="___________________BTR20" localSheetId="6">#REF!</definedName>
    <definedName name="___________________BTR20" localSheetId="0">#REF!</definedName>
    <definedName name="___________________BTR20">#REF!</definedName>
    <definedName name="___________________BTR21" localSheetId="6">#REF!</definedName>
    <definedName name="___________________BTR21" localSheetId="0">#REF!</definedName>
    <definedName name="___________________BTR21">#REF!</definedName>
    <definedName name="___________________BTR22" localSheetId="6">#REF!</definedName>
    <definedName name="___________________BTR22" localSheetId="0">#REF!</definedName>
    <definedName name="___________________BTR22">#REF!</definedName>
    <definedName name="___________________BTR23" localSheetId="6">#REF!</definedName>
    <definedName name="___________________BTR23" localSheetId="0">#REF!</definedName>
    <definedName name="___________________BTR23">#REF!</definedName>
    <definedName name="___________________BTR24" localSheetId="6">#REF!</definedName>
    <definedName name="___________________BTR24" localSheetId="0">#REF!</definedName>
    <definedName name="___________________BTR24">#REF!</definedName>
    <definedName name="___________________BTR3" localSheetId="6">#REF!</definedName>
    <definedName name="___________________BTR3" localSheetId="0">#REF!</definedName>
    <definedName name="___________________BTR3">#REF!</definedName>
    <definedName name="___________________BTR4" localSheetId="6">#REF!</definedName>
    <definedName name="___________________BTR4" localSheetId="0">#REF!</definedName>
    <definedName name="___________________BTR4">#REF!</definedName>
    <definedName name="___________________BTR5" localSheetId="6">#REF!</definedName>
    <definedName name="___________________BTR5" localSheetId="0">#REF!</definedName>
    <definedName name="___________________BTR5">#REF!</definedName>
    <definedName name="___________________BTR6" localSheetId="6">#REF!</definedName>
    <definedName name="___________________BTR6" localSheetId="0">#REF!</definedName>
    <definedName name="___________________BTR6">#REF!</definedName>
    <definedName name="___________________BTR7" localSheetId="6">#REF!</definedName>
    <definedName name="___________________BTR7" localSheetId="0">#REF!</definedName>
    <definedName name="___________________BTR7">#REF!</definedName>
    <definedName name="___________________BTR8" localSheetId="6">#REF!</definedName>
    <definedName name="___________________BTR8" localSheetId="0">#REF!</definedName>
    <definedName name="___________________BTR8">#REF!</definedName>
    <definedName name="___________________BTR9" localSheetId="6">#REF!</definedName>
    <definedName name="___________________BTR9" localSheetId="0">#REF!</definedName>
    <definedName name="___________________BTR9">#REF!</definedName>
    <definedName name="___________________BTS1" localSheetId="6">#REF!</definedName>
    <definedName name="___________________BTS1" localSheetId="0">#REF!</definedName>
    <definedName name="___________________BTS1">#REF!</definedName>
    <definedName name="___________________BTS10" localSheetId="6">#REF!</definedName>
    <definedName name="___________________BTS10" localSheetId="0">#REF!</definedName>
    <definedName name="___________________BTS10">#REF!</definedName>
    <definedName name="___________________BTS11" localSheetId="6">#REF!</definedName>
    <definedName name="___________________BTS11" localSheetId="0">#REF!</definedName>
    <definedName name="___________________BTS11">#REF!</definedName>
    <definedName name="___________________BTS12" localSheetId="6">#REF!</definedName>
    <definedName name="___________________BTS12" localSheetId="0">#REF!</definedName>
    <definedName name="___________________BTS12">#REF!</definedName>
    <definedName name="___________________BTS13" localSheetId="6">#REF!</definedName>
    <definedName name="___________________BTS13" localSheetId="0">#REF!</definedName>
    <definedName name="___________________BTS13">#REF!</definedName>
    <definedName name="___________________BTS14" localSheetId="6">#REF!</definedName>
    <definedName name="___________________BTS14" localSheetId="0">#REF!</definedName>
    <definedName name="___________________BTS14">#REF!</definedName>
    <definedName name="___________________BTS15" localSheetId="6">#REF!</definedName>
    <definedName name="___________________BTS15" localSheetId="0">#REF!</definedName>
    <definedName name="___________________BTS15">#REF!</definedName>
    <definedName name="___________________BTS16" localSheetId="6">#REF!</definedName>
    <definedName name="___________________BTS16" localSheetId="0">#REF!</definedName>
    <definedName name="___________________BTS16">#REF!</definedName>
    <definedName name="___________________BTS17" localSheetId="6">#REF!</definedName>
    <definedName name="___________________BTS17" localSheetId="0">#REF!</definedName>
    <definedName name="___________________BTS17">#REF!</definedName>
    <definedName name="___________________BTS18" localSheetId="6">#REF!</definedName>
    <definedName name="___________________BTS18" localSheetId="0">#REF!</definedName>
    <definedName name="___________________BTS18">#REF!</definedName>
    <definedName name="___________________BTS19" localSheetId="6">#REF!</definedName>
    <definedName name="___________________BTS19" localSheetId="0">#REF!</definedName>
    <definedName name="___________________BTS19">#REF!</definedName>
    <definedName name="___________________BTS2" localSheetId="6">#REF!</definedName>
    <definedName name="___________________BTS2" localSheetId="0">#REF!</definedName>
    <definedName name="___________________BTS2">#REF!</definedName>
    <definedName name="___________________BTS20" localSheetId="6">#REF!</definedName>
    <definedName name="___________________BTS20" localSheetId="0">#REF!</definedName>
    <definedName name="___________________BTS20">#REF!</definedName>
    <definedName name="___________________BTS21" localSheetId="6">#REF!</definedName>
    <definedName name="___________________BTS21" localSheetId="0">#REF!</definedName>
    <definedName name="___________________BTS21">#REF!</definedName>
    <definedName name="___________________BTS22" localSheetId="6">#REF!</definedName>
    <definedName name="___________________BTS22" localSheetId="0">#REF!</definedName>
    <definedName name="___________________BTS22">#REF!</definedName>
    <definedName name="___________________BTS23" localSheetId="6">#REF!</definedName>
    <definedName name="___________________BTS23" localSheetId="0">#REF!</definedName>
    <definedName name="___________________BTS23">#REF!</definedName>
    <definedName name="___________________BTS24" localSheetId="6">#REF!</definedName>
    <definedName name="___________________BTS24" localSheetId="0">#REF!</definedName>
    <definedName name="___________________BTS24">#REF!</definedName>
    <definedName name="___________________BTS3" localSheetId="6">#REF!</definedName>
    <definedName name="___________________BTS3" localSheetId="0">#REF!</definedName>
    <definedName name="___________________BTS3">#REF!</definedName>
    <definedName name="___________________BTS4" localSheetId="6">#REF!</definedName>
    <definedName name="___________________BTS4" localSheetId="0">#REF!</definedName>
    <definedName name="___________________BTS4">#REF!</definedName>
    <definedName name="___________________BTS5" localSheetId="6">#REF!</definedName>
    <definedName name="___________________BTS5" localSheetId="0">#REF!</definedName>
    <definedName name="___________________BTS5">#REF!</definedName>
    <definedName name="___________________BTS6" localSheetId="6">#REF!</definedName>
    <definedName name="___________________BTS6" localSheetId="0">#REF!</definedName>
    <definedName name="___________________BTS6">#REF!</definedName>
    <definedName name="___________________BTS7" localSheetId="6">#REF!</definedName>
    <definedName name="___________________BTS7" localSheetId="0">#REF!</definedName>
    <definedName name="___________________BTS7">#REF!</definedName>
    <definedName name="___________________BTS8" localSheetId="6">#REF!</definedName>
    <definedName name="___________________BTS8" localSheetId="0">#REF!</definedName>
    <definedName name="___________________BTS8">#REF!</definedName>
    <definedName name="___________________BTS9" localSheetId="6">#REF!</definedName>
    <definedName name="___________________BTS9" localSheetId="0">#REF!</definedName>
    <definedName name="___________________BTS9">#REF!</definedName>
    <definedName name="___________________can430">40.73</definedName>
    <definedName name="___________________can435">43.3</definedName>
    <definedName name="___________________CCW1">[14]DATA!$H$67</definedName>
    <definedName name="___________________CCW2">[14]DATA!$H$97</definedName>
    <definedName name="___________________cur1">[2]r!$F$30</definedName>
    <definedName name="___________________GBS11" localSheetId="6">#REF!</definedName>
    <definedName name="___________________GBS11" localSheetId="0">#REF!</definedName>
    <definedName name="___________________GBS11">#REF!</definedName>
    <definedName name="___________________GBS110" localSheetId="6">#REF!</definedName>
    <definedName name="___________________GBS110" localSheetId="0">#REF!</definedName>
    <definedName name="___________________GBS110">#REF!</definedName>
    <definedName name="___________________GBS111" localSheetId="6">#REF!</definedName>
    <definedName name="___________________GBS111" localSheetId="0">#REF!</definedName>
    <definedName name="___________________GBS111">#REF!</definedName>
    <definedName name="___________________GBS112" localSheetId="6">#REF!</definedName>
    <definedName name="___________________GBS112" localSheetId="0">#REF!</definedName>
    <definedName name="___________________GBS112">#REF!</definedName>
    <definedName name="___________________GBS113" localSheetId="6">#REF!</definedName>
    <definedName name="___________________GBS113" localSheetId="0">#REF!</definedName>
    <definedName name="___________________GBS113">#REF!</definedName>
    <definedName name="___________________GBS114" localSheetId="6">#REF!</definedName>
    <definedName name="___________________GBS114" localSheetId="0">#REF!</definedName>
    <definedName name="___________________GBS114">#REF!</definedName>
    <definedName name="___________________GBS115" localSheetId="6">#REF!</definedName>
    <definedName name="___________________GBS115" localSheetId="0">#REF!</definedName>
    <definedName name="___________________GBS115">#REF!</definedName>
    <definedName name="___________________GBS116" localSheetId="6">#REF!</definedName>
    <definedName name="___________________GBS116" localSheetId="0">#REF!</definedName>
    <definedName name="___________________GBS116">#REF!</definedName>
    <definedName name="___________________GBS117" localSheetId="6">#REF!</definedName>
    <definedName name="___________________GBS117" localSheetId="0">#REF!</definedName>
    <definedName name="___________________GBS117">#REF!</definedName>
    <definedName name="___________________GBS118" localSheetId="6">#REF!</definedName>
    <definedName name="___________________GBS118" localSheetId="0">#REF!</definedName>
    <definedName name="___________________GBS118">#REF!</definedName>
    <definedName name="___________________GBS119" localSheetId="6">#REF!</definedName>
    <definedName name="___________________GBS119" localSheetId="0">#REF!</definedName>
    <definedName name="___________________GBS119">#REF!</definedName>
    <definedName name="___________________GBS12" localSheetId="6">#REF!</definedName>
    <definedName name="___________________GBS12" localSheetId="0">#REF!</definedName>
    <definedName name="___________________GBS12">#REF!</definedName>
    <definedName name="___________________GBS120" localSheetId="6">#REF!</definedName>
    <definedName name="___________________GBS120" localSheetId="0">#REF!</definedName>
    <definedName name="___________________GBS120">#REF!</definedName>
    <definedName name="___________________GBS121" localSheetId="6">#REF!</definedName>
    <definedName name="___________________GBS121" localSheetId="0">#REF!</definedName>
    <definedName name="___________________GBS121">#REF!</definedName>
    <definedName name="___________________GBS122" localSheetId="6">#REF!</definedName>
    <definedName name="___________________GBS122" localSheetId="0">#REF!</definedName>
    <definedName name="___________________GBS122">#REF!</definedName>
    <definedName name="___________________GBS123" localSheetId="6">#REF!</definedName>
    <definedName name="___________________GBS123" localSheetId="0">#REF!</definedName>
    <definedName name="___________________GBS123">#REF!</definedName>
    <definedName name="___________________GBS124" localSheetId="6">#REF!</definedName>
    <definedName name="___________________GBS124" localSheetId="0">#REF!</definedName>
    <definedName name="___________________GBS124">#REF!</definedName>
    <definedName name="___________________GBS13" localSheetId="6">#REF!</definedName>
    <definedName name="___________________GBS13" localSheetId="0">#REF!</definedName>
    <definedName name="___________________GBS13">#REF!</definedName>
    <definedName name="___________________GBS14" localSheetId="6">#REF!</definedName>
    <definedName name="___________________GBS14" localSheetId="0">#REF!</definedName>
    <definedName name="___________________GBS14">#REF!</definedName>
    <definedName name="___________________GBS15" localSheetId="6">#REF!</definedName>
    <definedName name="___________________GBS15" localSheetId="0">#REF!</definedName>
    <definedName name="___________________GBS15">#REF!</definedName>
    <definedName name="___________________GBS16" localSheetId="6">#REF!</definedName>
    <definedName name="___________________GBS16" localSheetId="0">#REF!</definedName>
    <definedName name="___________________GBS16">#REF!</definedName>
    <definedName name="___________________GBS17" localSheetId="6">#REF!</definedName>
    <definedName name="___________________GBS17" localSheetId="0">#REF!</definedName>
    <definedName name="___________________GBS17">#REF!</definedName>
    <definedName name="___________________GBS18" localSheetId="6">#REF!</definedName>
    <definedName name="___________________GBS18" localSheetId="0">#REF!</definedName>
    <definedName name="___________________GBS18">#REF!</definedName>
    <definedName name="___________________GBS19" localSheetId="6">#REF!</definedName>
    <definedName name="___________________GBS19" localSheetId="0">#REF!</definedName>
    <definedName name="___________________GBS19">#REF!</definedName>
    <definedName name="___________________GBS21" localSheetId="6">#REF!</definedName>
    <definedName name="___________________GBS21" localSheetId="0">#REF!</definedName>
    <definedName name="___________________GBS21">#REF!</definedName>
    <definedName name="___________________GBS210" localSheetId="6">#REF!</definedName>
    <definedName name="___________________GBS210" localSheetId="0">#REF!</definedName>
    <definedName name="___________________GBS210">#REF!</definedName>
    <definedName name="___________________GBS211" localSheetId="6">#REF!</definedName>
    <definedName name="___________________GBS211" localSheetId="0">#REF!</definedName>
    <definedName name="___________________GBS211">#REF!</definedName>
    <definedName name="___________________GBS212" localSheetId="6">#REF!</definedName>
    <definedName name="___________________GBS212" localSheetId="0">#REF!</definedName>
    <definedName name="___________________GBS212">#REF!</definedName>
    <definedName name="___________________GBS213" localSheetId="6">#REF!</definedName>
    <definedName name="___________________GBS213" localSheetId="0">#REF!</definedName>
    <definedName name="___________________GBS213">#REF!</definedName>
    <definedName name="___________________GBS214" localSheetId="6">#REF!</definedName>
    <definedName name="___________________GBS214" localSheetId="0">#REF!</definedName>
    <definedName name="___________________GBS214">#REF!</definedName>
    <definedName name="___________________GBS215" localSheetId="6">#REF!</definedName>
    <definedName name="___________________GBS215" localSheetId="0">#REF!</definedName>
    <definedName name="___________________GBS215">#REF!</definedName>
    <definedName name="___________________GBS216" localSheetId="6">#REF!</definedName>
    <definedName name="___________________GBS216" localSheetId="0">#REF!</definedName>
    <definedName name="___________________GBS216">#REF!</definedName>
    <definedName name="___________________GBS217" localSheetId="6">#REF!</definedName>
    <definedName name="___________________GBS217" localSheetId="0">#REF!</definedName>
    <definedName name="___________________GBS217">#REF!</definedName>
    <definedName name="___________________GBS218" localSheetId="6">#REF!</definedName>
    <definedName name="___________________GBS218" localSheetId="0">#REF!</definedName>
    <definedName name="___________________GBS218">#REF!</definedName>
    <definedName name="___________________GBS219" localSheetId="6">#REF!</definedName>
    <definedName name="___________________GBS219" localSheetId="0">#REF!</definedName>
    <definedName name="___________________GBS219">#REF!</definedName>
    <definedName name="___________________GBS22" localSheetId="6">#REF!</definedName>
    <definedName name="___________________GBS22" localSheetId="0">#REF!</definedName>
    <definedName name="___________________GBS22">#REF!</definedName>
    <definedName name="___________________GBS220" localSheetId="6">#REF!</definedName>
    <definedName name="___________________GBS220" localSheetId="0">#REF!</definedName>
    <definedName name="___________________GBS220">#REF!</definedName>
    <definedName name="___________________GBS221" localSheetId="6">#REF!</definedName>
    <definedName name="___________________GBS221" localSheetId="0">#REF!</definedName>
    <definedName name="___________________GBS221">#REF!</definedName>
    <definedName name="___________________GBS222" localSheetId="6">#REF!</definedName>
    <definedName name="___________________GBS222" localSheetId="0">#REF!</definedName>
    <definedName name="___________________GBS222">#REF!</definedName>
    <definedName name="___________________GBS223" localSheetId="6">#REF!</definedName>
    <definedName name="___________________GBS223" localSheetId="0">#REF!</definedName>
    <definedName name="___________________GBS223">#REF!</definedName>
    <definedName name="___________________GBS224" localSheetId="6">#REF!</definedName>
    <definedName name="___________________GBS224" localSheetId="0">#REF!</definedName>
    <definedName name="___________________GBS224">#REF!</definedName>
    <definedName name="___________________GBS23" localSheetId="6">#REF!</definedName>
    <definedName name="___________________GBS23" localSheetId="0">#REF!</definedName>
    <definedName name="___________________GBS23">#REF!</definedName>
    <definedName name="___________________GBS24" localSheetId="6">#REF!</definedName>
    <definedName name="___________________GBS24" localSheetId="0">#REF!</definedName>
    <definedName name="___________________GBS24">#REF!</definedName>
    <definedName name="___________________GBS25" localSheetId="6">#REF!</definedName>
    <definedName name="___________________GBS25" localSheetId="0">#REF!</definedName>
    <definedName name="___________________GBS25">#REF!</definedName>
    <definedName name="___________________GBS26" localSheetId="6">#REF!</definedName>
    <definedName name="___________________GBS26" localSheetId="0">#REF!</definedName>
    <definedName name="___________________GBS26">#REF!</definedName>
    <definedName name="___________________GBS27" localSheetId="6">#REF!</definedName>
    <definedName name="___________________GBS27" localSheetId="0">#REF!</definedName>
    <definedName name="___________________GBS27">#REF!</definedName>
    <definedName name="___________________GBS28" localSheetId="6">#REF!</definedName>
    <definedName name="___________________GBS28" localSheetId="0">#REF!</definedName>
    <definedName name="___________________GBS28">#REF!</definedName>
    <definedName name="___________________GBS29" localSheetId="6">#REF!</definedName>
    <definedName name="___________________GBS29" localSheetId="0">#REF!</definedName>
    <definedName name="___________________GBS29">#REF!</definedName>
    <definedName name="___________________imp1">[11]DATA_PRG!$H$245</definedName>
    <definedName name="___________________knr2">NA()</definedName>
    <definedName name="___________________l1">[3]leads!$A$3:$E$108</definedName>
    <definedName name="___________________l12" localSheetId="6">#REF!</definedName>
    <definedName name="___________________l12" localSheetId="0">#REF!</definedName>
    <definedName name="___________________l12">#REF!</definedName>
    <definedName name="___________________l2">[2]r!$F$29</definedName>
    <definedName name="___________________l3" localSheetId="6">#REF!</definedName>
    <definedName name="___________________l3" localSheetId="0">#REF!</definedName>
    <definedName name="___________________l3">#REF!</definedName>
    <definedName name="___________________l4">[4]Sheet1!$W$2:$Y$103</definedName>
    <definedName name="___________________l5" localSheetId="6">#REF!</definedName>
    <definedName name="___________________l5" localSheetId="0">#REF!</definedName>
    <definedName name="___________________l5">#REF!</definedName>
    <definedName name="___________________l6">[2]r!$F$4</definedName>
    <definedName name="___________________l7">[5]r!$F$4</definedName>
    <definedName name="___________________l8">[2]r!$F$2</definedName>
    <definedName name="___________________l9">[2]r!$F$3</definedName>
    <definedName name="___________________LJ6">[14]DATA!$H$245</definedName>
    <definedName name="___________________lj600" localSheetId="6">#REF!</definedName>
    <definedName name="___________________lj600" localSheetId="0">#REF!</definedName>
    <definedName name="___________________lj600">#REF!</definedName>
    <definedName name="___________________lj900" localSheetId="6">#REF!</definedName>
    <definedName name="___________________lj900" localSheetId="0">#REF!</definedName>
    <definedName name="___________________lj900">#REF!</definedName>
    <definedName name="___________________LL3" localSheetId="6">#REF!</definedName>
    <definedName name="___________________LL3" localSheetId="0">#REF!</definedName>
    <definedName name="___________________LL3">#REF!</definedName>
    <definedName name="___________________LSO24" localSheetId="6">[10]Lead!#REF!</definedName>
    <definedName name="___________________LSO24" localSheetId="0">[10]Lead!#REF!</definedName>
    <definedName name="___________________LSO24">[10]Lead!#REF!</definedName>
    <definedName name="___________________MA1" localSheetId="6">#REF!</definedName>
    <definedName name="___________________MA1" localSheetId="0">#REF!</definedName>
    <definedName name="___________________MA1">#REF!</definedName>
    <definedName name="___________________MA2" localSheetId="6">#REF!</definedName>
    <definedName name="___________________MA2" localSheetId="0">#REF!</definedName>
    <definedName name="___________________MA2">#REF!</definedName>
    <definedName name="___________________Met22" localSheetId="6">#REF!</definedName>
    <definedName name="___________________Met22" localSheetId="0">#REF!</definedName>
    <definedName name="___________________Met22">#REF!</definedName>
    <definedName name="___________________Met45" localSheetId="6">#REF!</definedName>
    <definedName name="___________________Met45" localSheetId="0">#REF!</definedName>
    <definedName name="___________________Met45">#REF!</definedName>
    <definedName name="___________________MEt55" localSheetId="6">#REF!</definedName>
    <definedName name="___________________MEt55" localSheetId="0">#REF!</definedName>
    <definedName name="___________________MEt55">#REF!</definedName>
    <definedName name="___________________Met63" localSheetId="6">#REF!</definedName>
    <definedName name="___________________Met63" localSheetId="0">#REF!</definedName>
    <definedName name="___________________Met63">#REF!</definedName>
    <definedName name="___________________ML21" localSheetId="6">#REF!</definedName>
    <definedName name="___________________ML21" localSheetId="0">#REF!</definedName>
    <definedName name="___________________ML21">#REF!</definedName>
    <definedName name="___________________ML210" localSheetId="6">#REF!</definedName>
    <definedName name="___________________ML210" localSheetId="0">#REF!</definedName>
    <definedName name="___________________ML210">#REF!</definedName>
    <definedName name="___________________ML211" localSheetId="6">#REF!</definedName>
    <definedName name="___________________ML211" localSheetId="0">#REF!</definedName>
    <definedName name="___________________ML211">#REF!</definedName>
    <definedName name="___________________ML212" localSheetId="6">#REF!</definedName>
    <definedName name="___________________ML212" localSheetId="0">#REF!</definedName>
    <definedName name="___________________ML212">#REF!</definedName>
    <definedName name="___________________ML213" localSheetId="6">#REF!</definedName>
    <definedName name="___________________ML213" localSheetId="0">#REF!</definedName>
    <definedName name="___________________ML213">#REF!</definedName>
    <definedName name="___________________ML214" localSheetId="6">#REF!</definedName>
    <definedName name="___________________ML214" localSheetId="0">#REF!</definedName>
    <definedName name="___________________ML214">#REF!</definedName>
    <definedName name="___________________ML215" localSheetId="6">#REF!</definedName>
    <definedName name="___________________ML215" localSheetId="0">#REF!</definedName>
    <definedName name="___________________ML215">#REF!</definedName>
    <definedName name="___________________ML216" localSheetId="6">#REF!</definedName>
    <definedName name="___________________ML216" localSheetId="0">#REF!</definedName>
    <definedName name="___________________ML216">#REF!</definedName>
    <definedName name="___________________ML217" localSheetId="6">#REF!</definedName>
    <definedName name="___________________ML217" localSheetId="0">#REF!</definedName>
    <definedName name="___________________ML217">#REF!</definedName>
    <definedName name="___________________ML218" localSheetId="6">#REF!</definedName>
    <definedName name="___________________ML218" localSheetId="0">#REF!</definedName>
    <definedName name="___________________ML218">#REF!</definedName>
    <definedName name="___________________ML219" localSheetId="6">#REF!</definedName>
    <definedName name="___________________ML219" localSheetId="0">#REF!</definedName>
    <definedName name="___________________ML219">#REF!</definedName>
    <definedName name="___________________ML22" localSheetId="6">#REF!</definedName>
    <definedName name="___________________ML22" localSheetId="0">#REF!</definedName>
    <definedName name="___________________ML22">#REF!</definedName>
    <definedName name="___________________ML220" localSheetId="6">#REF!</definedName>
    <definedName name="___________________ML220" localSheetId="0">#REF!</definedName>
    <definedName name="___________________ML220">#REF!</definedName>
    <definedName name="___________________ML221" localSheetId="6">#REF!</definedName>
    <definedName name="___________________ML221" localSheetId="0">#REF!</definedName>
    <definedName name="___________________ML221">#REF!</definedName>
    <definedName name="___________________ML222" localSheetId="6">#REF!</definedName>
    <definedName name="___________________ML222" localSheetId="0">#REF!</definedName>
    <definedName name="___________________ML222">#REF!</definedName>
    <definedName name="___________________ML223" localSheetId="6">#REF!</definedName>
    <definedName name="___________________ML223" localSheetId="0">#REF!</definedName>
    <definedName name="___________________ML223">#REF!</definedName>
    <definedName name="___________________ML224" localSheetId="6">#REF!</definedName>
    <definedName name="___________________ML224" localSheetId="0">#REF!</definedName>
    <definedName name="___________________ML224">#REF!</definedName>
    <definedName name="___________________ML23" localSheetId="6">#REF!</definedName>
    <definedName name="___________________ML23" localSheetId="0">#REF!</definedName>
    <definedName name="___________________ML23">#REF!</definedName>
    <definedName name="___________________ML24" localSheetId="6">#REF!</definedName>
    <definedName name="___________________ML24" localSheetId="0">#REF!</definedName>
    <definedName name="___________________ML24">#REF!</definedName>
    <definedName name="___________________ML25" localSheetId="6">#REF!</definedName>
    <definedName name="___________________ML25" localSheetId="0">#REF!</definedName>
    <definedName name="___________________ML25">#REF!</definedName>
    <definedName name="___________________ML26" localSheetId="6">#REF!</definedName>
    <definedName name="___________________ML26" localSheetId="0">#REF!</definedName>
    <definedName name="___________________ML26">#REF!</definedName>
    <definedName name="___________________ML27" localSheetId="6">#REF!</definedName>
    <definedName name="___________________ML27" localSheetId="0">#REF!</definedName>
    <definedName name="___________________ML27">#REF!</definedName>
    <definedName name="___________________ML28" localSheetId="6">#REF!</definedName>
    <definedName name="___________________ML28" localSheetId="0">#REF!</definedName>
    <definedName name="___________________ML28">#REF!</definedName>
    <definedName name="___________________ML29" localSheetId="6">#REF!</definedName>
    <definedName name="___________________ML29" localSheetId="0">#REF!</definedName>
    <definedName name="___________________ML29">#REF!</definedName>
    <definedName name="___________________ML31" localSheetId="6">#REF!</definedName>
    <definedName name="___________________ML31" localSheetId="0">#REF!</definedName>
    <definedName name="___________________ML31">#REF!</definedName>
    <definedName name="___________________ML310" localSheetId="6">#REF!</definedName>
    <definedName name="___________________ML310" localSheetId="0">#REF!</definedName>
    <definedName name="___________________ML310">#REF!</definedName>
    <definedName name="___________________ML311" localSheetId="6">#REF!</definedName>
    <definedName name="___________________ML311" localSheetId="0">#REF!</definedName>
    <definedName name="___________________ML311">#REF!</definedName>
    <definedName name="___________________ML312" localSheetId="6">#REF!</definedName>
    <definedName name="___________________ML312" localSheetId="0">#REF!</definedName>
    <definedName name="___________________ML312">#REF!</definedName>
    <definedName name="___________________ML313" localSheetId="6">#REF!</definedName>
    <definedName name="___________________ML313" localSheetId="0">#REF!</definedName>
    <definedName name="___________________ML313">#REF!</definedName>
    <definedName name="___________________ML314" localSheetId="6">#REF!</definedName>
    <definedName name="___________________ML314" localSheetId="0">#REF!</definedName>
    <definedName name="___________________ML314">#REF!</definedName>
    <definedName name="___________________ML315" localSheetId="6">#REF!</definedName>
    <definedName name="___________________ML315" localSheetId="0">#REF!</definedName>
    <definedName name="___________________ML315">#REF!</definedName>
    <definedName name="___________________ML316" localSheetId="6">#REF!</definedName>
    <definedName name="___________________ML316" localSheetId="0">#REF!</definedName>
    <definedName name="___________________ML316">#REF!</definedName>
    <definedName name="___________________ML317" localSheetId="6">#REF!</definedName>
    <definedName name="___________________ML317" localSheetId="0">#REF!</definedName>
    <definedName name="___________________ML317">#REF!</definedName>
    <definedName name="___________________ML318" localSheetId="6">#REF!</definedName>
    <definedName name="___________________ML318" localSheetId="0">#REF!</definedName>
    <definedName name="___________________ML318">#REF!</definedName>
    <definedName name="___________________ML319" localSheetId="6">#REF!</definedName>
    <definedName name="___________________ML319" localSheetId="0">#REF!</definedName>
    <definedName name="___________________ML319">#REF!</definedName>
    <definedName name="___________________ML32" localSheetId="6">#REF!</definedName>
    <definedName name="___________________ML32" localSheetId="0">#REF!</definedName>
    <definedName name="___________________ML32">#REF!</definedName>
    <definedName name="___________________ML320" localSheetId="6">#REF!</definedName>
    <definedName name="___________________ML320" localSheetId="0">#REF!</definedName>
    <definedName name="___________________ML320">#REF!</definedName>
    <definedName name="___________________ML321" localSheetId="6">#REF!</definedName>
    <definedName name="___________________ML321" localSheetId="0">#REF!</definedName>
    <definedName name="___________________ML321">#REF!</definedName>
    <definedName name="___________________ML322" localSheetId="6">#REF!</definedName>
    <definedName name="___________________ML322" localSheetId="0">#REF!</definedName>
    <definedName name="___________________ML322">#REF!</definedName>
    <definedName name="___________________ML323" localSheetId="6">#REF!</definedName>
    <definedName name="___________________ML323" localSheetId="0">#REF!</definedName>
    <definedName name="___________________ML323">#REF!</definedName>
    <definedName name="___________________ML324" localSheetId="6">#REF!</definedName>
    <definedName name="___________________ML324" localSheetId="0">#REF!</definedName>
    <definedName name="___________________ML324">#REF!</definedName>
    <definedName name="___________________ML33" localSheetId="6">#REF!</definedName>
    <definedName name="___________________ML33" localSheetId="0">#REF!</definedName>
    <definedName name="___________________ML33">#REF!</definedName>
    <definedName name="___________________ML34" localSheetId="6">#REF!</definedName>
    <definedName name="___________________ML34" localSheetId="0">#REF!</definedName>
    <definedName name="___________________ML34">#REF!</definedName>
    <definedName name="___________________ML35" localSheetId="6">#REF!</definedName>
    <definedName name="___________________ML35" localSheetId="0">#REF!</definedName>
    <definedName name="___________________ML35">#REF!</definedName>
    <definedName name="___________________ML36" localSheetId="6">#REF!</definedName>
    <definedName name="___________________ML36" localSheetId="0">#REF!</definedName>
    <definedName name="___________________ML36">#REF!</definedName>
    <definedName name="___________________ML37" localSheetId="6">#REF!</definedName>
    <definedName name="___________________ML37" localSheetId="0">#REF!</definedName>
    <definedName name="___________________ML37">#REF!</definedName>
    <definedName name="___________________ML38" localSheetId="6">#REF!</definedName>
    <definedName name="___________________ML38" localSheetId="0">#REF!</definedName>
    <definedName name="___________________ML38">#REF!</definedName>
    <definedName name="___________________ML39" localSheetId="6">#REF!</definedName>
    <definedName name="___________________ML39" localSheetId="0">#REF!</definedName>
    <definedName name="___________________ML39">#REF!</definedName>
    <definedName name="___________________ML7" localSheetId="6">#REF!</definedName>
    <definedName name="___________________ML7" localSheetId="0">#REF!</definedName>
    <definedName name="___________________ML7">#REF!</definedName>
    <definedName name="___________________ML8" localSheetId="6">#REF!</definedName>
    <definedName name="___________________ML8" localSheetId="0">#REF!</definedName>
    <definedName name="___________________ML8">#REF!</definedName>
    <definedName name="___________________ML9" localSheetId="6">#REF!</definedName>
    <definedName name="___________________ML9" localSheetId="0">#REF!</definedName>
    <definedName name="___________________ML9">#REF!</definedName>
    <definedName name="___________________mm1">[6]r!$F$4</definedName>
    <definedName name="___________________mm1000" localSheetId="6">#REF!</definedName>
    <definedName name="___________________mm1000" localSheetId="0">#REF!</definedName>
    <definedName name="___________________mm1000">#REF!</definedName>
    <definedName name="___________________mm11">[2]r!$F$4</definedName>
    <definedName name="___________________mm111">[5]r!$F$4</definedName>
    <definedName name="___________________mm600" localSheetId="6">#REF!</definedName>
    <definedName name="___________________mm600" localSheetId="0">#REF!</definedName>
    <definedName name="___________________mm600">#REF!</definedName>
    <definedName name="___________________mm800" localSheetId="6">#REF!</definedName>
    <definedName name="___________________mm800" localSheetId="0">#REF!</definedName>
    <definedName name="___________________mm800">#REF!</definedName>
    <definedName name="___________________PC1" localSheetId="6">#REF!</definedName>
    <definedName name="___________________PC1" localSheetId="0">#REF!</definedName>
    <definedName name="___________________PC1">#REF!</definedName>
    <definedName name="___________________PC10" localSheetId="6">#REF!</definedName>
    <definedName name="___________________PC10" localSheetId="0">#REF!</definedName>
    <definedName name="___________________PC10">#REF!</definedName>
    <definedName name="___________________PC11" localSheetId="6">#REF!</definedName>
    <definedName name="___________________PC11" localSheetId="0">#REF!</definedName>
    <definedName name="___________________PC11">#REF!</definedName>
    <definedName name="___________________PC12" localSheetId="6">#REF!</definedName>
    <definedName name="___________________PC12" localSheetId="0">#REF!</definedName>
    <definedName name="___________________PC12">#REF!</definedName>
    <definedName name="___________________PC13" localSheetId="6">#REF!</definedName>
    <definedName name="___________________PC13" localSheetId="0">#REF!</definedName>
    <definedName name="___________________PC13">#REF!</definedName>
    <definedName name="___________________PC14" localSheetId="6">#REF!</definedName>
    <definedName name="___________________PC14" localSheetId="0">#REF!</definedName>
    <definedName name="___________________PC14">#REF!</definedName>
    <definedName name="___________________PC15" localSheetId="6">#REF!</definedName>
    <definedName name="___________________PC15" localSheetId="0">#REF!</definedName>
    <definedName name="___________________PC15">#REF!</definedName>
    <definedName name="___________________PC16" localSheetId="6">#REF!</definedName>
    <definedName name="___________________PC16" localSheetId="0">#REF!</definedName>
    <definedName name="___________________PC16">#REF!</definedName>
    <definedName name="___________________PC17" localSheetId="6">#REF!</definedName>
    <definedName name="___________________PC17" localSheetId="0">#REF!</definedName>
    <definedName name="___________________PC17">#REF!</definedName>
    <definedName name="___________________PC18" localSheetId="6">#REF!</definedName>
    <definedName name="___________________PC18" localSheetId="0">#REF!</definedName>
    <definedName name="___________________PC18">#REF!</definedName>
    <definedName name="___________________PC19" localSheetId="6">#REF!</definedName>
    <definedName name="___________________PC19" localSheetId="0">#REF!</definedName>
    <definedName name="___________________PC19">#REF!</definedName>
    <definedName name="___________________pc2" localSheetId="6">#REF!</definedName>
    <definedName name="___________________pc2" localSheetId="0">#REF!</definedName>
    <definedName name="___________________pc2">#REF!</definedName>
    <definedName name="___________________PC20">NA()</definedName>
    <definedName name="___________________PC21" localSheetId="6">#REF!</definedName>
    <definedName name="___________________PC21" localSheetId="0">#REF!</definedName>
    <definedName name="___________________PC21">#REF!</definedName>
    <definedName name="___________________PC22" localSheetId="6">#REF!</definedName>
    <definedName name="___________________PC22" localSheetId="0">#REF!</definedName>
    <definedName name="___________________PC22">#REF!</definedName>
    <definedName name="___________________PC23" localSheetId="6">#REF!</definedName>
    <definedName name="___________________PC23" localSheetId="0">#REF!</definedName>
    <definedName name="___________________PC23">#REF!</definedName>
    <definedName name="___________________PC24" localSheetId="6">#REF!</definedName>
    <definedName name="___________________PC24" localSheetId="0">#REF!</definedName>
    <definedName name="___________________PC24">#REF!</definedName>
    <definedName name="___________________PC3" localSheetId="6">#REF!</definedName>
    <definedName name="___________________PC3" localSheetId="0">#REF!</definedName>
    <definedName name="___________________PC3">#REF!</definedName>
    <definedName name="___________________PC4" localSheetId="6">#REF!</definedName>
    <definedName name="___________________PC4" localSheetId="0">#REF!</definedName>
    <definedName name="___________________PC4">#REF!</definedName>
    <definedName name="___________________PC5" localSheetId="6">#REF!</definedName>
    <definedName name="___________________PC5" localSheetId="0">#REF!</definedName>
    <definedName name="___________________PC5">#REF!</definedName>
    <definedName name="___________________PC6" localSheetId="6">#REF!</definedName>
    <definedName name="___________________PC6" localSheetId="0">#REF!</definedName>
    <definedName name="___________________PC6">#REF!</definedName>
    <definedName name="___________________pc600" localSheetId="6">#REF!</definedName>
    <definedName name="___________________pc600" localSheetId="0">#REF!</definedName>
    <definedName name="___________________pc600">#REF!</definedName>
    <definedName name="___________________PC7" localSheetId="6">#REF!</definedName>
    <definedName name="___________________PC7" localSheetId="0">#REF!</definedName>
    <definedName name="___________________PC7">#REF!</definedName>
    <definedName name="___________________PC8" localSheetId="6">#REF!</definedName>
    <definedName name="___________________PC8" localSheetId="0">#REF!</definedName>
    <definedName name="___________________PC8">#REF!</definedName>
    <definedName name="___________________PC9" localSheetId="6">#REF!</definedName>
    <definedName name="___________________PC9" localSheetId="0">#REF!</definedName>
    <definedName name="___________________PC9">#REF!</definedName>
    <definedName name="___________________pc900" localSheetId="6">#REF!</definedName>
    <definedName name="___________________pc900" localSheetId="0">#REF!</definedName>
    <definedName name="___________________pc900">#REF!</definedName>
    <definedName name="___________________pla4">[12]DATA_PRG!$H$269</definedName>
    <definedName name="___________________pv2" localSheetId="6">#REF!</definedName>
    <definedName name="___________________pv2" localSheetId="0">#REF!</definedName>
    <definedName name="___________________pv2">#REF!</definedName>
    <definedName name="___________________rr3">[7]v!$A$2:$E$51</definedName>
    <definedName name="___________________rrr1">[7]r!$B$1:$I$145</definedName>
    <definedName name="___________________SP10">[13]Sheet1!$C$18</definedName>
    <definedName name="___________________SP16">[13]Sheet1!$C$24</definedName>
    <definedName name="___________________SP7">[13]Sheet1!$C$15</definedName>
    <definedName name="___________________ss12">[8]rdamdata!$J$8</definedName>
    <definedName name="___________________ss20">[8]rdamdata!$J$7</definedName>
    <definedName name="___________________ss40">[8]rdamdata!$J$6</definedName>
    <definedName name="___________________var1" localSheetId="6">#REF!</definedName>
    <definedName name="___________________var1" localSheetId="0">#REF!</definedName>
    <definedName name="___________________var1">#REF!</definedName>
    <definedName name="___________________var4" localSheetId="6">#REF!</definedName>
    <definedName name="___________________var4" localSheetId="0">#REF!</definedName>
    <definedName name="___________________var4">#REF!</definedName>
    <definedName name="___________________vat1">NA()</definedName>
    <definedName name="__________________bla1">[1]leads!$H$7</definedName>
    <definedName name="__________________BSG100" localSheetId="6">#REF!</definedName>
    <definedName name="__________________BSG100" localSheetId="0">#REF!</definedName>
    <definedName name="__________________BSG100">#REF!</definedName>
    <definedName name="__________________BSG150" localSheetId="6">#REF!</definedName>
    <definedName name="__________________BSG150" localSheetId="0">#REF!</definedName>
    <definedName name="__________________BSG150">#REF!</definedName>
    <definedName name="__________________BSG5" localSheetId="6">#REF!</definedName>
    <definedName name="__________________BSG5" localSheetId="0">#REF!</definedName>
    <definedName name="__________________BSG5">#REF!</definedName>
    <definedName name="__________________BSG75" localSheetId="6">#REF!</definedName>
    <definedName name="__________________BSG75" localSheetId="0">#REF!</definedName>
    <definedName name="__________________BSG75">#REF!</definedName>
    <definedName name="__________________BTC1" localSheetId="6">#REF!</definedName>
    <definedName name="__________________BTC1" localSheetId="0">#REF!</definedName>
    <definedName name="__________________BTC1">#REF!</definedName>
    <definedName name="__________________BTC10" localSheetId="6">#REF!</definedName>
    <definedName name="__________________BTC10" localSheetId="0">#REF!</definedName>
    <definedName name="__________________BTC10">#REF!</definedName>
    <definedName name="__________________BTC11" localSheetId="6">#REF!</definedName>
    <definedName name="__________________BTC11" localSheetId="0">#REF!</definedName>
    <definedName name="__________________BTC11">#REF!</definedName>
    <definedName name="__________________BTC12" localSheetId="6">#REF!</definedName>
    <definedName name="__________________BTC12" localSheetId="0">#REF!</definedName>
    <definedName name="__________________BTC12">#REF!</definedName>
    <definedName name="__________________BTC13" localSheetId="6">#REF!</definedName>
    <definedName name="__________________BTC13" localSheetId="0">#REF!</definedName>
    <definedName name="__________________BTC13">#REF!</definedName>
    <definedName name="__________________BTC14" localSheetId="6">#REF!</definedName>
    <definedName name="__________________BTC14" localSheetId="0">#REF!</definedName>
    <definedName name="__________________BTC14">#REF!</definedName>
    <definedName name="__________________BTC15" localSheetId="6">#REF!</definedName>
    <definedName name="__________________BTC15" localSheetId="0">#REF!</definedName>
    <definedName name="__________________BTC15">#REF!</definedName>
    <definedName name="__________________BTC16" localSheetId="6">#REF!</definedName>
    <definedName name="__________________BTC16" localSheetId="0">#REF!</definedName>
    <definedName name="__________________BTC16">#REF!</definedName>
    <definedName name="__________________BTC17" localSheetId="6">#REF!</definedName>
    <definedName name="__________________BTC17" localSheetId="0">#REF!</definedName>
    <definedName name="__________________BTC17">#REF!</definedName>
    <definedName name="__________________BTC18" localSheetId="6">#REF!</definedName>
    <definedName name="__________________BTC18" localSheetId="0">#REF!</definedName>
    <definedName name="__________________BTC18">#REF!</definedName>
    <definedName name="__________________BTC19" localSheetId="6">#REF!</definedName>
    <definedName name="__________________BTC19" localSheetId="0">#REF!</definedName>
    <definedName name="__________________BTC19">#REF!</definedName>
    <definedName name="__________________BTC2" localSheetId="6">#REF!</definedName>
    <definedName name="__________________BTC2" localSheetId="0">#REF!</definedName>
    <definedName name="__________________BTC2">#REF!</definedName>
    <definedName name="__________________BTC20" localSheetId="6">#REF!</definedName>
    <definedName name="__________________BTC20" localSheetId="0">#REF!</definedName>
    <definedName name="__________________BTC20">#REF!</definedName>
    <definedName name="__________________BTC21" localSheetId="6">#REF!</definedName>
    <definedName name="__________________BTC21" localSheetId="0">#REF!</definedName>
    <definedName name="__________________BTC21">#REF!</definedName>
    <definedName name="__________________BTC22" localSheetId="6">#REF!</definedName>
    <definedName name="__________________BTC22" localSheetId="0">#REF!</definedName>
    <definedName name="__________________BTC22">#REF!</definedName>
    <definedName name="__________________BTC23" localSheetId="6">#REF!</definedName>
    <definedName name="__________________BTC23" localSheetId="0">#REF!</definedName>
    <definedName name="__________________BTC23">#REF!</definedName>
    <definedName name="__________________BTC24" localSheetId="6">#REF!</definedName>
    <definedName name="__________________BTC24" localSheetId="0">#REF!</definedName>
    <definedName name="__________________BTC24">#REF!</definedName>
    <definedName name="__________________BTC3" localSheetId="6">#REF!</definedName>
    <definedName name="__________________BTC3" localSheetId="0">#REF!</definedName>
    <definedName name="__________________BTC3">#REF!</definedName>
    <definedName name="__________________BTC4" localSheetId="6">#REF!</definedName>
    <definedName name="__________________BTC4" localSheetId="0">#REF!</definedName>
    <definedName name="__________________BTC4">#REF!</definedName>
    <definedName name="__________________BTC5" localSheetId="6">#REF!</definedName>
    <definedName name="__________________BTC5" localSheetId="0">#REF!</definedName>
    <definedName name="__________________BTC5">#REF!</definedName>
    <definedName name="__________________BTC6" localSheetId="6">#REF!</definedName>
    <definedName name="__________________BTC6" localSheetId="0">#REF!</definedName>
    <definedName name="__________________BTC6">#REF!</definedName>
    <definedName name="__________________BTC7" localSheetId="6">#REF!</definedName>
    <definedName name="__________________BTC7" localSheetId="0">#REF!</definedName>
    <definedName name="__________________BTC7">#REF!</definedName>
    <definedName name="__________________BTC8" localSheetId="6">#REF!</definedName>
    <definedName name="__________________BTC8" localSheetId="0">#REF!</definedName>
    <definedName name="__________________BTC8">#REF!</definedName>
    <definedName name="__________________BTC9" localSheetId="6">#REF!</definedName>
    <definedName name="__________________BTC9" localSheetId="0">#REF!</definedName>
    <definedName name="__________________BTC9">#REF!</definedName>
    <definedName name="__________________BTR1" localSheetId="6">#REF!</definedName>
    <definedName name="__________________BTR1" localSheetId="0">#REF!</definedName>
    <definedName name="__________________BTR1">#REF!</definedName>
    <definedName name="__________________BTR10" localSheetId="6">#REF!</definedName>
    <definedName name="__________________BTR10" localSheetId="0">#REF!</definedName>
    <definedName name="__________________BTR10">#REF!</definedName>
    <definedName name="__________________BTR11" localSheetId="6">#REF!</definedName>
    <definedName name="__________________BTR11" localSheetId="0">#REF!</definedName>
    <definedName name="__________________BTR11">#REF!</definedName>
    <definedName name="__________________BTR12" localSheetId="6">#REF!</definedName>
    <definedName name="__________________BTR12" localSheetId="0">#REF!</definedName>
    <definedName name="__________________BTR12">#REF!</definedName>
    <definedName name="__________________BTR13" localSheetId="6">#REF!</definedName>
    <definedName name="__________________BTR13" localSheetId="0">#REF!</definedName>
    <definedName name="__________________BTR13">#REF!</definedName>
    <definedName name="__________________BTR14" localSheetId="6">#REF!</definedName>
    <definedName name="__________________BTR14" localSheetId="0">#REF!</definedName>
    <definedName name="__________________BTR14">#REF!</definedName>
    <definedName name="__________________BTR15" localSheetId="6">#REF!</definedName>
    <definedName name="__________________BTR15" localSheetId="0">#REF!</definedName>
    <definedName name="__________________BTR15">#REF!</definedName>
    <definedName name="__________________BTR16" localSheetId="6">#REF!</definedName>
    <definedName name="__________________BTR16" localSheetId="0">#REF!</definedName>
    <definedName name="__________________BTR16">#REF!</definedName>
    <definedName name="__________________BTR17" localSheetId="6">#REF!</definedName>
    <definedName name="__________________BTR17" localSheetId="0">#REF!</definedName>
    <definedName name="__________________BTR17">#REF!</definedName>
    <definedName name="__________________BTR18" localSheetId="6">#REF!</definedName>
    <definedName name="__________________BTR18" localSheetId="0">#REF!</definedName>
    <definedName name="__________________BTR18">#REF!</definedName>
    <definedName name="__________________BTR19" localSheetId="6">#REF!</definedName>
    <definedName name="__________________BTR19" localSheetId="0">#REF!</definedName>
    <definedName name="__________________BTR19">#REF!</definedName>
    <definedName name="__________________BTR2" localSheetId="6">#REF!</definedName>
    <definedName name="__________________BTR2" localSheetId="0">#REF!</definedName>
    <definedName name="__________________BTR2">#REF!</definedName>
    <definedName name="__________________BTR20" localSheetId="6">#REF!</definedName>
    <definedName name="__________________BTR20" localSheetId="0">#REF!</definedName>
    <definedName name="__________________BTR20">#REF!</definedName>
    <definedName name="__________________BTR21" localSheetId="6">#REF!</definedName>
    <definedName name="__________________BTR21" localSheetId="0">#REF!</definedName>
    <definedName name="__________________BTR21">#REF!</definedName>
    <definedName name="__________________BTR22" localSheetId="6">#REF!</definedName>
    <definedName name="__________________BTR22" localSheetId="0">#REF!</definedName>
    <definedName name="__________________BTR22">#REF!</definedName>
    <definedName name="__________________BTR23" localSheetId="6">#REF!</definedName>
    <definedName name="__________________BTR23" localSheetId="0">#REF!</definedName>
    <definedName name="__________________BTR23">#REF!</definedName>
    <definedName name="__________________BTR24" localSheetId="6">#REF!</definedName>
    <definedName name="__________________BTR24" localSheetId="0">#REF!</definedName>
    <definedName name="__________________BTR24">#REF!</definedName>
    <definedName name="__________________BTR3" localSheetId="6">#REF!</definedName>
    <definedName name="__________________BTR3" localSheetId="0">#REF!</definedName>
    <definedName name="__________________BTR3">#REF!</definedName>
    <definedName name="__________________BTR4" localSheetId="6">#REF!</definedName>
    <definedName name="__________________BTR4" localSheetId="0">#REF!</definedName>
    <definedName name="__________________BTR4">#REF!</definedName>
    <definedName name="__________________BTR5" localSheetId="6">#REF!</definedName>
    <definedName name="__________________BTR5" localSheetId="0">#REF!</definedName>
    <definedName name="__________________BTR5">#REF!</definedName>
    <definedName name="__________________BTR6" localSheetId="6">#REF!</definedName>
    <definedName name="__________________BTR6" localSheetId="0">#REF!</definedName>
    <definedName name="__________________BTR6">#REF!</definedName>
    <definedName name="__________________BTR7" localSheetId="6">#REF!</definedName>
    <definedName name="__________________BTR7" localSheetId="0">#REF!</definedName>
    <definedName name="__________________BTR7">#REF!</definedName>
    <definedName name="__________________BTR8" localSheetId="6">#REF!</definedName>
    <definedName name="__________________BTR8" localSheetId="0">#REF!</definedName>
    <definedName name="__________________BTR8">#REF!</definedName>
    <definedName name="__________________BTR9" localSheetId="6">#REF!</definedName>
    <definedName name="__________________BTR9" localSheetId="0">#REF!</definedName>
    <definedName name="__________________BTR9">#REF!</definedName>
    <definedName name="__________________BTS1" localSheetId="6">#REF!</definedName>
    <definedName name="__________________BTS1" localSheetId="0">#REF!</definedName>
    <definedName name="__________________BTS1">#REF!</definedName>
    <definedName name="__________________BTS10" localSheetId="6">#REF!</definedName>
    <definedName name="__________________BTS10" localSheetId="0">#REF!</definedName>
    <definedName name="__________________BTS10">#REF!</definedName>
    <definedName name="__________________BTS11" localSheetId="6">#REF!</definedName>
    <definedName name="__________________BTS11" localSheetId="0">#REF!</definedName>
    <definedName name="__________________BTS11">#REF!</definedName>
    <definedName name="__________________BTS12" localSheetId="6">#REF!</definedName>
    <definedName name="__________________BTS12" localSheetId="0">#REF!</definedName>
    <definedName name="__________________BTS12">#REF!</definedName>
    <definedName name="__________________BTS13" localSheetId="6">#REF!</definedName>
    <definedName name="__________________BTS13" localSheetId="0">#REF!</definedName>
    <definedName name="__________________BTS13">#REF!</definedName>
    <definedName name="__________________BTS14" localSheetId="6">#REF!</definedName>
    <definedName name="__________________BTS14" localSheetId="0">#REF!</definedName>
    <definedName name="__________________BTS14">#REF!</definedName>
    <definedName name="__________________BTS15" localSheetId="6">#REF!</definedName>
    <definedName name="__________________BTS15" localSheetId="0">#REF!</definedName>
    <definedName name="__________________BTS15">#REF!</definedName>
    <definedName name="__________________BTS16" localSheetId="6">#REF!</definedName>
    <definedName name="__________________BTS16" localSheetId="0">#REF!</definedName>
    <definedName name="__________________BTS16">#REF!</definedName>
    <definedName name="__________________BTS17" localSheetId="6">#REF!</definedName>
    <definedName name="__________________BTS17" localSheetId="0">#REF!</definedName>
    <definedName name="__________________BTS17">#REF!</definedName>
    <definedName name="__________________BTS18" localSheetId="6">#REF!</definedName>
    <definedName name="__________________BTS18" localSheetId="0">#REF!</definedName>
    <definedName name="__________________BTS18">#REF!</definedName>
    <definedName name="__________________BTS19" localSheetId="6">#REF!</definedName>
    <definedName name="__________________BTS19" localSheetId="0">#REF!</definedName>
    <definedName name="__________________BTS19">#REF!</definedName>
    <definedName name="__________________BTS2" localSheetId="6">#REF!</definedName>
    <definedName name="__________________BTS2" localSheetId="0">#REF!</definedName>
    <definedName name="__________________BTS2">#REF!</definedName>
    <definedName name="__________________BTS20" localSheetId="6">#REF!</definedName>
    <definedName name="__________________BTS20" localSheetId="0">#REF!</definedName>
    <definedName name="__________________BTS20">#REF!</definedName>
    <definedName name="__________________BTS21" localSheetId="6">#REF!</definedName>
    <definedName name="__________________BTS21" localSheetId="0">#REF!</definedName>
    <definedName name="__________________BTS21">#REF!</definedName>
    <definedName name="__________________BTS22" localSheetId="6">#REF!</definedName>
    <definedName name="__________________BTS22" localSheetId="0">#REF!</definedName>
    <definedName name="__________________BTS22">#REF!</definedName>
    <definedName name="__________________BTS23" localSheetId="6">#REF!</definedName>
    <definedName name="__________________BTS23" localSheetId="0">#REF!</definedName>
    <definedName name="__________________BTS23">#REF!</definedName>
    <definedName name="__________________BTS24" localSheetId="6">#REF!</definedName>
    <definedName name="__________________BTS24" localSheetId="0">#REF!</definedName>
    <definedName name="__________________BTS24">#REF!</definedName>
    <definedName name="__________________BTS3" localSheetId="6">#REF!</definedName>
    <definedName name="__________________BTS3" localSheetId="0">#REF!</definedName>
    <definedName name="__________________BTS3">#REF!</definedName>
    <definedName name="__________________BTS4" localSheetId="6">#REF!</definedName>
    <definedName name="__________________BTS4" localSheetId="0">#REF!</definedName>
    <definedName name="__________________BTS4">#REF!</definedName>
    <definedName name="__________________BTS5" localSheetId="6">#REF!</definedName>
    <definedName name="__________________BTS5" localSheetId="0">#REF!</definedName>
    <definedName name="__________________BTS5">#REF!</definedName>
    <definedName name="__________________BTS6" localSheetId="6">#REF!</definedName>
    <definedName name="__________________BTS6" localSheetId="0">#REF!</definedName>
    <definedName name="__________________BTS6">#REF!</definedName>
    <definedName name="__________________BTS7" localSheetId="6">#REF!</definedName>
    <definedName name="__________________BTS7" localSheetId="0">#REF!</definedName>
    <definedName name="__________________BTS7">#REF!</definedName>
    <definedName name="__________________BTS8" localSheetId="6">#REF!</definedName>
    <definedName name="__________________BTS8" localSheetId="0">#REF!</definedName>
    <definedName name="__________________BTS8">#REF!</definedName>
    <definedName name="__________________BTS9" localSheetId="6">#REF!</definedName>
    <definedName name="__________________BTS9" localSheetId="0">#REF!</definedName>
    <definedName name="__________________BTS9">#REF!</definedName>
    <definedName name="__________________can430">40.73</definedName>
    <definedName name="__________________can435">43.3</definedName>
    <definedName name="__________________CCW1">[15]DATA!$H$67</definedName>
    <definedName name="__________________CCW2">[15]DATA!$H$97</definedName>
    <definedName name="__________________cur1">[2]r!$F$30</definedName>
    <definedName name="__________________GBS11" localSheetId="6">#REF!</definedName>
    <definedName name="__________________GBS11" localSheetId="0">#REF!</definedName>
    <definedName name="__________________GBS11">#REF!</definedName>
    <definedName name="__________________GBS110" localSheetId="6">#REF!</definedName>
    <definedName name="__________________GBS110" localSheetId="0">#REF!</definedName>
    <definedName name="__________________GBS110">#REF!</definedName>
    <definedName name="__________________GBS111" localSheetId="6">#REF!</definedName>
    <definedName name="__________________GBS111" localSheetId="0">#REF!</definedName>
    <definedName name="__________________GBS111">#REF!</definedName>
    <definedName name="__________________GBS112" localSheetId="6">#REF!</definedName>
    <definedName name="__________________GBS112" localSheetId="0">#REF!</definedName>
    <definedName name="__________________GBS112">#REF!</definedName>
    <definedName name="__________________GBS113" localSheetId="6">#REF!</definedName>
    <definedName name="__________________GBS113" localSheetId="0">#REF!</definedName>
    <definedName name="__________________GBS113">#REF!</definedName>
    <definedName name="__________________GBS114" localSheetId="6">#REF!</definedName>
    <definedName name="__________________GBS114" localSheetId="0">#REF!</definedName>
    <definedName name="__________________GBS114">#REF!</definedName>
    <definedName name="__________________GBS115" localSheetId="6">#REF!</definedName>
    <definedName name="__________________GBS115" localSheetId="0">#REF!</definedName>
    <definedName name="__________________GBS115">#REF!</definedName>
    <definedName name="__________________GBS116" localSheetId="6">#REF!</definedName>
    <definedName name="__________________GBS116" localSheetId="0">#REF!</definedName>
    <definedName name="__________________GBS116">#REF!</definedName>
    <definedName name="__________________GBS117" localSheetId="6">#REF!</definedName>
    <definedName name="__________________GBS117" localSheetId="0">#REF!</definedName>
    <definedName name="__________________GBS117">#REF!</definedName>
    <definedName name="__________________GBS118" localSheetId="6">#REF!</definedName>
    <definedName name="__________________GBS118" localSheetId="0">#REF!</definedName>
    <definedName name="__________________GBS118">#REF!</definedName>
    <definedName name="__________________GBS119" localSheetId="6">#REF!</definedName>
    <definedName name="__________________GBS119" localSheetId="0">#REF!</definedName>
    <definedName name="__________________GBS119">#REF!</definedName>
    <definedName name="__________________GBS12" localSheetId="6">#REF!</definedName>
    <definedName name="__________________GBS12" localSheetId="0">#REF!</definedName>
    <definedName name="__________________GBS12">#REF!</definedName>
    <definedName name="__________________GBS120" localSheetId="6">#REF!</definedName>
    <definedName name="__________________GBS120" localSheetId="0">#REF!</definedName>
    <definedName name="__________________GBS120">#REF!</definedName>
    <definedName name="__________________GBS121" localSheetId="6">#REF!</definedName>
    <definedName name="__________________GBS121" localSheetId="0">#REF!</definedName>
    <definedName name="__________________GBS121">#REF!</definedName>
    <definedName name="__________________GBS122" localSheetId="6">#REF!</definedName>
    <definedName name="__________________GBS122" localSheetId="0">#REF!</definedName>
    <definedName name="__________________GBS122">#REF!</definedName>
    <definedName name="__________________GBS123" localSheetId="6">#REF!</definedName>
    <definedName name="__________________GBS123" localSheetId="0">#REF!</definedName>
    <definedName name="__________________GBS123">#REF!</definedName>
    <definedName name="__________________GBS124" localSheetId="6">#REF!</definedName>
    <definedName name="__________________GBS124" localSheetId="0">#REF!</definedName>
    <definedName name="__________________GBS124">#REF!</definedName>
    <definedName name="__________________GBS13" localSheetId="6">#REF!</definedName>
    <definedName name="__________________GBS13" localSheetId="0">#REF!</definedName>
    <definedName name="__________________GBS13">#REF!</definedName>
    <definedName name="__________________GBS14" localSheetId="6">#REF!</definedName>
    <definedName name="__________________GBS14" localSheetId="0">#REF!</definedName>
    <definedName name="__________________GBS14">#REF!</definedName>
    <definedName name="__________________GBS15" localSheetId="6">#REF!</definedName>
    <definedName name="__________________GBS15" localSheetId="0">#REF!</definedName>
    <definedName name="__________________GBS15">#REF!</definedName>
    <definedName name="__________________GBS16" localSheetId="6">#REF!</definedName>
    <definedName name="__________________GBS16" localSheetId="0">#REF!</definedName>
    <definedName name="__________________GBS16">#REF!</definedName>
    <definedName name="__________________GBS17" localSheetId="6">#REF!</definedName>
    <definedName name="__________________GBS17" localSheetId="0">#REF!</definedName>
    <definedName name="__________________GBS17">#REF!</definedName>
    <definedName name="__________________GBS18" localSheetId="6">#REF!</definedName>
    <definedName name="__________________GBS18" localSheetId="0">#REF!</definedName>
    <definedName name="__________________GBS18">#REF!</definedName>
    <definedName name="__________________GBS19" localSheetId="6">#REF!</definedName>
    <definedName name="__________________GBS19" localSheetId="0">#REF!</definedName>
    <definedName name="__________________GBS19">#REF!</definedName>
    <definedName name="__________________GBS21" localSheetId="6">#REF!</definedName>
    <definedName name="__________________GBS21" localSheetId="0">#REF!</definedName>
    <definedName name="__________________GBS21">#REF!</definedName>
    <definedName name="__________________GBS210" localSheetId="6">#REF!</definedName>
    <definedName name="__________________GBS210" localSheetId="0">#REF!</definedName>
    <definedName name="__________________GBS210">#REF!</definedName>
    <definedName name="__________________GBS211" localSheetId="6">#REF!</definedName>
    <definedName name="__________________GBS211" localSheetId="0">#REF!</definedName>
    <definedName name="__________________GBS211">#REF!</definedName>
    <definedName name="__________________GBS212" localSheetId="6">#REF!</definedName>
    <definedName name="__________________GBS212" localSheetId="0">#REF!</definedName>
    <definedName name="__________________GBS212">#REF!</definedName>
    <definedName name="__________________GBS213" localSheetId="6">#REF!</definedName>
    <definedName name="__________________GBS213" localSheetId="0">#REF!</definedName>
    <definedName name="__________________GBS213">#REF!</definedName>
    <definedName name="__________________GBS214" localSheetId="6">#REF!</definedName>
    <definedName name="__________________GBS214" localSheetId="0">#REF!</definedName>
    <definedName name="__________________GBS214">#REF!</definedName>
    <definedName name="__________________GBS215" localSheetId="6">#REF!</definedName>
    <definedName name="__________________GBS215" localSheetId="0">#REF!</definedName>
    <definedName name="__________________GBS215">#REF!</definedName>
    <definedName name="__________________GBS216" localSheetId="6">#REF!</definedName>
    <definedName name="__________________GBS216" localSheetId="0">#REF!</definedName>
    <definedName name="__________________GBS216">#REF!</definedName>
    <definedName name="__________________GBS217" localSheetId="6">#REF!</definedName>
    <definedName name="__________________GBS217" localSheetId="0">#REF!</definedName>
    <definedName name="__________________GBS217">#REF!</definedName>
    <definedName name="__________________GBS218" localSheetId="6">#REF!</definedName>
    <definedName name="__________________GBS218" localSheetId="0">#REF!</definedName>
    <definedName name="__________________GBS218">#REF!</definedName>
    <definedName name="__________________GBS219" localSheetId="6">#REF!</definedName>
    <definedName name="__________________GBS219" localSheetId="0">#REF!</definedName>
    <definedName name="__________________GBS219">#REF!</definedName>
    <definedName name="__________________GBS22" localSheetId="6">#REF!</definedName>
    <definedName name="__________________GBS22" localSheetId="0">#REF!</definedName>
    <definedName name="__________________GBS22">#REF!</definedName>
    <definedName name="__________________GBS220" localSheetId="6">#REF!</definedName>
    <definedName name="__________________GBS220" localSheetId="0">#REF!</definedName>
    <definedName name="__________________GBS220">#REF!</definedName>
    <definedName name="__________________GBS221" localSheetId="6">#REF!</definedName>
    <definedName name="__________________GBS221" localSheetId="0">#REF!</definedName>
    <definedName name="__________________GBS221">#REF!</definedName>
    <definedName name="__________________GBS222" localSheetId="6">#REF!</definedName>
    <definedName name="__________________GBS222" localSheetId="0">#REF!</definedName>
    <definedName name="__________________GBS222">#REF!</definedName>
    <definedName name="__________________GBS223" localSheetId="6">#REF!</definedName>
    <definedName name="__________________GBS223" localSheetId="0">#REF!</definedName>
    <definedName name="__________________GBS223">#REF!</definedName>
    <definedName name="__________________GBS224" localSheetId="6">#REF!</definedName>
    <definedName name="__________________GBS224" localSheetId="0">#REF!</definedName>
    <definedName name="__________________GBS224">#REF!</definedName>
    <definedName name="__________________GBS23" localSheetId="6">#REF!</definedName>
    <definedName name="__________________GBS23" localSheetId="0">#REF!</definedName>
    <definedName name="__________________GBS23">#REF!</definedName>
    <definedName name="__________________GBS24" localSheetId="6">#REF!</definedName>
    <definedName name="__________________GBS24" localSheetId="0">#REF!</definedName>
    <definedName name="__________________GBS24">#REF!</definedName>
    <definedName name="__________________GBS25" localSheetId="6">#REF!</definedName>
    <definedName name="__________________GBS25" localSheetId="0">#REF!</definedName>
    <definedName name="__________________GBS25">#REF!</definedName>
    <definedName name="__________________GBS26" localSheetId="6">#REF!</definedName>
    <definedName name="__________________GBS26" localSheetId="0">#REF!</definedName>
    <definedName name="__________________GBS26">#REF!</definedName>
    <definedName name="__________________GBS27" localSheetId="6">#REF!</definedName>
    <definedName name="__________________GBS27" localSheetId="0">#REF!</definedName>
    <definedName name="__________________GBS27">#REF!</definedName>
    <definedName name="__________________GBS28" localSheetId="6">#REF!</definedName>
    <definedName name="__________________GBS28" localSheetId="0">#REF!</definedName>
    <definedName name="__________________GBS28">#REF!</definedName>
    <definedName name="__________________GBS29" localSheetId="6">#REF!</definedName>
    <definedName name="__________________GBS29" localSheetId="0">#REF!</definedName>
    <definedName name="__________________GBS29">#REF!</definedName>
    <definedName name="__________________imp1">[11]DATA_PRG!$H$245</definedName>
    <definedName name="__________________knr2" localSheetId="6">#REF!</definedName>
    <definedName name="__________________knr2" localSheetId="0">#REF!</definedName>
    <definedName name="__________________knr2">#REF!</definedName>
    <definedName name="__________________l1">[3]leads!$A$3:$E$108</definedName>
    <definedName name="__________________l12" localSheetId="6">#REF!</definedName>
    <definedName name="__________________l12" localSheetId="0">#REF!</definedName>
    <definedName name="__________________l12">#REF!</definedName>
    <definedName name="__________________l2">[2]r!$F$29</definedName>
    <definedName name="__________________l3" localSheetId="6">#REF!</definedName>
    <definedName name="__________________l3" localSheetId="0">#REF!</definedName>
    <definedName name="__________________l3">#REF!</definedName>
    <definedName name="__________________l4">[4]Sheet1!$W$2:$Y$103</definedName>
    <definedName name="__________________l5" localSheetId="6">#REF!</definedName>
    <definedName name="__________________l5" localSheetId="0">#REF!</definedName>
    <definedName name="__________________l5">#REF!</definedName>
    <definedName name="__________________l6">[2]r!$F$4</definedName>
    <definedName name="__________________l7">[5]r!$F$4</definedName>
    <definedName name="__________________l8">[2]r!$F$2</definedName>
    <definedName name="__________________l9">[2]r!$F$3</definedName>
    <definedName name="__________________LJ6">[15]DATA!$H$245</definedName>
    <definedName name="__________________lj600" localSheetId="6">#REF!</definedName>
    <definedName name="__________________lj600" localSheetId="0">#REF!</definedName>
    <definedName name="__________________lj600">#REF!</definedName>
    <definedName name="__________________lj900" localSheetId="6">#REF!</definedName>
    <definedName name="__________________lj900" localSheetId="0">#REF!</definedName>
    <definedName name="__________________lj900">#REF!</definedName>
    <definedName name="__________________LL3" localSheetId="6">#REF!</definedName>
    <definedName name="__________________LL3" localSheetId="0">#REF!</definedName>
    <definedName name="__________________LL3">#REF!</definedName>
    <definedName name="__________________LSO24" localSheetId="6">[10]Lead!#REF!</definedName>
    <definedName name="__________________LSO24" localSheetId="0">[10]Lead!#REF!</definedName>
    <definedName name="__________________LSO24">[10]Lead!#REF!</definedName>
    <definedName name="__________________MA1" localSheetId="6">#REF!</definedName>
    <definedName name="__________________MA1" localSheetId="0">#REF!</definedName>
    <definedName name="__________________MA1">#REF!</definedName>
    <definedName name="__________________MA2" localSheetId="6">#REF!</definedName>
    <definedName name="__________________MA2" localSheetId="0">#REF!</definedName>
    <definedName name="__________________MA2">#REF!</definedName>
    <definedName name="__________________Met22" localSheetId="6">#REF!</definedName>
    <definedName name="__________________Met22" localSheetId="0">#REF!</definedName>
    <definedName name="__________________Met22">#REF!</definedName>
    <definedName name="__________________Met45" localSheetId="6">#REF!</definedName>
    <definedName name="__________________Met45" localSheetId="0">#REF!</definedName>
    <definedName name="__________________Met45">#REF!</definedName>
    <definedName name="__________________MEt55" localSheetId="6">#REF!</definedName>
    <definedName name="__________________MEt55" localSheetId="0">#REF!</definedName>
    <definedName name="__________________MEt55">#REF!</definedName>
    <definedName name="__________________Met63" localSheetId="6">#REF!</definedName>
    <definedName name="__________________Met63" localSheetId="0">#REF!</definedName>
    <definedName name="__________________Met63">#REF!</definedName>
    <definedName name="__________________ML21" localSheetId="6">#REF!</definedName>
    <definedName name="__________________ML21" localSheetId="0">#REF!</definedName>
    <definedName name="__________________ML21">#REF!</definedName>
    <definedName name="__________________ML210" localSheetId="6">#REF!</definedName>
    <definedName name="__________________ML210" localSheetId="0">#REF!</definedName>
    <definedName name="__________________ML210">#REF!</definedName>
    <definedName name="__________________ML211" localSheetId="6">#REF!</definedName>
    <definedName name="__________________ML211" localSheetId="0">#REF!</definedName>
    <definedName name="__________________ML211">#REF!</definedName>
    <definedName name="__________________ML212" localSheetId="6">#REF!</definedName>
    <definedName name="__________________ML212" localSheetId="0">#REF!</definedName>
    <definedName name="__________________ML212">#REF!</definedName>
    <definedName name="__________________ML213" localSheetId="6">#REF!</definedName>
    <definedName name="__________________ML213" localSheetId="0">#REF!</definedName>
    <definedName name="__________________ML213">#REF!</definedName>
    <definedName name="__________________ML214" localSheetId="6">#REF!</definedName>
    <definedName name="__________________ML214" localSheetId="0">#REF!</definedName>
    <definedName name="__________________ML214">#REF!</definedName>
    <definedName name="__________________ML215" localSheetId="6">#REF!</definedName>
    <definedName name="__________________ML215" localSheetId="0">#REF!</definedName>
    <definedName name="__________________ML215">#REF!</definedName>
    <definedName name="__________________ML216" localSheetId="6">#REF!</definedName>
    <definedName name="__________________ML216" localSheetId="0">#REF!</definedName>
    <definedName name="__________________ML216">#REF!</definedName>
    <definedName name="__________________ML217" localSheetId="6">#REF!</definedName>
    <definedName name="__________________ML217" localSheetId="0">#REF!</definedName>
    <definedName name="__________________ML217">#REF!</definedName>
    <definedName name="__________________ML218" localSheetId="6">#REF!</definedName>
    <definedName name="__________________ML218" localSheetId="0">#REF!</definedName>
    <definedName name="__________________ML218">#REF!</definedName>
    <definedName name="__________________ML219" localSheetId="6">#REF!</definedName>
    <definedName name="__________________ML219" localSheetId="0">#REF!</definedName>
    <definedName name="__________________ML219">#REF!</definedName>
    <definedName name="__________________ML22" localSheetId="6">#REF!</definedName>
    <definedName name="__________________ML22" localSheetId="0">#REF!</definedName>
    <definedName name="__________________ML22">#REF!</definedName>
    <definedName name="__________________ML220" localSheetId="6">#REF!</definedName>
    <definedName name="__________________ML220" localSheetId="0">#REF!</definedName>
    <definedName name="__________________ML220">#REF!</definedName>
    <definedName name="__________________ML221" localSheetId="6">#REF!</definedName>
    <definedName name="__________________ML221" localSheetId="0">#REF!</definedName>
    <definedName name="__________________ML221">#REF!</definedName>
    <definedName name="__________________ML222" localSheetId="6">#REF!</definedName>
    <definedName name="__________________ML222" localSheetId="0">#REF!</definedName>
    <definedName name="__________________ML222">#REF!</definedName>
    <definedName name="__________________ML223" localSheetId="6">#REF!</definedName>
    <definedName name="__________________ML223" localSheetId="0">#REF!</definedName>
    <definedName name="__________________ML223">#REF!</definedName>
    <definedName name="__________________ML224" localSheetId="6">#REF!</definedName>
    <definedName name="__________________ML224" localSheetId="0">#REF!</definedName>
    <definedName name="__________________ML224">#REF!</definedName>
    <definedName name="__________________ML23" localSheetId="6">#REF!</definedName>
    <definedName name="__________________ML23" localSheetId="0">#REF!</definedName>
    <definedName name="__________________ML23">#REF!</definedName>
    <definedName name="__________________ML24" localSheetId="6">#REF!</definedName>
    <definedName name="__________________ML24" localSheetId="0">#REF!</definedName>
    <definedName name="__________________ML24">#REF!</definedName>
    <definedName name="__________________ML25" localSheetId="6">#REF!</definedName>
    <definedName name="__________________ML25" localSheetId="0">#REF!</definedName>
    <definedName name="__________________ML25">#REF!</definedName>
    <definedName name="__________________ML26" localSheetId="6">#REF!</definedName>
    <definedName name="__________________ML26" localSheetId="0">#REF!</definedName>
    <definedName name="__________________ML26">#REF!</definedName>
    <definedName name="__________________ML27" localSheetId="6">#REF!</definedName>
    <definedName name="__________________ML27" localSheetId="0">#REF!</definedName>
    <definedName name="__________________ML27">#REF!</definedName>
    <definedName name="__________________ML28" localSheetId="6">#REF!</definedName>
    <definedName name="__________________ML28" localSheetId="0">#REF!</definedName>
    <definedName name="__________________ML28">#REF!</definedName>
    <definedName name="__________________ML29" localSheetId="6">#REF!</definedName>
    <definedName name="__________________ML29" localSheetId="0">#REF!</definedName>
    <definedName name="__________________ML29">#REF!</definedName>
    <definedName name="__________________ML31" localSheetId="6">#REF!</definedName>
    <definedName name="__________________ML31" localSheetId="0">#REF!</definedName>
    <definedName name="__________________ML31">#REF!</definedName>
    <definedName name="__________________ML310" localSheetId="6">#REF!</definedName>
    <definedName name="__________________ML310" localSheetId="0">#REF!</definedName>
    <definedName name="__________________ML310">#REF!</definedName>
    <definedName name="__________________ML311" localSheetId="6">#REF!</definedName>
    <definedName name="__________________ML311" localSheetId="0">#REF!</definedName>
    <definedName name="__________________ML311">#REF!</definedName>
    <definedName name="__________________ML312" localSheetId="6">#REF!</definedName>
    <definedName name="__________________ML312" localSheetId="0">#REF!</definedName>
    <definedName name="__________________ML312">#REF!</definedName>
    <definedName name="__________________ML313" localSheetId="6">#REF!</definedName>
    <definedName name="__________________ML313" localSheetId="0">#REF!</definedName>
    <definedName name="__________________ML313">#REF!</definedName>
    <definedName name="__________________ML314" localSheetId="6">#REF!</definedName>
    <definedName name="__________________ML314" localSheetId="0">#REF!</definedName>
    <definedName name="__________________ML314">#REF!</definedName>
    <definedName name="__________________ML315" localSheetId="6">#REF!</definedName>
    <definedName name="__________________ML315" localSheetId="0">#REF!</definedName>
    <definedName name="__________________ML315">#REF!</definedName>
    <definedName name="__________________ML316" localSheetId="6">#REF!</definedName>
    <definedName name="__________________ML316" localSheetId="0">#REF!</definedName>
    <definedName name="__________________ML316">#REF!</definedName>
    <definedName name="__________________ML317" localSheetId="6">#REF!</definedName>
    <definedName name="__________________ML317" localSheetId="0">#REF!</definedName>
    <definedName name="__________________ML317">#REF!</definedName>
    <definedName name="__________________ML318" localSheetId="6">#REF!</definedName>
    <definedName name="__________________ML318" localSheetId="0">#REF!</definedName>
    <definedName name="__________________ML318">#REF!</definedName>
    <definedName name="__________________ML319" localSheetId="6">#REF!</definedName>
    <definedName name="__________________ML319" localSheetId="0">#REF!</definedName>
    <definedName name="__________________ML319">#REF!</definedName>
    <definedName name="__________________ML32" localSheetId="6">#REF!</definedName>
    <definedName name="__________________ML32" localSheetId="0">#REF!</definedName>
    <definedName name="__________________ML32">#REF!</definedName>
    <definedName name="__________________ML320" localSheetId="6">#REF!</definedName>
    <definedName name="__________________ML320" localSheetId="0">#REF!</definedName>
    <definedName name="__________________ML320">#REF!</definedName>
    <definedName name="__________________ML321" localSheetId="6">#REF!</definedName>
    <definedName name="__________________ML321" localSheetId="0">#REF!</definedName>
    <definedName name="__________________ML321">#REF!</definedName>
    <definedName name="__________________ML322" localSheetId="6">#REF!</definedName>
    <definedName name="__________________ML322" localSheetId="0">#REF!</definedName>
    <definedName name="__________________ML322">#REF!</definedName>
    <definedName name="__________________ML323" localSheetId="6">#REF!</definedName>
    <definedName name="__________________ML323" localSheetId="0">#REF!</definedName>
    <definedName name="__________________ML323">#REF!</definedName>
    <definedName name="__________________ML324" localSheetId="6">#REF!</definedName>
    <definedName name="__________________ML324" localSheetId="0">#REF!</definedName>
    <definedName name="__________________ML324">#REF!</definedName>
    <definedName name="__________________ML33" localSheetId="6">#REF!</definedName>
    <definedName name="__________________ML33" localSheetId="0">#REF!</definedName>
    <definedName name="__________________ML33">#REF!</definedName>
    <definedName name="__________________ML34" localSheetId="6">#REF!</definedName>
    <definedName name="__________________ML34" localSheetId="0">#REF!</definedName>
    <definedName name="__________________ML34">#REF!</definedName>
    <definedName name="__________________ML35" localSheetId="6">#REF!</definedName>
    <definedName name="__________________ML35" localSheetId="0">#REF!</definedName>
    <definedName name="__________________ML35">#REF!</definedName>
    <definedName name="__________________ML36" localSheetId="6">#REF!</definedName>
    <definedName name="__________________ML36" localSheetId="0">#REF!</definedName>
    <definedName name="__________________ML36">#REF!</definedName>
    <definedName name="__________________ML37" localSheetId="6">#REF!</definedName>
    <definedName name="__________________ML37" localSheetId="0">#REF!</definedName>
    <definedName name="__________________ML37">#REF!</definedName>
    <definedName name="__________________ML38" localSheetId="6">#REF!</definedName>
    <definedName name="__________________ML38" localSheetId="0">#REF!</definedName>
    <definedName name="__________________ML38">#REF!</definedName>
    <definedName name="__________________ML39" localSheetId="6">#REF!</definedName>
    <definedName name="__________________ML39" localSheetId="0">#REF!</definedName>
    <definedName name="__________________ML39">#REF!</definedName>
    <definedName name="__________________ML7" localSheetId="6">#REF!</definedName>
    <definedName name="__________________ML7" localSheetId="0">#REF!</definedName>
    <definedName name="__________________ML7">#REF!</definedName>
    <definedName name="__________________ML8" localSheetId="6">#REF!</definedName>
    <definedName name="__________________ML8" localSheetId="0">#REF!</definedName>
    <definedName name="__________________ML8">#REF!</definedName>
    <definedName name="__________________ML9" localSheetId="6">#REF!</definedName>
    <definedName name="__________________ML9" localSheetId="0">#REF!</definedName>
    <definedName name="__________________ML9">#REF!</definedName>
    <definedName name="__________________mm1">[6]r!$F$4</definedName>
    <definedName name="__________________mm1000" localSheetId="6">#REF!</definedName>
    <definedName name="__________________mm1000" localSheetId="0">#REF!</definedName>
    <definedName name="__________________mm1000">#REF!</definedName>
    <definedName name="__________________mm11">[2]r!$F$4</definedName>
    <definedName name="__________________mm111">[5]r!$F$4</definedName>
    <definedName name="__________________mm600" localSheetId="6">#REF!</definedName>
    <definedName name="__________________mm600" localSheetId="0">#REF!</definedName>
    <definedName name="__________________mm600">#REF!</definedName>
    <definedName name="__________________mm800" localSheetId="6">#REF!</definedName>
    <definedName name="__________________mm800" localSheetId="0">#REF!</definedName>
    <definedName name="__________________mm800">#REF!</definedName>
    <definedName name="__________________PC1" localSheetId="6">#REF!</definedName>
    <definedName name="__________________PC1" localSheetId="0">#REF!</definedName>
    <definedName name="__________________PC1">#REF!</definedName>
    <definedName name="__________________PC10" localSheetId="6">#REF!</definedName>
    <definedName name="__________________PC10" localSheetId="0">#REF!</definedName>
    <definedName name="__________________PC10">#REF!</definedName>
    <definedName name="__________________PC11" localSheetId="6">#REF!</definedName>
    <definedName name="__________________PC11" localSheetId="0">#REF!</definedName>
    <definedName name="__________________PC11">#REF!</definedName>
    <definedName name="__________________PC12" localSheetId="6">#REF!</definedName>
    <definedName name="__________________PC12" localSheetId="0">#REF!</definedName>
    <definedName name="__________________PC12">#REF!</definedName>
    <definedName name="__________________PC13" localSheetId="6">#REF!</definedName>
    <definedName name="__________________PC13" localSheetId="0">#REF!</definedName>
    <definedName name="__________________PC13">#REF!</definedName>
    <definedName name="__________________PC14" localSheetId="6">#REF!</definedName>
    <definedName name="__________________PC14" localSheetId="0">#REF!</definedName>
    <definedName name="__________________PC14">#REF!</definedName>
    <definedName name="__________________PC15" localSheetId="6">#REF!</definedName>
    <definedName name="__________________PC15" localSheetId="0">#REF!</definedName>
    <definedName name="__________________PC15">#REF!</definedName>
    <definedName name="__________________PC16" localSheetId="6">#REF!</definedName>
    <definedName name="__________________PC16" localSheetId="0">#REF!</definedName>
    <definedName name="__________________PC16">#REF!</definedName>
    <definedName name="__________________PC17" localSheetId="6">#REF!</definedName>
    <definedName name="__________________PC17" localSheetId="0">#REF!</definedName>
    <definedName name="__________________PC17">#REF!</definedName>
    <definedName name="__________________PC18" localSheetId="6">#REF!</definedName>
    <definedName name="__________________PC18" localSheetId="0">#REF!</definedName>
    <definedName name="__________________PC18">#REF!</definedName>
    <definedName name="__________________PC19" localSheetId="6">#REF!</definedName>
    <definedName name="__________________PC19" localSheetId="0">#REF!</definedName>
    <definedName name="__________________PC19">#REF!</definedName>
    <definedName name="__________________pc2" localSheetId="6">#REF!</definedName>
    <definedName name="__________________pc2" localSheetId="0">#REF!</definedName>
    <definedName name="__________________pc2">#REF!</definedName>
    <definedName name="__________________PC20">NA()</definedName>
    <definedName name="__________________PC21" localSheetId="6">#REF!</definedName>
    <definedName name="__________________PC21" localSheetId="0">#REF!</definedName>
    <definedName name="__________________PC21">#REF!</definedName>
    <definedName name="__________________PC22" localSheetId="6">#REF!</definedName>
    <definedName name="__________________PC22" localSheetId="0">#REF!</definedName>
    <definedName name="__________________PC22">#REF!</definedName>
    <definedName name="__________________PC23" localSheetId="6">#REF!</definedName>
    <definedName name="__________________PC23" localSheetId="0">#REF!</definedName>
    <definedName name="__________________PC23">#REF!</definedName>
    <definedName name="__________________PC24" localSheetId="6">#REF!</definedName>
    <definedName name="__________________PC24" localSheetId="0">#REF!</definedName>
    <definedName name="__________________PC24">#REF!</definedName>
    <definedName name="__________________PC3" localSheetId="6">#REF!</definedName>
    <definedName name="__________________PC3" localSheetId="0">#REF!</definedName>
    <definedName name="__________________PC3">#REF!</definedName>
    <definedName name="__________________PC4" localSheetId="6">#REF!</definedName>
    <definedName name="__________________PC4" localSheetId="0">#REF!</definedName>
    <definedName name="__________________PC4">#REF!</definedName>
    <definedName name="__________________PC5" localSheetId="6">#REF!</definedName>
    <definedName name="__________________PC5" localSheetId="0">#REF!</definedName>
    <definedName name="__________________PC5">#REF!</definedName>
    <definedName name="__________________PC6" localSheetId="6">#REF!</definedName>
    <definedName name="__________________PC6" localSheetId="0">#REF!</definedName>
    <definedName name="__________________PC6">#REF!</definedName>
    <definedName name="__________________pc600" localSheetId="6">#REF!</definedName>
    <definedName name="__________________pc600" localSheetId="0">#REF!</definedName>
    <definedName name="__________________pc600">#REF!</definedName>
    <definedName name="__________________PC7" localSheetId="6">#REF!</definedName>
    <definedName name="__________________PC7" localSheetId="0">#REF!</definedName>
    <definedName name="__________________PC7">#REF!</definedName>
    <definedName name="__________________PC8" localSheetId="6">#REF!</definedName>
    <definedName name="__________________PC8" localSheetId="0">#REF!</definedName>
    <definedName name="__________________PC8">#REF!</definedName>
    <definedName name="__________________PC9" localSheetId="6">#REF!</definedName>
    <definedName name="__________________PC9" localSheetId="0">#REF!</definedName>
    <definedName name="__________________PC9">#REF!</definedName>
    <definedName name="__________________pc900" localSheetId="6">#REF!</definedName>
    <definedName name="__________________pc900" localSheetId="0">#REF!</definedName>
    <definedName name="__________________pc900">#REF!</definedName>
    <definedName name="__________________pla4">[12]DATA_PRG!$H$269</definedName>
    <definedName name="__________________pv2" localSheetId="6">#REF!</definedName>
    <definedName name="__________________pv2" localSheetId="0">#REF!</definedName>
    <definedName name="__________________pv2">#REF!</definedName>
    <definedName name="__________________rr3">[7]v!$A$2:$E$51</definedName>
    <definedName name="__________________rrr1">[7]r!$B$1:$I$145</definedName>
    <definedName name="__________________SP10">[13]Sheet1!$C$18</definedName>
    <definedName name="__________________SP16">[13]Sheet1!$C$24</definedName>
    <definedName name="__________________SP7">[13]Sheet1!$C$15</definedName>
    <definedName name="__________________ss12">[8]rdamdata!$J$8</definedName>
    <definedName name="__________________ss20">[8]rdamdata!$J$7</definedName>
    <definedName name="__________________ss40">[8]rdamdata!$J$6</definedName>
    <definedName name="__________________var1" localSheetId="6">#REF!</definedName>
    <definedName name="__________________var1" localSheetId="0">#REF!</definedName>
    <definedName name="__________________var1">#REF!</definedName>
    <definedName name="__________________var4" localSheetId="6">#REF!</definedName>
    <definedName name="__________________var4" localSheetId="0">#REF!</definedName>
    <definedName name="__________________var4">#REF!</definedName>
    <definedName name="__________________vat1">NA()</definedName>
    <definedName name="_________________bla1">[1]leads!$H$7</definedName>
    <definedName name="_________________BSG100" localSheetId="6">#REF!</definedName>
    <definedName name="_________________BSG100" localSheetId="0">#REF!</definedName>
    <definedName name="_________________BSG100">#REF!</definedName>
    <definedName name="_________________BSG150" localSheetId="6">#REF!</definedName>
    <definedName name="_________________BSG150" localSheetId="0">#REF!</definedName>
    <definedName name="_________________BSG150">#REF!</definedName>
    <definedName name="_________________BSG5" localSheetId="6">#REF!</definedName>
    <definedName name="_________________BSG5" localSheetId="0">#REF!</definedName>
    <definedName name="_________________BSG5">#REF!</definedName>
    <definedName name="_________________BSG75" localSheetId="6">#REF!</definedName>
    <definedName name="_________________BSG75" localSheetId="0">#REF!</definedName>
    <definedName name="_________________BSG75">#REF!</definedName>
    <definedName name="_________________BTC1" localSheetId="6">#REF!</definedName>
    <definedName name="_________________BTC1" localSheetId="0">#REF!</definedName>
    <definedName name="_________________BTC1">#REF!</definedName>
    <definedName name="_________________BTC10" localSheetId="6">#REF!</definedName>
    <definedName name="_________________BTC10" localSheetId="0">#REF!</definedName>
    <definedName name="_________________BTC10">#REF!</definedName>
    <definedName name="_________________BTC11" localSheetId="6">#REF!</definedName>
    <definedName name="_________________BTC11" localSheetId="0">#REF!</definedName>
    <definedName name="_________________BTC11">#REF!</definedName>
    <definedName name="_________________BTC12" localSheetId="6">#REF!</definedName>
    <definedName name="_________________BTC12" localSheetId="0">#REF!</definedName>
    <definedName name="_________________BTC12">#REF!</definedName>
    <definedName name="_________________BTC13" localSheetId="6">#REF!</definedName>
    <definedName name="_________________BTC13" localSheetId="0">#REF!</definedName>
    <definedName name="_________________BTC13">#REF!</definedName>
    <definedName name="_________________BTC14" localSheetId="6">#REF!</definedName>
    <definedName name="_________________BTC14" localSheetId="0">#REF!</definedName>
    <definedName name="_________________BTC14">#REF!</definedName>
    <definedName name="_________________BTC15" localSheetId="6">#REF!</definedName>
    <definedName name="_________________BTC15" localSheetId="0">#REF!</definedName>
    <definedName name="_________________BTC15">#REF!</definedName>
    <definedName name="_________________BTC16" localSheetId="6">#REF!</definedName>
    <definedName name="_________________BTC16" localSheetId="0">#REF!</definedName>
    <definedName name="_________________BTC16">#REF!</definedName>
    <definedName name="_________________BTC17" localSheetId="6">#REF!</definedName>
    <definedName name="_________________BTC17" localSheetId="0">#REF!</definedName>
    <definedName name="_________________BTC17">#REF!</definedName>
    <definedName name="_________________BTC18" localSheetId="6">#REF!</definedName>
    <definedName name="_________________BTC18" localSheetId="0">#REF!</definedName>
    <definedName name="_________________BTC18">#REF!</definedName>
    <definedName name="_________________BTC19" localSheetId="6">#REF!</definedName>
    <definedName name="_________________BTC19" localSheetId="0">#REF!</definedName>
    <definedName name="_________________BTC19">#REF!</definedName>
    <definedName name="_________________BTC2" localSheetId="6">#REF!</definedName>
    <definedName name="_________________BTC2" localSheetId="0">#REF!</definedName>
    <definedName name="_________________BTC2">#REF!</definedName>
    <definedName name="_________________BTC20" localSheetId="6">#REF!</definedName>
    <definedName name="_________________BTC20" localSheetId="0">#REF!</definedName>
    <definedName name="_________________BTC20">#REF!</definedName>
    <definedName name="_________________BTC21" localSheetId="6">#REF!</definedName>
    <definedName name="_________________BTC21" localSheetId="0">#REF!</definedName>
    <definedName name="_________________BTC21">#REF!</definedName>
    <definedName name="_________________BTC22" localSheetId="6">#REF!</definedName>
    <definedName name="_________________BTC22" localSheetId="0">#REF!</definedName>
    <definedName name="_________________BTC22">#REF!</definedName>
    <definedName name="_________________BTC23" localSheetId="6">#REF!</definedName>
    <definedName name="_________________BTC23" localSheetId="0">#REF!</definedName>
    <definedName name="_________________BTC23">#REF!</definedName>
    <definedName name="_________________BTC24" localSheetId="6">#REF!</definedName>
    <definedName name="_________________BTC24" localSheetId="0">#REF!</definedName>
    <definedName name="_________________BTC24">#REF!</definedName>
    <definedName name="_________________BTC3" localSheetId="6">#REF!</definedName>
    <definedName name="_________________BTC3" localSheetId="0">#REF!</definedName>
    <definedName name="_________________BTC3">#REF!</definedName>
    <definedName name="_________________BTC4" localSheetId="6">#REF!</definedName>
    <definedName name="_________________BTC4" localSheetId="0">#REF!</definedName>
    <definedName name="_________________BTC4">#REF!</definedName>
    <definedName name="_________________BTC5" localSheetId="6">#REF!</definedName>
    <definedName name="_________________BTC5" localSheetId="0">#REF!</definedName>
    <definedName name="_________________BTC5">#REF!</definedName>
    <definedName name="_________________BTC6" localSheetId="6">#REF!</definedName>
    <definedName name="_________________BTC6" localSheetId="0">#REF!</definedName>
    <definedName name="_________________BTC6">#REF!</definedName>
    <definedName name="_________________BTC7" localSheetId="6">#REF!</definedName>
    <definedName name="_________________BTC7" localSheetId="0">#REF!</definedName>
    <definedName name="_________________BTC7">#REF!</definedName>
    <definedName name="_________________BTC8" localSheetId="6">#REF!</definedName>
    <definedName name="_________________BTC8" localSheetId="0">#REF!</definedName>
    <definedName name="_________________BTC8">#REF!</definedName>
    <definedName name="_________________BTC9" localSheetId="6">#REF!</definedName>
    <definedName name="_________________BTC9" localSheetId="0">#REF!</definedName>
    <definedName name="_________________BTC9">#REF!</definedName>
    <definedName name="_________________BTR1" localSheetId="6">#REF!</definedName>
    <definedName name="_________________BTR1" localSheetId="0">#REF!</definedName>
    <definedName name="_________________BTR1">#REF!</definedName>
    <definedName name="_________________BTR10" localSheetId="6">#REF!</definedName>
    <definedName name="_________________BTR10" localSheetId="0">#REF!</definedName>
    <definedName name="_________________BTR10">#REF!</definedName>
    <definedName name="_________________BTR11" localSheetId="6">#REF!</definedName>
    <definedName name="_________________BTR11" localSheetId="0">#REF!</definedName>
    <definedName name="_________________BTR11">#REF!</definedName>
    <definedName name="_________________BTR12" localSheetId="6">#REF!</definedName>
    <definedName name="_________________BTR12" localSheetId="0">#REF!</definedName>
    <definedName name="_________________BTR12">#REF!</definedName>
    <definedName name="_________________BTR13" localSheetId="6">#REF!</definedName>
    <definedName name="_________________BTR13" localSheetId="0">#REF!</definedName>
    <definedName name="_________________BTR13">#REF!</definedName>
    <definedName name="_________________BTR14" localSheetId="6">#REF!</definedName>
    <definedName name="_________________BTR14" localSheetId="0">#REF!</definedName>
    <definedName name="_________________BTR14">#REF!</definedName>
    <definedName name="_________________BTR15" localSheetId="6">#REF!</definedName>
    <definedName name="_________________BTR15" localSheetId="0">#REF!</definedName>
    <definedName name="_________________BTR15">#REF!</definedName>
    <definedName name="_________________BTR16" localSheetId="6">#REF!</definedName>
    <definedName name="_________________BTR16" localSheetId="0">#REF!</definedName>
    <definedName name="_________________BTR16">#REF!</definedName>
    <definedName name="_________________BTR17" localSheetId="6">#REF!</definedName>
    <definedName name="_________________BTR17" localSheetId="0">#REF!</definedName>
    <definedName name="_________________BTR17">#REF!</definedName>
    <definedName name="_________________BTR18" localSheetId="6">#REF!</definedName>
    <definedName name="_________________BTR18" localSheetId="0">#REF!</definedName>
    <definedName name="_________________BTR18">#REF!</definedName>
    <definedName name="_________________BTR19" localSheetId="6">#REF!</definedName>
    <definedName name="_________________BTR19" localSheetId="0">#REF!</definedName>
    <definedName name="_________________BTR19">#REF!</definedName>
    <definedName name="_________________BTR2" localSheetId="6">#REF!</definedName>
    <definedName name="_________________BTR2" localSheetId="0">#REF!</definedName>
    <definedName name="_________________BTR2">#REF!</definedName>
    <definedName name="_________________BTR20" localSheetId="6">#REF!</definedName>
    <definedName name="_________________BTR20" localSheetId="0">#REF!</definedName>
    <definedName name="_________________BTR20">#REF!</definedName>
    <definedName name="_________________BTR21" localSheetId="6">#REF!</definedName>
    <definedName name="_________________BTR21" localSheetId="0">#REF!</definedName>
    <definedName name="_________________BTR21">#REF!</definedName>
    <definedName name="_________________BTR22" localSheetId="6">#REF!</definedName>
    <definedName name="_________________BTR22" localSheetId="0">#REF!</definedName>
    <definedName name="_________________BTR22">#REF!</definedName>
    <definedName name="_________________BTR23" localSheetId="6">#REF!</definedName>
    <definedName name="_________________BTR23" localSheetId="0">#REF!</definedName>
    <definedName name="_________________BTR23">#REF!</definedName>
    <definedName name="_________________BTR24" localSheetId="6">#REF!</definedName>
    <definedName name="_________________BTR24" localSheetId="0">#REF!</definedName>
    <definedName name="_________________BTR24">#REF!</definedName>
    <definedName name="_________________BTR3" localSheetId="6">#REF!</definedName>
    <definedName name="_________________BTR3" localSheetId="0">#REF!</definedName>
    <definedName name="_________________BTR3">#REF!</definedName>
    <definedName name="_________________BTR4" localSheetId="6">#REF!</definedName>
    <definedName name="_________________BTR4" localSheetId="0">#REF!</definedName>
    <definedName name="_________________BTR4">#REF!</definedName>
    <definedName name="_________________BTR5" localSheetId="6">#REF!</definedName>
    <definedName name="_________________BTR5" localSheetId="0">#REF!</definedName>
    <definedName name="_________________BTR5">#REF!</definedName>
    <definedName name="_________________BTR6" localSheetId="6">#REF!</definedName>
    <definedName name="_________________BTR6" localSheetId="0">#REF!</definedName>
    <definedName name="_________________BTR6">#REF!</definedName>
    <definedName name="_________________BTR7" localSheetId="6">#REF!</definedName>
    <definedName name="_________________BTR7" localSheetId="0">#REF!</definedName>
    <definedName name="_________________BTR7">#REF!</definedName>
    <definedName name="_________________BTR8" localSheetId="6">#REF!</definedName>
    <definedName name="_________________BTR8" localSheetId="0">#REF!</definedName>
    <definedName name="_________________BTR8">#REF!</definedName>
    <definedName name="_________________BTR9" localSheetId="6">#REF!</definedName>
    <definedName name="_________________BTR9" localSheetId="0">#REF!</definedName>
    <definedName name="_________________BTR9">#REF!</definedName>
    <definedName name="_________________BTS1" localSheetId="6">#REF!</definedName>
    <definedName name="_________________BTS1" localSheetId="0">#REF!</definedName>
    <definedName name="_________________BTS1">#REF!</definedName>
    <definedName name="_________________BTS10" localSheetId="6">#REF!</definedName>
    <definedName name="_________________BTS10" localSheetId="0">#REF!</definedName>
    <definedName name="_________________BTS10">#REF!</definedName>
    <definedName name="_________________BTS11" localSheetId="6">#REF!</definedName>
    <definedName name="_________________BTS11" localSheetId="0">#REF!</definedName>
    <definedName name="_________________BTS11">#REF!</definedName>
    <definedName name="_________________BTS12" localSheetId="6">#REF!</definedName>
    <definedName name="_________________BTS12" localSheetId="0">#REF!</definedName>
    <definedName name="_________________BTS12">#REF!</definedName>
    <definedName name="_________________BTS13" localSheetId="6">#REF!</definedName>
    <definedName name="_________________BTS13" localSheetId="0">#REF!</definedName>
    <definedName name="_________________BTS13">#REF!</definedName>
    <definedName name="_________________BTS14" localSheetId="6">#REF!</definedName>
    <definedName name="_________________BTS14" localSheetId="0">#REF!</definedName>
    <definedName name="_________________BTS14">#REF!</definedName>
    <definedName name="_________________BTS15" localSheetId="6">#REF!</definedName>
    <definedName name="_________________BTS15" localSheetId="0">#REF!</definedName>
    <definedName name="_________________BTS15">#REF!</definedName>
    <definedName name="_________________BTS16" localSheetId="6">#REF!</definedName>
    <definedName name="_________________BTS16" localSheetId="0">#REF!</definedName>
    <definedName name="_________________BTS16">#REF!</definedName>
    <definedName name="_________________BTS17" localSheetId="6">#REF!</definedName>
    <definedName name="_________________BTS17" localSheetId="0">#REF!</definedName>
    <definedName name="_________________BTS17">#REF!</definedName>
    <definedName name="_________________BTS18" localSheetId="6">#REF!</definedName>
    <definedName name="_________________BTS18" localSheetId="0">#REF!</definedName>
    <definedName name="_________________BTS18">#REF!</definedName>
    <definedName name="_________________BTS19" localSheetId="6">#REF!</definedName>
    <definedName name="_________________BTS19" localSheetId="0">#REF!</definedName>
    <definedName name="_________________BTS19">#REF!</definedName>
    <definedName name="_________________BTS2" localSheetId="6">#REF!</definedName>
    <definedName name="_________________BTS2" localSheetId="0">#REF!</definedName>
    <definedName name="_________________BTS2">#REF!</definedName>
    <definedName name="_________________BTS20" localSheetId="6">#REF!</definedName>
    <definedName name="_________________BTS20" localSheetId="0">#REF!</definedName>
    <definedName name="_________________BTS20">#REF!</definedName>
    <definedName name="_________________BTS21" localSheetId="6">#REF!</definedName>
    <definedName name="_________________BTS21" localSheetId="0">#REF!</definedName>
    <definedName name="_________________BTS21">#REF!</definedName>
    <definedName name="_________________BTS22" localSheetId="6">#REF!</definedName>
    <definedName name="_________________BTS22" localSheetId="0">#REF!</definedName>
    <definedName name="_________________BTS22">#REF!</definedName>
    <definedName name="_________________BTS23" localSheetId="6">#REF!</definedName>
    <definedName name="_________________BTS23" localSheetId="0">#REF!</definedName>
    <definedName name="_________________BTS23">#REF!</definedName>
    <definedName name="_________________BTS24" localSheetId="6">#REF!</definedName>
    <definedName name="_________________BTS24" localSheetId="0">#REF!</definedName>
    <definedName name="_________________BTS24">#REF!</definedName>
    <definedName name="_________________BTS3" localSheetId="6">#REF!</definedName>
    <definedName name="_________________BTS3" localSheetId="0">#REF!</definedName>
    <definedName name="_________________BTS3">#REF!</definedName>
    <definedName name="_________________BTS4" localSheetId="6">#REF!</definedName>
    <definedName name="_________________BTS4" localSheetId="0">#REF!</definedName>
    <definedName name="_________________BTS4">#REF!</definedName>
    <definedName name="_________________BTS5" localSheetId="6">#REF!</definedName>
    <definedName name="_________________BTS5" localSheetId="0">#REF!</definedName>
    <definedName name="_________________BTS5">#REF!</definedName>
    <definedName name="_________________BTS6" localSheetId="6">#REF!</definedName>
    <definedName name="_________________BTS6" localSheetId="0">#REF!</definedName>
    <definedName name="_________________BTS6">#REF!</definedName>
    <definedName name="_________________BTS7" localSheetId="6">#REF!</definedName>
    <definedName name="_________________BTS7" localSheetId="0">#REF!</definedName>
    <definedName name="_________________BTS7">#REF!</definedName>
    <definedName name="_________________BTS8" localSheetId="6">#REF!</definedName>
    <definedName name="_________________BTS8" localSheetId="0">#REF!</definedName>
    <definedName name="_________________BTS8">#REF!</definedName>
    <definedName name="_________________BTS9" localSheetId="6">#REF!</definedName>
    <definedName name="_________________BTS9" localSheetId="0">#REF!</definedName>
    <definedName name="_________________BTS9">#REF!</definedName>
    <definedName name="_________________can430">40.73</definedName>
    <definedName name="_________________can435">43.3</definedName>
    <definedName name="_________________CCW1">[15]DATA!$H$67</definedName>
    <definedName name="_________________CCW2">[15]DATA!$H$97</definedName>
    <definedName name="_________________cur1">[2]r!$F$30</definedName>
    <definedName name="_________________GBS11" localSheetId="6">#REF!</definedName>
    <definedName name="_________________GBS11" localSheetId="0">#REF!</definedName>
    <definedName name="_________________GBS11">#REF!</definedName>
    <definedName name="_________________GBS110" localSheetId="6">#REF!</definedName>
    <definedName name="_________________GBS110" localSheetId="0">#REF!</definedName>
    <definedName name="_________________GBS110">#REF!</definedName>
    <definedName name="_________________GBS111" localSheetId="6">#REF!</definedName>
    <definedName name="_________________GBS111" localSheetId="0">#REF!</definedName>
    <definedName name="_________________GBS111">#REF!</definedName>
    <definedName name="_________________GBS112" localSheetId="6">#REF!</definedName>
    <definedName name="_________________GBS112" localSheetId="0">#REF!</definedName>
    <definedName name="_________________GBS112">#REF!</definedName>
    <definedName name="_________________GBS113" localSheetId="6">#REF!</definedName>
    <definedName name="_________________GBS113" localSheetId="0">#REF!</definedName>
    <definedName name="_________________GBS113">#REF!</definedName>
    <definedName name="_________________GBS114" localSheetId="6">#REF!</definedName>
    <definedName name="_________________GBS114" localSheetId="0">#REF!</definedName>
    <definedName name="_________________GBS114">#REF!</definedName>
    <definedName name="_________________GBS115" localSheetId="6">#REF!</definedName>
    <definedName name="_________________GBS115" localSheetId="0">#REF!</definedName>
    <definedName name="_________________GBS115">#REF!</definedName>
    <definedName name="_________________GBS116" localSheetId="6">#REF!</definedName>
    <definedName name="_________________GBS116" localSheetId="0">#REF!</definedName>
    <definedName name="_________________GBS116">#REF!</definedName>
    <definedName name="_________________GBS117" localSheetId="6">#REF!</definedName>
    <definedName name="_________________GBS117" localSheetId="0">#REF!</definedName>
    <definedName name="_________________GBS117">#REF!</definedName>
    <definedName name="_________________GBS118" localSheetId="6">#REF!</definedName>
    <definedName name="_________________GBS118" localSheetId="0">#REF!</definedName>
    <definedName name="_________________GBS118">#REF!</definedName>
    <definedName name="_________________GBS119" localSheetId="6">#REF!</definedName>
    <definedName name="_________________GBS119" localSheetId="0">#REF!</definedName>
    <definedName name="_________________GBS119">#REF!</definedName>
    <definedName name="_________________GBS12" localSheetId="6">#REF!</definedName>
    <definedName name="_________________GBS12" localSheetId="0">#REF!</definedName>
    <definedName name="_________________GBS12">#REF!</definedName>
    <definedName name="_________________GBS120" localSheetId="6">#REF!</definedName>
    <definedName name="_________________GBS120" localSheetId="0">#REF!</definedName>
    <definedName name="_________________GBS120">#REF!</definedName>
    <definedName name="_________________GBS121" localSheetId="6">#REF!</definedName>
    <definedName name="_________________GBS121" localSheetId="0">#REF!</definedName>
    <definedName name="_________________GBS121">#REF!</definedName>
    <definedName name="_________________GBS122" localSheetId="6">#REF!</definedName>
    <definedName name="_________________GBS122" localSheetId="0">#REF!</definedName>
    <definedName name="_________________GBS122">#REF!</definedName>
    <definedName name="_________________GBS123" localSheetId="6">#REF!</definedName>
    <definedName name="_________________GBS123" localSheetId="0">#REF!</definedName>
    <definedName name="_________________GBS123">#REF!</definedName>
    <definedName name="_________________GBS124" localSheetId="6">#REF!</definedName>
    <definedName name="_________________GBS124" localSheetId="0">#REF!</definedName>
    <definedName name="_________________GBS124">#REF!</definedName>
    <definedName name="_________________GBS13" localSheetId="6">#REF!</definedName>
    <definedName name="_________________GBS13" localSheetId="0">#REF!</definedName>
    <definedName name="_________________GBS13">#REF!</definedName>
    <definedName name="_________________GBS14" localSheetId="6">#REF!</definedName>
    <definedName name="_________________GBS14" localSheetId="0">#REF!</definedName>
    <definedName name="_________________GBS14">#REF!</definedName>
    <definedName name="_________________GBS15" localSheetId="6">#REF!</definedName>
    <definedName name="_________________GBS15" localSheetId="0">#REF!</definedName>
    <definedName name="_________________GBS15">#REF!</definedName>
    <definedName name="_________________GBS16" localSheetId="6">#REF!</definedName>
    <definedName name="_________________GBS16" localSheetId="0">#REF!</definedName>
    <definedName name="_________________GBS16">#REF!</definedName>
    <definedName name="_________________GBS17" localSheetId="6">#REF!</definedName>
    <definedName name="_________________GBS17" localSheetId="0">#REF!</definedName>
    <definedName name="_________________GBS17">#REF!</definedName>
    <definedName name="_________________GBS18" localSheetId="6">#REF!</definedName>
    <definedName name="_________________GBS18" localSheetId="0">#REF!</definedName>
    <definedName name="_________________GBS18">#REF!</definedName>
    <definedName name="_________________GBS19" localSheetId="6">#REF!</definedName>
    <definedName name="_________________GBS19" localSheetId="0">#REF!</definedName>
    <definedName name="_________________GBS19">#REF!</definedName>
    <definedName name="_________________GBS21" localSheetId="6">#REF!</definedName>
    <definedName name="_________________GBS21" localSheetId="0">#REF!</definedName>
    <definedName name="_________________GBS21">#REF!</definedName>
    <definedName name="_________________GBS210" localSheetId="6">#REF!</definedName>
    <definedName name="_________________GBS210" localSheetId="0">#REF!</definedName>
    <definedName name="_________________GBS210">#REF!</definedName>
    <definedName name="_________________GBS211" localSheetId="6">#REF!</definedName>
    <definedName name="_________________GBS211" localSheetId="0">#REF!</definedName>
    <definedName name="_________________GBS211">#REF!</definedName>
    <definedName name="_________________GBS212" localSheetId="6">#REF!</definedName>
    <definedName name="_________________GBS212" localSheetId="0">#REF!</definedName>
    <definedName name="_________________GBS212">#REF!</definedName>
    <definedName name="_________________GBS213" localSheetId="6">#REF!</definedName>
    <definedName name="_________________GBS213" localSheetId="0">#REF!</definedName>
    <definedName name="_________________GBS213">#REF!</definedName>
    <definedName name="_________________GBS214" localSheetId="6">#REF!</definedName>
    <definedName name="_________________GBS214" localSheetId="0">#REF!</definedName>
    <definedName name="_________________GBS214">#REF!</definedName>
    <definedName name="_________________GBS215" localSheetId="6">#REF!</definedName>
    <definedName name="_________________GBS215" localSheetId="0">#REF!</definedName>
    <definedName name="_________________GBS215">#REF!</definedName>
    <definedName name="_________________GBS216" localSheetId="6">#REF!</definedName>
    <definedName name="_________________GBS216" localSheetId="0">#REF!</definedName>
    <definedName name="_________________GBS216">#REF!</definedName>
    <definedName name="_________________GBS217" localSheetId="6">#REF!</definedName>
    <definedName name="_________________GBS217" localSheetId="0">#REF!</definedName>
    <definedName name="_________________GBS217">#REF!</definedName>
    <definedName name="_________________GBS218" localSheetId="6">#REF!</definedName>
    <definedName name="_________________GBS218" localSheetId="0">#REF!</definedName>
    <definedName name="_________________GBS218">#REF!</definedName>
    <definedName name="_________________GBS219" localSheetId="6">#REF!</definedName>
    <definedName name="_________________GBS219" localSheetId="0">#REF!</definedName>
    <definedName name="_________________GBS219">#REF!</definedName>
    <definedName name="_________________GBS22" localSheetId="6">#REF!</definedName>
    <definedName name="_________________GBS22" localSheetId="0">#REF!</definedName>
    <definedName name="_________________GBS22">#REF!</definedName>
    <definedName name="_________________GBS220" localSheetId="6">#REF!</definedName>
    <definedName name="_________________GBS220" localSheetId="0">#REF!</definedName>
    <definedName name="_________________GBS220">#REF!</definedName>
    <definedName name="_________________GBS221" localSheetId="6">#REF!</definedName>
    <definedName name="_________________GBS221" localSheetId="0">#REF!</definedName>
    <definedName name="_________________GBS221">#REF!</definedName>
    <definedName name="_________________GBS222" localSheetId="6">#REF!</definedName>
    <definedName name="_________________GBS222" localSheetId="0">#REF!</definedName>
    <definedName name="_________________GBS222">#REF!</definedName>
    <definedName name="_________________GBS223" localSheetId="6">#REF!</definedName>
    <definedName name="_________________GBS223" localSheetId="0">#REF!</definedName>
    <definedName name="_________________GBS223">#REF!</definedName>
    <definedName name="_________________GBS224" localSheetId="6">#REF!</definedName>
    <definedName name="_________________GBS224" localSheetId="0">#REF!</definedName>
    <definedName name="_________________GBS224">#REF!</definedName>
    <definedName name="_________________GBS23" localSheetId="6">#REF!</definedName>
    <definedName name="_________________GBS23" localSheetId="0">#REF!</definedName>
    <definedName name="_________________GBS23">#REF!</definedName>
    <definedName name="_________________GBS24" localSheetId="6">#REF!</definedName>
    <definedName name="_________________GBS24" localSheetId="0">#REF!</definedName>
    <definedName name="_________________GBS24">#REF!</definedName>
    <definedName name="_________________GBS25" localSheetId="6">#REF!</definedName>
    <definedName name="_________________GBS25" localSheetId="0">#REF!</definedName>
    <definedName name="_________________GBS25">#REF!</definedName>
    <definedName name="_________________GBS26" localSheetId="6">#REF!</definedName>
    <definedName name="_________________GBS26" localSheetId="0">#REF!</definedName>
    <definedName name="_________________GBS26">#REF!</definedName>
    <definedName name="_________________GBS27" localSheetId="6">#REF!</definedName>
    <definedName name="_________________GBS27" localSheetId="0">#REF!</definedName>
    <definedName name="_________________GBS27">#REF!</definedName>
    <definedName name="_________________GBS28" localSheetId="6">#REF!</definedName>
    <definedName name="_________________GBS28" localSheetId="0">#REF!</definedName>
    <definedName name="_________________GBS28">#REF!</definedName>
    <definedName name="_________________GBS29" localSheetId="6">#REF!</definedName>
    <definedName name="_________________GBS29" localSheetId="0">#REF!</definedName>
    <definedName name="_________________GBS29">#REF!</definedName>
    <definedName name="_________________imp1">[11]DATA_PRG!$H$245</definedName>
    <definedName name="_________________knr2" localSheetId="6">#REF!</definedName>
    <definedName name="_________________knr2" localSheetId="0">#REF!</definedName>
    <definedName name="_________________knr2">#REF!</definedName>
    <definedName name="_________________l1">[3]leads!$A$3:$E$108</definedName>
    <definedName name="_________________l12" localSheetId="6">#REF!</definedName>
    <definedName name="_________________l12" localSheetId="0">#REF!</definedName>
    <definedName name="_________________l12">#REF!</definedName>
    <definedName name="_________________l2">[2]r!$F$29</definedName>
    <definedName name="_________________l3" localSheetId="6">#REF!</definedName>
    <definedName name="_________________l3" localSheetId="0">#REF!</definedName>
    <definedName name="_________________l3">#REF!</definedName>
    <definedName name="_________________l4">[4]Sheet1!$W$2:$Y$103</definedName>
    <definedName name="_________________l5" localSheetId="6">#REF!</definedName>
    <definedName name="_________________l5" localSheetId="0">#REF!</definedName>
    <definedName name="_________________l5">#REF!</definedName>
    <definedName name="_________________l6">[2]r!$F$4</definedName>
    <definedName name="_________________l7">[5]r!$F$4</definedName>
    <definedName name="_________________l8">[2]r!$F$2</definedName>
    <definedName name="_________________l9">[2]r!$F$3</definedName>
    <definedName name="_________________LJ6">[15]DATA!$H$245</definedName>
    <definedName name="_________________lj600" localSheetId="6">#REF!</definedName>
    <definedName name="_________________lj600" localSheetId="0">#REF!</definedName>
    <definedName name="_________________lj600">#REF!</definedName>
    <definedName name="_________________lj900" localSheetId="6">#REF!</definedName>
    <definedName name="_________________lj900" localSheetId="0">#REF!</definedName>
    <definedName name="_________________lj900">#REF!</definedName>
    <definedName name="_________________LL3" localSheetId="6">#REF!</definedName>
    <definedName name="_________________LL3" localSheetId="0">#REF!</definedName>
    <definedName name="_________________LL3">#REF!</definedName>
    <definedName name="_________________LSO24" localSheetId="6">[10]Lead!#REF!</definedName>
    <definedName name="_________________LSO24" localSheetId="0">[10]Lead!#REF!</definedName>
    <definedName name="_________________LSO24">[10]Lead!#REF!</definedName>
    <definedName name="_________________MA1" localSheetId="6">#REF!</definedName>
    <definedName name="_________________MA1" localSheetId="0">#REF!</definedName>
    <definedName name="_________________MA1">#REF!</definedName>
    <definedName name="_________________MA2" localSheetId="6">#REF!</definedName>
    <definedName name="_________________MA2" localSheetId="0">#REF!</definedName>
    <definedName name="_________________MA2">#REF!</definedName>
    <definedName name="_________________Met22" localSheetId="6">#REF!</definedName>
    <definedName name="_________________Met22" localSheetId="0">#REF!</definedName>
    <definedName name="_________________Met22">#REF!</definedName>
    <definedName name="_________________Met45" localSheetId="6">#REF!</definedName>
    <definedName name="_________________Met45" localSheetId="0">#REF!</definedName>
    <definedName name="_________________Met45">#REF!</definedName>
    <definedName name="_________________MEt55" localSheetId="6">#REF!</definedName>
    <definedName name="_________________MEt55" localSheetId="0">#REF!</definedName>
    <definedName name="_________________MEt55">#REF!</definedName>
    <definedName name="_________________Met63" localSheetId="6">#REF!</definedName>
    <definedName name="_________________Met63" localSheetId="0">#REF!</definedName>
    <definedName name="_________________Met63">#REF!</definedName>
    <definedName name="_________________ML21" localSheetId="6">#REF!</definedName>
    <definedName name="_________________ML21" localSheetId="0">#REF!</definedName>
    <definedName name="_________________ML21">#REF!</definedName>
    <definedName name="_________________ML210" localSheetId="6">#REF!</definedName>
    <definedName name="_________________ML210" localSheetId="0">#REF!</definedName>
    <definedName name="_________________ML210">#REF!</definedName>
    <definedName name="_________________ML211" localSheetId="6">#REF!</definedName>
    <definedName name="_________________ML211" localSheetId="0">#REF!</definedName>
    <definedName name="_________________ML211">#REF!</definedName>
    <definedName name="_________________ML212" localSheetId="6">#REF!</definedName>
    <definedName name="_________________ML212" localSheetId="0">#REF!</definedName>
    <definedName name="_________________ML212">#REF!</definedName>
    <definedName name="_________________ML213" localSheetId="6">#REF!</definedName>
    <definedName name="_________________ML213" localSheetId="0">#REF!</definedName>
    <definedName name="_________________ML213">#REF!</definedName>
    <definedName name="_________________ML214" localSheetId="6">#REF!</definedName>
    <definedName name="_________________ML214" localSheetId="0">#REF!</definedName>
    <definedName name="_________________ML214">#REF!</definedName>
    <definedName name="_________________ML215" localSheetId="6">#REF!</definedName>
    <definedName name="_________________ML215" localSheetId="0">#REF!</definedName>
    <definedName name="_________________ML215">#REF!</definedName>
    <definedName name="_________________ML216" localSheetId="6">#REF!</definedName>
    <definedName name="_________________ML216" localSheetId="0">#REF!</definedName>
    <definedName name="_________________ML216">#REF!</definedName>
    <definedName name="_________________ML217" localSheetId="6">#REF!</definedName>
    <definedName name="_________________ML217" localSheetId="0">#REF!</definedName>
    <definedName name="_________________ML217">#REF!</definedName>
    <definedName name="_________________ML218" localSheetId="6">#REF!</definedName>
    <definedName name="_________________ML218" localSheetId="0">#REF!</definedName>
    <definedName name="_________________ML218">#REF!</definedName>
    <definedName name="_________________ML219" localSheetId="6">#REF!</definedName>
    <definedName name="_________________ML219" localSheetId="0">#REF!</definedName>
    <definedName name="_________________ML219">#REF!</definedName>
    <definedName name="_________________ML22" localSheetId="6">#REF!</definedName>
    <definedName name="_________________ML22" localSheetId="0">#REF!</definedName>
    <definedName name="_________________ML22">#REF!</definedName>
    <definedName name="_________________ML220" localSheetId="6">#REF!</definedName>
    <definedName name="_________________ML220" localSheetId="0">#REF!</definedName>
    <definedName name="_________________ML220">#REF!</definedName>
    <definedName name="_________________ML221" localSheetId="6">#REF!</definedName>
    <definedName name="_________________ML221" localSheetId="0">#REF!</definedName>
    <definedName name="_________________ML221">#REF!</definedName>
    <definedName name="_________________ML222" localSheetId="6">#REF!</definedName>
    <definedName name="_________________ML222" localSheetId="0">#REF!</definedName>
    <definedName name="_________________ML222">#REF!</definedName>
    <definedName name="_________________ML223" localSheetId="6">#REF!</definedName>
    <definedName name="_________________ML223" localSheetId="0">#REF!</definedName>
    <definedName name="_________________ML223">#REF!</definedName>
    <definedName name="_________________ML224" localSheetId="6">#REF!</definedName>
    <definedName name="_________________ML224" localSheetId="0">#REF!</definedName>
    <definedName name="_________________ML224">#REF!</definedName>
    <definedName name="_________________ML23" localSheetId="6">#REF!</definedName>
    <definedName name="_________________ML23" localSheetId="0">#REF!</definedName>
    <definedName name="_________________ML23">#REF!</definedName>
    <definedName name="_________________ML24" localSheetId="6">#REF!</definedName>
    <definedName name="_________________ML24" localSheetId="0">#REF!</definedName>
    <definedName name="_________________ML24">#REF!</definedName>
    <definedName name="_________________ML25" localSheetId="6">#REF!</definedName>
    <definedName name="_________________ML25" localSheetId="0">#REF!</definedName>
    <definedName name="_________________ML25">#REF!</definedName>
    <definedName name="_________________ML26" localSheetId="6">#REF!</definedName>
    <definedName name="_________________ML26" localSheetId="0">#REF!</definedName>
    <definedName name="_________________ML26">#REF!</definedName>
    <definedName name="_________________ML27" localSheetId="6">#REF!</definedName>
    <definedName name="_________________ML27" localSheetId="0">#REF!</definedName>
    <definedName name="_________________ML27">#REF!</definedName>
    <definedName name="_________________ML28" localSheetId="6">#REF!</definedName>
    <definedName name="_________________ML28" localSheetId="0">#REF!</definedName>
    <definedName name="_________________ML28">#REF!</definedName>
    <definedName name="_________________ML29" localSheetId="6">#REF!</definedName>
    <definedName name="_________________ML29" localSheetId="0">#REF!</definedName>
    <definedName name="_________________ML29">#REF!</definedName>
    <definedName name="_________________ML31" localSheetId="6">#REF!</definedName>
    <definedName name="_________________ML31" localSheetId="0">#REF!</definedName>
    <definedName name="_________________ML31">#REF!</definedName>
    <definedName name="_________________ML310" localSheetId="6">#REF!</definedName>
    <definedName name="_________________ML310" localSheetId="0">#REF!</definedName>
    <definedName name="_________________ML310">#REF!</definedName>
    <definedName name="_________________ML311" localSheetId="6">#REF!</definedName>
    <definedName name="_________________ML311" localSheetId="0">#REF!</definedName>
    <definedName name="_________________ML311">#REF!</definedName>
    <definedName name="_________________ML312" localSheetId="6">#REF!</definedName>
    <definedName name="_________________ML312" localSheetId="0">#REF!</definedName>
    <definedName name="_________________ML312">#REF!</definedName>
    <definedName name="_________________ML313" localSheetId="6">#REF!</definedName>
    <definedName name="_________________ML313" localSheetId="0">#REF!</definedName>
    <definedName name="_________________ML313">#REF!</definedName>
    <definedName name="_________________ML314" localSheetId="6">#REF!</definedName>
    <definedName name="_________________ML314" localSheetId="0">#REF!</definedName>
    <definedName name="_________________ML314">#REF!</definedName>
    <definedName name="_________________ML315" localSheetId="6">#REF!</definedName>
    <definedName name="_________________ML315" localSheetId="0">#REF!</definedName>
    <definedName name="_________________ML315">#REF!</definedName>
    <definedName name="_________________ML316" localSheetId="6">#REF!</definedName>
    <definedName name="_________________ML316" localSheetId="0">#REF!</definedName>
    <definedName name="_________________ML316">#REF!</definedName>
    <definedName name="_________________ML317" localSheetId="6">#REF!</definedName>
    <definedName name="_________________ML317" localSheetId="0">#REF!</definedName>
    <definedName name="_________________ML317">#REF!</definedName>
    <definedName name="_________________ML318" localSheetId="6">#REF!</definedName>
    <definedName name="_________________ML318" localSheetId="0">#REF!</definedName>
    <definedName name="_________________ML318">#REF!</definedName>
    <definedName name="_________________ML319" localSheetId="6">#REF!</definedName>
    <definedName name="_________________ML319" localSheetId="0">#REF!</definedName>
    <definedName name="_________________ML319">#REF!</definedName>
    <definedName name="_________________ML32" localSheetId="6">#REF!</definedName>
    <definedName name="_________________ML32" localSheetId="0">#REF!</definedName>
    <definedName name="_________________ML32">#REF!</definedName>
    <definedName name="_________________ML320" localSheetId="6">#REF!</definedName>
    <definedName name="_________________ML320" localSheetId="0">#REF!</definedName>
    <definedName name="_________________ML320">#REF!</definedName>
    <definedName name="_________________ML321" localSheetId="6">#REF!</definedName>
    <definedName name="_________________ML321" localSheetId="0">#REF!</definedName>
    <definedName name="_________________ML321">#REF!</definedName>
    <definedName name="_________________ML322" localSheetId="6">#REF!</definedName>
    <definedName name="_________________ML322" localSheetId="0">#REF!</definedName>
    <definedName name="_________________ML322">#REF!</definedName>
    <definedName name="_________________ML323" localSheetId="6">#REF!</definedName>
    <definedName name="_________________ML323" localSheetId="0">#REF!</definedName>
    <definedName name="_________________ML323">#REF!</definedName>
    <definedName name="_________________ML324" localSheetId="6">#REF!</definedName>
    <definedName name="_________________ML324" localSheetId="0">#REF!</definedName>
    <definedName name="_________________ML324">#REF!</definedName>
    <definedName name="_________________ML33" localSheetId="6">#REF!</definedName>
    <definedName name="_________________ML33" localSheetId="0">#REF!</definedName>
    <definedName name="_________________ML33">#REF!</definedName>
    <definedName name="_________________ML34" localSheetId="6">#REF!</definedName>
    <definedName name="_________________ML34" localSheetId="0">#REF!</definedName>
    <definedName name="_________________ML34">#REF!</definedName>
    <definedName name="_________________ML35" localSheetId="6">#REF!</definedName>
    <definedName name="_________________ML35" localSheetId="0">#REF!</definedName>
    <definedName name="_________________ML35">#REF!</definedName>
    <definedName name="_________________ML36" localSheetId="6">#REF!</definedName>
    <definedName name="_________________ML36" localSheetId="0">#REF!</definedName>
    <definedName name="_________________ML36">#REF!</definedName>
    <definedName name="_________________ML37" localSheetId="6">#REF!</definedName>
    <definedName name="_________________ML37" localSheetId="0">#REF!</definedName>
    <definedName name="_________________ML37">#REF!</definedName>
    <definedName name="_________________ML38" localSheetId="6">#REF!</definedName>
    <definedName name="_________________ML38" localSheetId="0">#REF!</definedName>
    <definedName name="_________________ML38">#REF!</definedName>
    <definedName name="_________________ML39" localSheetId="6">#REF!</definedName>
    <definedName name="_________________ML39" localSheetId="0">#REF!</definedName>
    <definedName name="_________________ML39">#REF!</definedName>
    <definedName name="_________________ML7" localSheetId="6">#REF!</definedName>
    <definedName name="_________________ML7" localSheetId="0">#REF!</definedName>
    <definedName name="_________________ML7">#REF!</definedName>
    <definedName name="_________________ML8" localSheetId="6">#REF!</definedName>
    <definedName name="_________________ML8" localSheetId="0">#REF!</definedName>
    <definedName name="_________________ML8">#REF!</definedName>
    <definedName name="_________________ML9" localSheetId="6">#REF!</definedName>
    <definedName name="_________________ML9" localSheetId="0">#REF!</definedName>
    <definedName name="_________________ML9">#REF!</definedName>
    <definedName name="_________________mm1">[6]r!$F$4</definedName>
    <definedName name="_________________mm1000" localSheetId="6">#REF!</definedName>
    <definedName name="_________________mm1000" localSheetId="0">#REF!</definedName>
    <definedName name="_________________mm1000">#REF!</definedName>
    <definedName name="_________________mm11">[2]r!$F$4</definedName>
    <definedName name="_________________mm111">[5]r!$F$4</definedName>
    <definedName name="_________________mm600" localSheetId="6">#REF!</definedName>
    <definedName name="_________________mm600" localSheetId="0">#REF!</definedName>
    <definedName name="_________________mm600">#REF!</definedName>
    <definedName name="_________________mm800" localSheetId="6">#REF!</definedName>
    <definedName name="_________________mm800" localSheetId="0">#REF!</definedName>
    <definedName name="_________________mm800">#REF!</definedName>
    <definedName name="_________________PC1" localSheetId="6">#REF!</definedName>
    <definedName name="_________________PC1" localSheetId="0">#REF!</definedName>
    <definedName name="_________________PC1">#REF!</definedName>
    <definedName name="_________________PC10" localSheetId="6">#REF!</definedName>
    <definedName name="_________________PC10" localSheetId="0">#REF!</definedName>
    <definedName name="_________________PC10">#REF!</definedName>
    <definedName name="_________________PC11" localSheetId="6">#REF!</definedName>
    <definedName name="_________________PC11" localSheetId="0">#REF!</definedName>
    <definedName name="_________________PC11">#REF!</definedName>
    <definedName name="_________________PC12" localSheetId="6">#REF!</definedName>
    <definedName name="_________________PC12" localSheetId="0">#REF!</definedName>
    <definedName name="_________________PC12">#REF!</definedName>
    <definedName name="_________________PC13" localSheetId="6">#REF!</definedName>
    <definedName name="_________________PC13" localSheetId="0">#REF!</definedName>
    <definedName name="_________________PC13">#REF!</definedName>
    <definedName name="_________________PC14" localSheetId="6">#REF!</definedName>
    <definedName name="_________________PC14" localSheetId="0">#REF!</definedName>
    <definedName name="_________________PC14">#REF!</definedName>
    <definedName name="_________________PC15" localSheetId="6">#REF!</definedName>
    <definedName name="_________________PC15" localSheetId="0">#REF!</definedName>
    <definedName name="_________________PC15">#REF!</definedName>
    <definedName name="_________________PC16" localSheetId="6">#REF!</definedName>
    <definedName name="_________________PC16" localSheetId="0">#REF!</definedName>
    <definedName name="_________________PC16">#REF!</definedName>
    <definedName name="_________________PC17" localSheetId="6">#REF!</definedName>
    <definedName name="_________________PC17" localSheetId="0">#REF!</definedName>
    <definedName name="_________________PC17">#REF!</definedName>
    <definedName name="_________________PC18" localSheetId="6">#REF!</definedName>
    <definedName name="_________________PC18" localSheetId="0">#REF!</definedName>
    <definedName name="_________________PC18">#REF!</definedName>
    <definedName name="_________________PC19" localSheetId="6">#REF!</definedName>
    <definedName name="_________________PC19" localSheetId="0">#REF!</definedName>
    <definedName name="_________________PC19">#REF!</definedName>
    <definedName name="_________________pc2" localSheetId="6">#REF!</definedName>
    <definedName name="_________________pc2" localSheetId="0">#REF!</definedName>
    <definedName name="_________________pc2">#REF!</definedName>
    <definedName name="_________________PC20">NA()</definedName>
    <definedName name="_________________PC21" localSheetId="6">#REF!</definedName>
    <definedName name="_________________PC21" localSheetId="0">#REF!</definedName>
    <definedName name="_________________PC21">#REF!</definedName>
    <definedName name="_________________PC22" localSheetId="6">#REF!</definedName>
    <definedName name="_________________PC22" localSheetId="0">#REF!</definedName>
    <definedName name="_________________PC22">#REF!</definedName>
    <definedName name="_________________PC23" localSheetId="6">#REF!</definedName>
    <definedName name="_________________PC23" localSheetId="0">#REF!</definedName>
    <definedName name="_________________PC23">#REF!</definedName>
    <definedName name="_________________PC24" localSheetId="6">#REF!</definedName>
    <definedName name="_________________PC24" localSheetId="0">#REF!</definedName>
    <definedName name="_________________PC24">#REF!</definedName>
    <definedName name="_________________PC3" localSheetId="6">#REF!</definedName>
    <definedName name="_________________PC3" localSheetId="0">#REF!</definedName>
    <definedName name="_________________PC3">#REF!</definedName>
    <definedName name="_________________PC4" localSheetId="6">#REF!</definedName>
    <definedName name="_________________PC4" localSheetId="0">#REF!</definedName>
    <definedName name="_________________PC4">#REF!</definedName>
    <definedName name="_________________PC5" localSheetId="6">#REF!</definedName>
    <definedName name="_________________PC5" localSheetId="0">#REF!</definedName>
    <definedName name="_________________PC5">#REF!</definedName>
    <definedName name="_________________PC6" localSheetId="6">#REF!</definedName>
    <definedName name="_________________PC6" localSheetId="0">#REF!</definedName>
    <definedName name="_________________PC6">#REF!</definedName>
    <definedName name="_________________pc600" localSheetId="6">#REF!</definedName>
    <definedName name="_________________pc600" localSheetId="0">#REF!</definedName>
    <definedName name="_________________pc600">#REF!</definedName>
    <definedName name="_________________PC7" localSheetId="6">#REF!</definedName>
    <definedName name="_________________PC7" localSheetId="0">#REF!</definedName>
    <definedName name="_________________PC7">#REF!</definedName>
    <definedName name="_________________PC8" localSheetId="6">#REF!</definedName>
    <definedName name="_________________PC8" localSheetId="0">#REF!</definedName>
    <definedName name="_________________PC8">#REF!</definedName>
    <definedName name="_________________PC9" localSheetId="6">#REF!</definedName>
    <definedName name="_________________PC9" localSheetId="0">#REF!</definedName>
    <definedName name="_________________PC9">#REF!</definedName>
    <definedName name="_________________pc900" localSheetId="6">#REF!</definedName>
    <definedName name="_________________pc900" localSheetId="0">#REF!</definedName>
    <definedName name="_________________pc900">#REF!</definedName>
    <definedName name="_________________pla4">[12]DATA_PRG!$H$269</definedName>
    <definedName name="_________________pv2" localSheetId="6">#REF!</definedName>
    <definedName name="_________________pv2" localSheetId="0">#REF!</definedName>
    <definedName name="_________________pv2">#REF!</definedName>
    <definedName name="_________________rr3">[7]v!$A$2:$E$51</definedName>
    <definedName name="_________________rrr1">[7]r!$B$1:$I$145</definedName>
    <definedName name="_________________SP10">[13]Sheet1!$C$18</definedName>
    <definedName name="_________________SP16">[13]Sheet1!$C$24</definedName>
    <definedName name="_________________SP7">[13]Sheet1!$C$15</definedName>
    <definedName name="_________________ss12">[8]rdamdata!$J$8</definedName>
    <definedName name="_________________ss20">[8]rdamdata!$J$7</definedName>
    <definedName name="_________________ss40">[8]rdamdata!$J$6</definedName>
    <definedName name="_________________var1" localSheetId="6">#REF!</definedName>
    <definedName name="_________________var1" localSheetId="0">#REF!</definedName>
    <definedName name="_________________var1">#REF!</definedName>
    <definedName name="_________________var4" localSheetId="6">#REF!</definedName>
    <definedName name="_________________var4" localSheetId="0">#REF!</definedName>
    <definedName name="_________________var4">#REF!</definedName>
    <definedName name="_________________vat1">NA()</definedName>
    <definedName name="________________bla1">[1]leads!$H$7</definedName>
    <definedName name="________________BSG100" localSheetId="6">#REF!</definedName>
    <definedName name="________________BSG100" localSheetId="0">#REF!</definedName>
    <definedName name="________________BSG100">#REF!</definedName>
    <definedName name="________________BSG150" localSheetId="6">#REF!</definedName>
    <definedName name="________________BSG150" localSheetId="0">#REF!</definedName>
    <definedName name="________________BSG150">#REF!</definedName>
    <definedName name="________________BSG5" localSheetId="6">#REF!</definedName>
    <definedName name="________________BSG5" localSheetId="0">#REF!</definedName>
    <definedName name="________________BSG5">#REF!</definedName>
    <definedName name="________________BSG75" localSheetId="6">#REF!</definedName>
    <definedName name="________________BSG75" localSheetId="0">#REF!</definedName>
    <definedName name="________________BSG75">#REF!</definedName>
    <definedName name="________________BTC1" localSheetId="6">#REF!</definedName>
    <definedName name="________________BTC1" localSheetId="0">#REF!</definedName>
    <definedName name="________________BTC1">#REF!</definedName>
    <definedName name="________________BTC10" localSheetId="6">#REF!</definedName>
    <definedName name="________________BTC10" localSheetId="0">#REF!</definedName>
    <definedName name="________________BTC10">#REF!</definedName>
    <definedName name="________________BTC11" localSheetId="6">#REF!</definedName>
    <definedName name="________________BTC11" localSheetId="0">#REF!</definedName>
    <definedName name="________________BTC11">#REF!</definedName>
    <definedName name="________________BTC12" localSheetId="6">#REF!</definedName>
    <definedName name="________________BTC12" localSheetId="0">#REF!</definedName>
    <definedName name="________________BTC12">#REF!</definedName>
    <definedName name="________________BTC13" localSheetId="6">#REF!</definedName>
    <definedName name="________________BTC13" localSheetId="0">#REF!</definedName>
    <definedName name="________________BTC13">#REF!</definedName>
    <definedName name="________________BTC14" localSheetId="6">#REF!</definedName>
    <definedName name="________________BTC14" localSheetId="0">#REF!</definedName>
    <definedName name="________________BTC14">#REF!</definedName>
    <definedName name="________________BTC15" localSheetId="6">#REF!</definedName>
    <definedName name="________________BTC15" localSheetId="0">#REF!</definedName>
    <definedName name="________________BTC15">#REF!</definedName>
    <definedName name="________________BTC16" localSheetId="6">#REF!</definedName>
    <definedName name="________________BTC16" localSheetId="0">#REF!</definedName>
    <definedName name="________________BTC16">#REF!</definedName>
    <definedName name="________________BTC17" localSheetId="6">#REF!</definedName>
    <definedName name="________________BTC17" localSheetId="0">#REF!</definedName>
    <definedName name="________________BTC17">#REF!</definedName>
    <definedName name="________________BTC18" localSheetId="6">#REF!</definedName>
    <definedName name="________________BTC18" localSheetId="0">#REF!</definedName>
    <definedName name="________________BTC18">#REF!</definedName>
    <definedName name="________________BTC19" localSheetId="6">#REF!</definedName>
    <definedName name="________________BTC19" localSheetId="0">#REF!</definedName>
    <definedName name="________________BTC19">#REF!</definedName>
    <definedName name="________________BTC2" localSheetId="6">#REF!</definedName>
    <definedName name="________________BTC2" localSheetId="0">#REF!</definedName>
    <definedName name="________________BTC2">#REF!</definedName>
    <definedName name="________________BTC20" localSheetId="6">#REF!</definedName>
    <definedName name="________________BTC20" localSheetId="0">#REF!</definedName>
    <definedName name="________________BTC20">#REF!</definedName>
    <definedName name="________________BTC21" localSheetId="6">#REF!</definedName>
    <definedName name="________________BTC21" localSheetId="0">#REF!</definedName>
    <definedName name="________________BTC21">#REF!</definedName>
    <definedName name="________________BTC22" localSheetId="6">#REF!</definedName>
    <definedName name="________________BTC22" localSheetId="0">#REF!</definedName>
    <definedName name="________________BTC22">#REF!</definedName>
    <definedName name="________________BTC23" localSheetId="6">#REF!</definedName>
    <definedName name="________________BTC23" localSheetId="0">#REF!</definedName>
    <definedName name="________________BTC23">#REF!</definedName>
    <definedName name="________________BTC24" localSheetId="6">#REF!</definedName>
    <definedName name="________________BTC24" localSheetId="0">#REF!</definedName>
    <definedName name="________________BTC24">#REF!</definedName>
    <definedName name="________________BTC3" localSheetId="6">#REF!</definedName>
    <definedName name="________________BTC3" localSheetId="0">#REF!</definedName>
    <definedName name="________________BTC3">#REF!</definedName>
    <definedName name="________________BTC4" localSheetId="6">#REF!</definedName>
    <definedName name="________________BTC4" localSheetId="0">#REF!</definedName>
    <definedName name="________________BTC4">#REF!</definedName>
    <definedName name="________________BTC5" localSheetId="6">#REF!</definedName>
    <definedName name="________________BTC5" localSheetId="0">#REF!</definedName>
    <definedName name="________________BTC5">#REF!</definedName>
    <definedName name="________________BTC6" localSheetId="6">#REF!</definedName>
    <definedName name="________________BTC6" localSheetId="0">#REF!</definedName>
    <definedName name="________________BTC6">#REF!</definedName>
    <definedName name="________________BTC7" localSheetId="6">#REF!</definedName>
    <definedName name="________________BTC7" localSheetId="0">#REF!</definedName>
    <definedName name="________________BTC7">#REF!</definedName>
    <definedName name="________________BTC8" localSheetId="6">#REF!</definedName>
    <definedName name="________________BTC8" localSheetId="0">#REF!</definedName>
    <definedName name="________________BTC8">#REF!</definedName>
    <definedName name="________________BTC9" localSheetId="6">#REF!</definedName>
    <definedName name="________________BTC9" localSheetId="0">#REF!</definedName>
    <definedName name="________________BTC9">#REF!</definedName>
    <definedName name="________________BTR1" localSheetId="6">#REF!</definedName>
    <definedName name="________________BTR1" localSheetId="0">#REF!</definedName>
    <definedName name="________________BTR1">#REF!</definedName>
    <definedName name="________________BTR10" localSheetId="6">#REF!</definedName>
    <definedName name="________________BTR10" localSheetId="0">#REF!</definedName>
    <definedName name="________________BTR10">#REF!</definedName>
    <definedName name="________________BTR11" localSheetId="6">#REF!</definedName>
    <definedName name="________________BTR11" localSheetId="0">#REF!</definedName>
    <definedName name="________________BTR11">#REF!</definedName>
    <definedName name="________________BTR12" localSheetId="6">#REF!</definedName>
    <definedName name="________________BTR12" localSheetId="0">#REF!</definedName>
    <definedName name="________________BTR12">#REF!</definedName>
    <definedName name="________________BTR13" localSheetId="6">#REF!</definedName>
    <definedName name="________________BTR13" localSheetId="0">#REF!</definedName>
    <definedName name="________________BTR13">#REF!</definedName>
    <definedName name="________________BTR14" localSheetId="6">#REF!</definedName>
    <definedName name="________________BTR14" localSheetId="0">#REF!</definedName>
    <definedName name="________________BTR14">#REF!</definedName>
    <definedName name="________________BTR15" localSheetId="6">#REF!</definedName>
    <definedName name="________________BTR15" localSheetId="0">#REF!</definedName>
    <definedName name="________________BTR15">#REF!</definedName>
    <definedName name="________________BTR16" localSheetId="6">#REF!</definedName>
    <definedName name="________________BTR16" localSheetId="0">#REF!</definedName>
    <definedName name="________________BTR16">#REF!</definedName>
    <definedName name="________________BTR17" localSheetId="6">#REF!</definedName>
    <definedName name="________________BTR17" localSheetId="0">#REF!</definedName>
    <definedName name="________________BTR17">#REF!</definedName>
    <definedName name="________________BTR18" localSheetId="6">#REF!</definedName>
    <definedName name="________________BTR18" localSheetId="0">#REF!</definedName>
    <definedName name="________________BTR18">#REF!</definedName>
    <definedName name="________________BTR19" localSheetId="6">#REF!</definedName>
    <definedName name="________________BTR19" localSheetId="0">#REF!</definedName>
    <definedName name="________________BTR19">#REF!</definedName>
    <definedName name="________________BTR2" localSheetId="6">#REF!</definedName>
    <definedName name="________________BTR2" localSheetId="0">#REF!</definedName>
    <definedName name="________________BTR2">#REF!</definedName>
    <definedName name="________________BTR20" localSheetId="6">#REF!</definedName>
    <definedName name="________________BTR20" localSheetId="0">#REF!</definedName>
    <definedName name="________________BTR20">#REF!</definedName>
    <definedName name="________________BTR21" localSheetId="6">#REF!</definedName>
    <definedName name="________________BTR21" localSheetId="0">#REF!</definedName>
    <definedName name="________________BTR21">#REF!</definedName>
    <definedName name="________________BTR22" localSheetId="6">#REF!</definedName>
    <definedName name="________________BTR22" localSheetId="0">#REF!</definedName>
    <definedName name="________________BTR22">#REF!</definedName>
    <definedName name="________________BTR23" localSheetId="6">#REF!</definedName>
    <definedName name="________________BTR23" localSheetId="0">#REF!</definedName>
    <definedName name="________________BTR23">#REF!</definedName>
    <definedName name="________________BTR24" localSheetId="6">#REF!</definedName>
    <definedName name="________________BTR24" localSheetId="0">#REF!</definedName>
    <definedName name="________________BTR24">#REF!</definedName>
    <definedName name="________________BTR3" localSheetId="6">#REF!</definedName>
    <definedName name="________________BTR3" localSheetId="0">#REF!</definedName>
    <definedName name="________________BTR3">#REF!</definedName>
    <definedName name="________________BTR4" localSheetId="6">#REF!</definedName>
    <definedName name="________________BTR4" localSheetId="0">#REF!</definedName>
    <definedName name="________________BTR4">#REF!</definedName>
    <definedName name="________________BTR5" localSheetId="6">#REF!</definedName>
    <definedName name="________________BTR5" localSheetId="0">#REF!</definedName>
    <definedName name="________________BTR5">#REF!</definedName>
    <definedName name="________________BTR6" localSheetId="6">#REF!</definedName>
    <definedName name="________________BTR6" localSheetId="0">#REF!</definedName>
    <definedName name="________________BTR6">#REF!</definedName>
    <definedName name="________________BTR7" localSheetId="6">#REF!</definedName>
    <definedName name="________________BTR7" localSheetId="0">#REF!</definedName>
    <definedName name="________________BTR7">#REF!</definedName>
    <definedName name="________________BTR8" localSheetId="6">#REF!</definedName>
    <definedName name="________________BTR8" localSheetId="0">#REF!</definedName>
    <definedName name="________________BTR8">#REF!</definedName>
    <definedName name="________________BTR9" localSheetId="6">#REF!</definedName>
    <definedName name="________________BTR9" localSheetId="0">#REF!</definedName>
    <definedName name="________________BTR9">#REF!</definedName>
    <definedName name="________________BTS1" localSheetId="6">#REF!</definedName>
    <definedName name="________________BTS1" localSheetId="0">#REF!</definedName>
    <definedName name="________________BTS1">#REF!</definedName>
    <definedName name="________________BTS10" localSheetId="6">#REF!</definedName>
    <definedName name="________________BTS10" localSheetId="0">#REF!</definedName>
    <definedName name="________________BTS10">#REF!</definedName>
    <definedName name="________________BTS11" localSheetId="6">#REF!</definedName>
    <definedName name="________________BTS11" localSheetId="0">#REF!</definedName>
    <definedName name="________________BTS11">#REF!</definedName>
    <definedName name="________________BTS12" localSheetId="6">#REF!</definedName>
    <definedName name="________________BTS12" localSheetId="0">#REF!</definedName>
    <definedName name="________________BTS12">#REF!</definedName>
    <definedName name="________________BTS13" localSheetId="6">#REF!</definedName>
    <definedName name="________________BTS13" localSheetId="0">#REF!</definedName>
    <definedName name="________________BTS13">#REF!</definedName>
    <definedName name="________________BTS14" localSheetId="6">#REF!</definedName>
    <definedName name="________________BTS14" localSheetId="0">#REF!</definedName>
    <definedName name="________________BTS14">#REF!</definedName>
    <definedName name="________________BTS15" localSheetId="6">#REF!</definedName>
    <definedName name="________________BTS15" localSheetId="0">#REF!</definedName>
    <definedName name="________________BTS15">#REF!</definedName>
    <definedName name="________________BTS16" localSheetId="6">#REF!</definedName>
    <definedName name="________________BTS16" localSheetId="0">#REF!</definedName>
    <definedName name="________________BTS16">#REF!</definedName>
    <definedName name="________________BTS17" localSheetId="6">#REF!</definedName>
    <definedName name="________________BTS17" localSheetId="0">#REF!</definedName>
    <definedName name="________________BTS17">#REF!</definedName>
    <definedName name="________________BTS18" localSheetId="6">#REF!</definedName>
    <definedName name="________________BTS18" localSheetId="0">#REF!</definedName>
    <definedName name="________________BTS18">#REF!</definedName>
    <definedName name="________________BTS19" localSheetId="6">#REF!</definedName>
    <definedName name="________________BTS19" localSheetId="0">#REF!</definedName>
    <definedName name="________________BTS19">#REF!</definedName>
    <definedName name="________________BTS2" localSheetId="6">#REF!</definedName>
    <definedName name="________________BTS2" localSheetId="0">#REF!</definedName>
    <definedName name="________________BTS2">#REF!</definedName>
    <definedName name="________________BTS20" localSheetId="6">#REF!</definedName>
    <definedName name="________________BTS20" localSheetId="0">#REF!</definedName>
    <definedName name="________________BTS20">#REF!</definedName>
    <definedName name="________________BTS21" localSheetId="6">#REF!</definedName>
    <definedName name="________________BTS21" localSheetId="0">#REF!</definedName>
    <definedName name="________________BTS21">#REF!</definedName>
    <definedName name="________________BTS22" localSheetId="6">#REF!</definedName>
    <definedName name="________________BTS22" localSheetId="0">#REF!</definedName>
    <definedName name="________________BTS22">#REF!</definedName>
    <definedName name="________________BTS23" localSheetId="6">#REF!</definedName>
    <definedName name="________________BTS23" localSheetId="0">#REF!</definedName>
    <definedName name="________________BTS23">#REF!</definedName>
    <definedName name="________________BTS24" localSheetId="6">#REF!</definedName>
    <definedName name="________________BTS24" localSheetId="0">#REF!</definedName>
    <definedName name="________________BTS24">#REF!</definedName>
    <definedName name="________________BTS3" localSheetId="6">#REF!</definedName>
    <definedName name="________________BTS3" localSheetId="0">#REF!</definedName>
    <definedName name="________________BTS3">#REF!</definedName>
    <definedName name="________________BTS4" localSheetId="6">#REF!</definedName>
    <definedName name="________________BTS4" localSheetId="0">#REF!</definedName>
    <definedName name="________________BTS4">#REF!</definedName>
    <definedName name="________________BTS5" localSheetId="6">#REF!</definedName>
    <definedName name="________________BTS5" localSheetId="0">#REF!</definedName>
    <definedName name="________________BTS5">#REF!</definedName>
    <definedName name="________________BTS6" localSheetId="6">#REF!</definedName>
    <definedName name="________________BTS6" localSheetId="0">#REF!</definedName>
    <definedName name="________________BTS6">#REF!</definedName>
    <definedName name="________________BTS7" localSheetId="6">#REF!</definedName>
    <definedName name="________________BTS7" localSheetId="0">#REF!</definedName>
    <definedName name="________________BTS7">#REF!</definedName>
    <definedName name="________________BTS8" localSheetId="6">#REF!</definedName>
    <definedName name="________________BTS8" localSheetId="0">#REF!</definedName>
    <definedName name="________________BTS8">#REF!</definedName>
    <definedName name="________________BTS9" localSheetId="6">#REF!</definedName>
    <definedName name="________________BTS9" localSheetId="0">#REF!</definedName>
    <definedName name="________________BTS9">#REF!</definedName>
    <definedName name="________________can430">40.73</definedName>
    <definedName name="________________can435">43.3</definedName>
    <definedName name="________________CCW1">[9]DATA!$H$67</definedName>
    <definedName name="________________CCW2">[9]DATA!$H$97</definedName>
    <definedName name="________________cur1">[2]r!$F$30</definedName>
    <definedName name="________________GBS11" localSheetId="6">#REF!</definedName>
    <definedName name="________________GBS11" localSheetId="0">#REF!</definedName>
    <definedName name="________________GBS11">#REF!</definedName>
    <definedName name="________________GBS110" localSheetId="6">#REF!</definedName>
    <definedName name="________________GBS110" localSheetId="0">#REF!</definedName>
    <definedName name="________________GBS110">#REF!</definedName>
    <definedName name="________________GBS111" localSheetId="6">#REF!</definedName>
    <definedName name="________________GBS111" localSheetId="0">#REF!</definedName>
    <definedName name="________________GBS111">#REF!</definedName>
    <definedName name="________________GBS112" localSheetId="6">#REF!</definedName>
    <definedName name="________________GBS112" localSheetId="0">#REF!</definedName>
    <definedName name="________________GBS112">#REF!</definedName>
    <definedName name="________________GBS113" localSheetId="6">#REF!</definedName>
    <definedName name="________________GBS113" localSheetId="0">#REF!</definedName>
    <definedName name="________________GBS113">#REF!</definedName>
    <definedName name="________________GBS114" localSheetId="6">#REF!</definedName>
    <definedName name="________________GBS114" localSheetId="0">#REF!</definedName>
    <definedName name="________________GBS114">#REF!</definedName>
    <definedName name="________________GBS115" localSheetId="6">#REF!</definedName>
    <definedName name="________________GBS115" localSheetId="0">#REF!</definedName>
    <definedName name="________________GBS115">#REF!</definedName>
    <definedName name="________________GBS116" localSheetId="6">#REF!</definedName>
    <definedName name="________________GBS116" localSheetId="0">#REF!</definedName>
    <definedName name="________________GBS116">#REF!</definedName>
    <definedName name="________________GBS117" localSheetId="6">#REF!</definedName>
    <definedName name="________________GBS117" localSheetId="0">#REF!</definedName>
    <definedName name="________________GBS117">#REF!</definedName>
    <definedName name="________________GBS118" localSheetId="6">#REF!</definedName>
    <definedName name="________________GBS118" localSheetId="0">#REF!</definedName>
    <definedName name="________________GBS118">#REF!</definedName>
    <definedName name="________________GBS119" localSheetId="6">#REF!</definedName>
    <definedName name="________________GBS119" localSheetId="0">#REF!</definedName>
    <definedName name="________________GBS119">#REF!</definedName>
    <definedName name="________________GBS12" localSheetId="6">#REF!</definedName>
    <definedName name="________________GBS12" localSheetId="0">#REF!</definedName>
    <definedName name="________________GBS12">#REF!</definedName>
    <definedName name="________________GBS120" localSheetId="6">#REF!</definedName>
    <definedName name="________________GBS120" localSheetId="0">#REF!</definedName>
    <definedName name="________________GBS120">#REF!</definedName>
    <definedName name="________________GBS121" localSheetId="6">#REF!</definedName>
    <definedName name="________________GBS121" localSheetId="0">#REF!</definedName>
    <definedName name="________________GBS121">#REF!</definedName>
    <definedName name="________________GBS122" localSheetId="6">#REF!</definedName>
    <definedName name="________________GBS122" localSheetId="0">#REF!</definedName>
    <definedName name="________________GBS122">#REF!</definedName>
    <definedName name="________________GBS123" localSheetId="6">#REF!</definedName>
    <definedName name="________________GBS123" localSheetId="0">#REF!</definedName>
    <definedName name="________________GBS123">#REF!</definedName>
    <definedName name="________________GBS124" localSheetId="6">#REF!</definedName>
    <definedName name="________________GBS124" localSheetId="0">#REF!</definedName>
    <definedName name="________________GBS124">#REF!</definedName>
    <definedName name="________________GBS13" localSheetId="6">#REF!</definedName>
    <definedName name="________________GBS13" localSheetId="0">#REF!</definedName>
    <definedName name="________________GBS13">#REF!</definedName>
    <definedName name="________________GBS14" localSheetId="6">#REF!</definedName>
    <definedName name="________________GBS14" localSheetId="0">#REF!</definedName>
    <definedName name="________________GBS14">#REF!</definedName>
    <definedName name="________________GBS15" localSheetId="6">#REF!</definedName>
    <definedName name="________________GBS15" localSheetId="0">#REF!</definedName>
    <definedName name="________________GBS15">#REF!</definedName>
    <definedName name="________________GBS16" localSheetId="6">#REF!</definedName>
    <definedName name="________________GBS16" localSheetId="0">#REF!</definedName>
    <definedName name="________________GBS16">#REF!</definedName>
    <definedName name="________________GBS17" localSheetId="6">#REF!</definedName>
    <definedName name="________________GBS17" localSheetId="0">#REF!</definedName>
    <definedName name="________________GBS17">#REF!</definedName>
    <definedName name="________________GBS18" localSheetId="6">#REF!</definedName>
    <definedName name="________________GBS18" localSheetId="0">#REF!</definedName>
    <definedName name="________________GBS18">#REF!</definedName>
    <definedName name="________________GBS19" localSheetId="6">#REF!</definedName>
    <definedName name="________________GBS19" localSheetId="0">#REF!</definedName>
    <definedName name="________________GBS19">#REF!</definedName>
    <definedName name="________________GBS21" localSheetId="6">#REF!</definedName>
    <definedName name="________________GBS21" localSheetId="0">#REF!</definedName>
    <definedName name="________________GBS21">#REF!</definedName>
    <definedName name="________________GBS210" localSheetId="6">#REF!</definedName>
    <definedName name="________________GBS210" localSheetId="0">#REF!</definedName>
    <definedName name="________________GBS210">#REF!</definedName>
    <definedName name="________________GBS211" localSheetId="6">#REF!</definedName>
    <definedName name="________________GBS211" localSheetId="0">#REF!</definedName>
    <definedName name="________________GBS211">#REF!</definedName>
    <definedName name="________________GBS212" localSheetId="6">#REF!</definedName>
    <definedName name="________________GBS212" localSheetId="0">#REF!</definedName>
    <definedName name="________________GBS212">#REF!</definedName>
    <definedName name="________________GBS213" localSheetId="6">#REF!</definedName>
    <definedName name="________________GBS213" localSheetId="0">#REF!</definedName>
    <definedName name="________________GBS213">#REF!</definedName>
    <definedName name="________________GBS214" localSheetId="6">#REF!</definedName>
    <definedName name="________________GBS214" localSheetId="0">#REF!</definedName>
    <definedName name="________________GBS214">#REF!</definedName>
    <definedName name="________________GBS215" localSheetId="6">#REF!</definedName>
    <definedName name="________________GBS215" localSheetId="0">#REF!</definedName>
    <definedName name="________________GBS215">#REF!</definedName>
    <definedName name="________________GBS216" localSheetId="6">#REF!</definedName>
    <definedName name="________________GBS216" localSheetId="0">#REF!</definedName>
    <definedName name="________________GBS216">#REF!</definedName>
    <definedName name="________________GBS217" localSheetId="6">#REF!</definedName>
    <definedName name="________________GBS217" localSheetId="0">#REF!</definedName>
    <definedName name="________________GBS217">#REF!</definedName>
    <definedName name="________________GBS218" localSheetId="6">#REF!</definedName>
    <definedName name="________________GBS218" localSheetId="0">#REF!</definedName>
    <definedName name="________________GBS218">#REF!</definedName>
    <definedName name="________________GBS219" localSheetId="6">#REF!</definedName>
    <definedName name="________________GBS219" localSheetId="0">#REF!</definedName>
    <definedName name="________________GBS219">#REF!</definedName>
    <definedName name="________________GBS22" localSheetId="6">#REF!</definedName>
    <definedName name="________________GBS22" localSheetId="0">#REF!</definedName>
    <definedName name="________________GBS22">#REF!</definedName>
    <definedName name="________________GBS220" localSheetId="6">#REF!</definedName>
    <definedName name="________________GBS220" localSheetId="0">#REF!</definedName>
    <definedName name="________________GBS220">#REF!</definedName>
    <definedName name="________________GBS221" localSheetId="6">#REF!</definedName>
    <definedName name="________________GBS221" localSheetId="0">#REF!</definedName>
    <definedName name="________________GBS221">#REF!</definedName>
    <definedName name="________________GBS222" localSheetId="6">#REF!</definedName>
    <definedName name="________________GBS222" localSheetId="0">#REF!</definedName>
    <definedName name="________________GBS222">#REF!</definedName>
    <definedName name="________________GBS223" localSheetId="6">#REF!</definedName>
    <definedName name="________________GBS223" localSheetId="0">#REF!</definedName>
    <definedName name="________________GBS223">#REF!</definedName>
    <definedName name="________________GBS224" localSheetId="6">#REF!</definedName>
    <definedName name="________________GBS224" localSheetId="0">#REF!</definedName>
    <definedName name="________________GBS224">#REF!</definedName>
    <definedName name="________________GBS23" localSheetId="6">#REF!</definedName>
    <definedName name="________________GBS23" localSheetId="0">#REF!</definedName>
    <definedName name="________________GBS23">#REF!</definedName>
    <definedName name="________________GBS24" localSheetId="6">#REF!</definedName>
    <definedName name="________________GBS24" localSheetId="0">#REF!</definedName>
    <definedName name="________________GBS24">#REF!</definedName>
    <definedName name="________________GBS25" localSheetId="6">#REF!</definedName>
    <definedName name="________________GBS25" localSheetId="0">#REF!</definedName>
    <definedName name="________________GBS25">#REF!</definedName>
    <definedName name="________________GBS26" localSheetId="6">#REF!</definedName>
    <definedName name="________________GBS26" localSheetId="0">#REF!</definedName>
    <definedName name="________________GBS26">#REF!</definedName>
    <definedName name="________________GBS27" localSheetId="6">#REF!</definedName>
    <definedName name="________________GBS27" localSheetId="0">#REF!</definedName>
    <definedName name="________________GBS27">#REF!</definedName>
    <definedName name="________________GBS28" localSheetId="6">#REF!</definedName>
    <definedName name="________________GBS28" localSheetId="0">#REF!</definedName>
    <definedName name="________________GBS28">#REF!</definedName>
    <definedName name="________________GBS29" localSheetId="6">#REF!</definedName>
    <definedName name="________________GBS29" localSheetId="0">#REF!</definedName>
    <definedName name="________________GBS29">#REF!</definedName>
    <definedName name="________________imp1">[11]DATA_PRG!$H$245</definedName>
    <definedName name="________________knr2" localSheetId="6">#REF!</definedName>
    <definedName name="________________knr2" localSheetId="0">#REF!</definedName>
    <definedName name="________________knr2">#REF!</definedName>
    <definedName name="________________l1">[3]leads!$A$3:$E$108</definedName>
    <definedName name="________________l12" localSheetId="6">#REF!</definedName>
    <definedName name="________________l12" localSheetId="0">#REF!</definedName>
    <definedName name="________________l12">#REF!</definedName>
    <definedName name="________________l2">[2]r!$F$29</definedName>
    <definedName name="________________l3" localSheetId="6">#REF!</definedName>
    <definedName name="________________l3" localSheetId="0">#REF!</definedName>
    <definedName name="________________l3">#REF!</definedName>
    <definedName name="________________l4">[4]Sheet1!$W$2:$Y$103</definedName>
    <definedName name="________________l5" localSheetId="6">#REF!</definedName>
    <definedName name="________________l5" localSheetId="0">#REF!</definedName>
    <definedName name="________________l5">#REF!</definedName>
    <definedName name="________________l6">[2]r!$F$4</definedName>
    <definedName name="________________l7">[5]r!$F$4</definedName>
    <definedName name="________________l8">[2]r!$F$2</definedName>
    <definedName name="________________l9">[2]r!$F$3</definedName>
    <definedName name="________________LJ6">[9]DATA!$H$245</definedName>
    <definedName name="________________lj600" localSheetId="6">#REF!</definedName>
    <definedName name="________________lj600" localSheetId="0">#REF!</definedName>
    <definedName name="________________lj600">#REF!</definedName>
    <definedName name="________________lj900" localSheetId="6">#REF!</definedName>
    <definedName name="________________lj900" localSheetId="0">#REF!</definedName>
    <definedName name="________________lj900">#REF!</definedName>
    <definedName name="________________LL3" localSheetId="6">#REF!</definedName>
    <definedName name="________________LL3" localSheetId="0">#REF!</definedName>
    <definedName name="________________LL3">#REF!</definedName>
    <definedName name="________________LSO24" localSheetId="6">[10]Lead!#REF!</definedName>
    <definedName name="________________LSO24" localSheetId="0">[10]Lead!#REF!</definedName>
    <definedName name="________________LSO24">[10]Lead!#REF!</definedName>
    <definedName name="________________MA1" localSheetId="6">#REF!</definedName>
    <definedName name="________________MA1" localSheetId="0">#REF!</definedName>
    <definedName name="________________MA1">#REF!</definedName>
    <definedName name="________________MA2" localSheetId="6">#REF!</definedName>
    <definedName name="________________MA2" localSheetId="0">#REF!</definedName>
    <definedName name="________________MA2">#REF!</definedName>
    <definedName name="________________me12">NA()</definedName>
    <definedName name="________________Met22" localSheetId="6">#REF!</definedName>
    <definedName name="________________Met22" localSheetId="0">#REF!</definedName>
    <definedName name="________________Met22">#REF!</definedName>
    <definedName name="________________Met45" localSheetId="6">#REF!</definedName>
    <definedName name="________________Met45" localSheetId="0">#REF!</definedName>
    <definedName name="________________Met45">#REF!</definedName>
    <definedName name="________________MEt55" localSheetId="6">#REF!</definedName>
    <definedName name="________________MEt55" localSheetId="0">#REF!</definedName>
    <definedName name="________________MEt55">#REF!</definedName>
    <definedName name="________________Met63" localSheetId="6">#REF!</definedName>
    <definedName name="________________Met63" localSheetId="0">#REF!</definedName>
    <definedName name="________________Met63">#REF!</definedName>
    <definedName name="________________ML21" localSheetId="6">#REF!</definedName>
    <definedName name="________________ML21" localSheetId="0">#REF!</definedName>
    <definedName name="________________ML21">#REF!</definedName>
    <definedName name="________________ML210" localSheetId="6">#REF!</definedName>
    <definedName name="________________ML210" localSheetId="0">#REF!</definedName>
    <definedName name="________________ML210">#REF!</definedName>
    <definedName name="________________ML211" localSheetId="6">#REF!</definedName>
    <definedName name="________________ML211" localSheetId="0">#REF!</definedName>
    <definedName name="________________ML211">#REF!</definedName>
    <definedName name="________________ML212" localSheetId="6">#REF!</definedName>
    <definedName name="________________ML212" localSheetId="0">#REF!</definedName>
    <definedName name="________________ML212">#REF!</definedName>
    <definedName name="________________ML213" localSheetId="6">#REF!</definedName>
    <definedName name="________________ML213" localSheetId="0">#REF!</definedName>
    <definedName name="________________ML213">#REF!</definedName>
    <definedName name="________________ML214" localSheetId="6">#REF!</definedName>
    <definedName name="________________ML214" localSheetId="0">#REF!</definedName>
    <definedName name="________________ML214">#REF!</definedName>
    <definedName name="________________ML215" localSheetId="6">#REF!</definedName>
    <definedName name="________________ML215" localSheetId="0">#REF!</definedName>
    <definedName name="________________ML215">#REF!</definedName>
    <definedName name="________________ML216" localSheetId="6">#REF!</definedName>
    <definedName name="________________ML216" localSheetId="0">#REF!</definedName>
    <definedName name="________________ML216">#REF!</definedName>
    <definedName name="________________ML217" localSheetId="6">#REF!</definedName>
    <definedName name="________________ML217" localSheetId="0">#REF!</definedName>
    <definedName name="________________ML217">#REF!</definedName>
    <definedName name="________________ML218" localSheetId="6">#REF!</definedName>
    <definedName name="________________ML218" localSheetId="0">#REF!</definedName>
    <definedName name="________________ML218">#REF!</definedName>
    <definedName name="________________ML219" localSheetId="6">#REF!</definedName>
    <definedName name="________________ML219" localSheetId="0">#REF!</definedName>
    <definedName name="________________ML219">#REF!</definedName>
    <definedName name="________________ML22" localSheetId="6">#REF!</definedName>
    <definedName name="________________ML22" localSheetId="0">#REF!</definedName>
    <definedName name="________________ML22">#REF!</definedName>
    <definedName name="________________ML220" localSheetId="6">#REF!</definedName>
    <definedName name="________________ML220" localSheetId="0">#REF!</definedName>
    <definedName name="________________ML220">#REF!</definedName>
    <definedName name="________________ML221" localSheetId="6">#REF!</definedName>
    <definedName name="________________ML221" localSheetId="0">#REF!</definedName>
    <definedName name="________________ML221">#REF!</definedName>
    <definedName name="________________ML222" localSheetId="6">#REF!</definedName>
    <definedName name="________________ML222" localSheetId="0">#REF!</definedName>
    <definedName name="________________ML222">#REF!</definedName>
    <definedName name="________________ML223" localSheetId="6">#REF!</definedName>
    <definedName name="________________ML223" localSheetId="0">#REF!</definedName>
    <definedName name="________________ML223">#REF!</definedName>
    <definedName name="________________ML224" localSheetId="6">#REF!</definedName>
    <definedName name="________________ML224" localSheetId="0">#REF!</definedName>
    <definedName name="________________ML224">#REF!</definedName>
    <definedName name="________________ML23" localSheetId="6">#REF!</definedName>
    <definedName name="________________ML23" localSheetId="0">#REF!</definedName>
    <definedName name="________________ML23">#REF!</definedName>
    <definedName name="________________ML24" localSheetId="6">#REF!</definedName>
    <definedName name="________________ML24" localSheetId="0">#REF!</definedName>
    <definedName name="________________ML24">#REF!</definedName>
    <definedName name="________________ML25" localSheetId="6">#REF!</definedName>
    <definedName name="________________ML25" localSheetId="0">#REF!</definedName>
    <definedName name="________________ML25">#REF!</definedName>
    <definedName name="________________ML26" localSheetId="6">#REF!</definedName>
    <definedName name="________________ML26" localSheetId="0">#REF!</definedName>
    <definedName name="________________ML26">#REF!</definedName>
    <definedName name="________________ML27" localSheetId="6">#REF!</definedName>
    <definedName name="________________ML27" localSheetId="0">#REF!</definedName>
    <definedName name="________________ML27">#REF!</definedName>
    <definedName name="________________ML28" localSheetId="6">#REF!</definedName>
    <definedName name="________________ML28" localSheetId="0">#REF!</definedName>
    <definedName name="________________ML28">#REF!</definedName>
    <definedName name="________________ML29" localSheetId="6">#REF!</definedName>
    <definedName name="________________ML29" localSheetId="0">#REF!</definedName>
    <definedName name="________________ML29">#REF!</definedName>
    <definedName name="________________ML31" localSheetId="6">#REF!</definedName>
    <definedName name="________________ML31" localSheetId="0">#REF!</definedName>
    <definedName name="________________ML31">#REF!</definedName>
    <definedName name="________________ML310" localSheetId="6">#REF!</definedName>
    <definedName name="________________ML310" localSheetId="0">#REF!</definedName>
    <definedName name="________________ML310">#REF!</definedName>
    <definedName name="________________ML311" localSheetId="6">#REF!</definedName>
    <definedName name="________________ML311" localSheetId="0">#REF!</definedName>
    <definedName name="________________ML311">#REF!</definedName>
    <definedName name="________________ML312" localSheetId="6">#REF!</definedName>
    <definedName name="________________ML312" localSheetId="0">#REF!</definedName>
    <definedName name="________________ML312">#REF!</definedName>
    <definedName name="________________ML313" localSheetId="6">#REF!</definedName>
    <definedName name="________________ML313" localSheetId="0">#REF!</definedName>
    <definedName name="________________ML313">#REF!</definedName>
    <definedName name="________________ML314" localSheetId="6">#REF!</definedName>
    <definedName name="________________ML314" localSheetId="0">#REF!</definedName>
    <definedName name="________________ML314">#REF!</definedName>
    <definedName name="________________ML315" localSheetId="6">#REF!</definedName>
    <definedName name="________________ML315" localSheetId="0">#REF!</definedName>
    <definedName name="________________ML315">#REF!</definedName>
    <definedName name="________________ML316" localSheetId="6">#REF!</definedName>
    <definedName name="________________ML316" localSheetId="0">#REF!</definedName>
    <definedName name="________________ML316">#REF!</definedName>
    <definedName name="________________ML317" localSheetId="6">#REF!</definedName>
    <definedName name="________________ML317" localSheetId="0">#REF!</definedName>
    <definedName name="________________ML317">#REF!</definedName>
    <definedName name="________________ML318" localSheetId="6">#REF!</definedName>
    <definedName name="________________ML318" localSheetId="0">#REF!</definedName>
    <definedName name="________________ML318">#REF!</definedName>
    <definedName name="________________ML319" localSheetId="6">#REF!</definedName>
    <definedName name="________________ML319" localSheetId="0">#REF!</definedName>
    <definedName name="________________ML319">#REF!</definedName>
    <definedName name="________________ML32" localSheetId="6">#REF!</definedName>
    <definedName name="________________ML32" localSheetId="0">#REF!</definedName>
    <definedName name="________________ML32">#REF!</definedName>
    <definedName name="________________ML320" localSheetId="6">#REF!</definedName>
    <definedName name="________________ML320" localSheetId="0">#REF!</definedName>
    <definedName name="________________ML320">#REF!</definedName>
    <definedName name="________________ML321" localSheetId="6">#REF!</definedName>
    <definedName name="________________ML321" localSheetId="0">#REF!</definedName>
    <definedName name="________________ML321">#REF!</definedName>
    <definedName name="________________ML322" localSheetId="6">#REF!</definedName>
    <definedName name="________________ML322" localSheetId="0">#REF!</definedName>
    <definedName name="________________ML322">#REF!</definedName>
    <definedName name="________________ML323" localSheetId="6">#REF!</definedName>
    <definedName name="________________ML323" localSheetId="0">#REF!</definedName>
    <definedName name="________________ML323">#REF!</definedName>
    <definedName name="________________ML324" localSheetId="6">#REF!</definedName>
    <definedName name="________________ML324" localSheetId="0">#REF!</definedName>
    <definedName name="________________ML324">#REF!</definedName>
    <definedName name="________________ML33" localSheetId="6">#REF!</definedName>
    <definedName name="________________ML33" localSheetId="0">#REF!</definedName>
    <definedName name="________________ML33">#REF!</definedName>
    <definedName name="________________ML34" localSheetId="6">#REF!</definedName>
    <definedName name="________________ML34" localSheetId="0">#REF!</definedName>
    <definedName name="________________ML34">#REF!</definedName>
    <definedName name="________________ML35" localSheetId="6">#REF!</definedName>
    <definedName name="________________ML35" localSheetId="0">#REF!</definedName>
    <definedName name="________________ML35">#REF!</definedName>
    <definedName name="________________ML36" localSheetId="6">#REF!</definedName>
    <definedName name="________________ML36" localSheetId="0">#REF!</definedName>
    <definedName name="________________ML36">#REF!</definedName>
    <definedName name="________________ML37" localSheetId="6">#REF!</definedName>
    <definedName name="________________ML37" localSheetId="0">#REF!</definedName>
    <definedName name="________________ML37">#REF!</definedName>
    <definedName name="________________ML38" localSheetId="6">#REF!</definedName>
    <definedName name="________________ML38" localSheetId="0">#REF!</definedName>
    <definedName name="________________ML38">#REF!</definedName>
    <definedName name="________________ML39" localSheetId="6">#REF!</definedName>
    <definedName name="________________ML39" localSheetId="0">#REF!</definedName>
    <definedName name="________________ML39">#REF!</definedName>
    <definedName name="________________ML7" localSheetId="6">#REF!</definedName>
    <definedName name="________________ML7" localSheetId="0">#REF!</definedName>
    <definedName name="________________ML7">#REF!</definedName>
    <definedName name="________________ML8" localSheetId="6">#REF!</definedName>
    <definedName name="________________ML8" localSheetId="0">#REF!</definedName>
    <definedName name="________________ML8">#REF!</definedName>
    <definedName name="________________ML9" localSheetId="6">#REF!</definedName>
    <definedName name="________________ML9" localSheetId="0">#REF!</definedName>
    <definedName name="________________ML9">#REF!</definedName>
    <definedName name="________________mm1">[6]r!$F$4</definedName>
    <definedName name="________________mm1000" localSheetId="6">#REF!</definedName>
    <definedName name="________________mm1000" localSheetId="0">#REF!</definedName>
    <definedName name="________________mm1000">#REF!</definedName>
    <definedName name="________________mm11">[2]r!$F$4</definedName>
    <definedName name="________________mm111">[5]r!$F$4</definedName>
    <definedName name="________________mm600" localSheetId="6">#REF!</definedName>
    <definedName name="________________mm600" localSheetId="0">#REF!</definedName>
    <definedName name="________________mm600">#REF!</definedName>
    <definedName name="________________mm800" localSheetId="6">#REF!</definedName>
    <definedName name="________________mm800" localSheetId="0">#REF!</definedName>
    <definedName name="________________mm800">#REF!</definedName>
    <definedName name="________________PC1" localSheetId="6">#REF!</definedName>
    <definedName name="________________PC1" localSheetId="0">#REF!</definedName>
    <definedName name="________________PC1">#REF!</definedName>
    <definedName name="________________PC10" localSheetId="6">#REF!</definedName>
    <definedName name="________________PC10" localSheetId="0">#REF!</definedName>
    <definedName name="________________PC10">#REF!</definedName>
    <definedName name="________________PC11" localSheetId="6">#REF!</definedName>
    <definedName name="________________PC11" localSheetId="0">#REF!</definedName>
    <definedName name="________________PC11">#REF!</definedName>
    <definedName name="________________PC12" localSheetId="6">#REF!</definedName>
    <definedName name="________________PC12" localSheetId="0">#REF!</definedName>
    <definedName name="________________PC12">#REF!</definedName>
    <definedName name="________________PC13" localSheetId="6">#REF!</definedName>
    <definedName name="________________PC13" localSheetId="0">#REF!</definedName>
    <definedName name="________________PC13">#REF!</definedName>
    <definedName name="________________PC14" localSheetId="6">#REF!</definedName>
    <definedName name="________________PC14" localSheetId="0">#REF!</definedName>
    <definedName name="________________PC14">#REF!</definedName>
    <definedName name="________________PC15" localSheetId="6">#REF!</definedName>
    <definedName name="________________PC15" localSheetId="0">#REF!</definedName>
    <definedName name="________________PC15">#REF!</definedName>
    <definedName name="________________PC16" localSheetId="6">#REF!</definedName>
    <definedName name="________________PC16" localSheetId="0">#REF!</definedName>
    <definedName name="________________PC16">#REF!</definedName>
    <definedName name="________________PC17" localSheetId="6">#REF!</definedName>
    <definedName name="________________PC17" localSheetId="0">#REF!</definedName>
    <definedName name="________________PC17">#REF!</definedName>
    <definedName name="________________PC18" localSheetId="6">#REF!</definedName>
    <definedName name="________________PC18" localSheetId="0">#REF!</definedName>
    <definedName name="________________PC18">#REF!</definedName>
    <definedName name="________________PC19" localSheetId="6">#REF!</definedName>
    <definedName name="________________PC19" localSheetId="0">#REF!</definedName>
    <definedName name="________________PC19">#REF!</definedName>
    <definedName name="________________pc2" localSheetId="6">#REF!</definedName>
    <definedName name="________________pc2" localSheetId="0">#REF!</definedName>
    <definedName name="________________pc2">#REF!</definedName>
    <definedName name="________________PC20">NA()</definedName>
    <definedName name="________________PC21" localSheetId="6">#REF!</definedName>
    <definedName name="________________PC21" localSheetId="0">#REF!</definedName>
    <definedName name="________________PC21">#REF!</definedName>
    <definedName name="________________PC22" localSheetId="6">#REF!</definedName>
    <definedName name="________________PC22" localSheetId="0">#REF!</definedName>
    <definedName name="________________PC22">#REF!</definedName>
    <definedName name="________________PC23" localSheetId="6">#REF!</definedName>
    <definedName name="________________PC23" localSheetId="0">#REF!</definedName>
    <definedName name="________________PC23">#REF!</definedName>
    <definedName name="________________PC24" localSheetId="6">#REF!</definedName>
    <definedName name="________________PC24" localSheetId="0">#REF!</definedName>
    <definedName name="________________PC24">#REF!</definedName>
    <definedName name="________________PC3" localSheetId="6">#REF!</definedName>
    <definedName name="________________PC3" localSheetId="0">#REF!</definedName>
    <definedName name="________________PC3">#REF!</definedName>
    <definedName name="________________PC4" localSheetId="6">#REF!</definedName>
    <definedName name="________________PC4" localSheetId="0">#REF!</definedName>
    <definedName name="________________PC4">#REF!</definedName>
    <definedName name="________________PC5" localSheetId="6">#REF!</definedName>
    <definedName name="________________PC5" localSheetId="0">#REF!</definedName>
    <definedName name="________________PC5">#REF!</definedName>
    <definedName name="________________PC6" localSheetId="6">#REF!</definedName>
    <definedName name="________________PC6" localSheetId="0">#REF!</definedName>
    <definedName name="________________PC6">#REF!</definedName>
    <definedName name="________________pc600" localSheetId="6">#REF!</definedName>
    <definedName name="________________pc600" localSheetId="0">#REF!</definedName>
    <definedName name="________________pc600">#REF!</definedName>
    <definedName name="________________PC7" localSheetId="6">#REF!</definedName>
    <definedName name="________________PC7" localSheetId="0">#REF!</definedName>
    <definedName name="________________PC7">#REF!</definedName>
    <definedName name="________________PC8" localSheetId="6">#REF!</definedName>
    <definedName name="________________PC8" localSheetId="0">#REF!</definedName>
    <definedName name="________________PC8">#REF!</definedName>
    <definedName name="________________PC9" localSheetId="6">#REF!</definedName>
    <definedName name="________________PC9" localSheetId="0">#REF!</definedName>
    <definedName name="________________PC9">#REF!</definedName>
    <definedName name="________________pc900" localSheetId="6">#REF!</definedName>
    <definedName name="________________pc900" localSheetId="0">#REF!</definedName>
    <definedName name="________________pc900">#REF!</definedName>
    <definedName name="________________pla4">[12]DATA_PRG!$H$269</definedName>
    <definedName name="________________pv2" localSheetId="6">#REF!</definedName>
    <definedName name="________________pv2" localSheetId="0">#REF!</definedName>
    <definedName name="________________pv2">#REF!</definedName>
    <definedName name="________________rr3">[7]v!$A$2:$E$51</definedName>
    <definedName name="________________rrr1">[7]r!$B$1:$I$145</definedName>
    <definedName name="________________SP10">[13]Sheet1!$C$18</definedName>
    <definedName name="________________SP16">[13]Sheet1!$C$24</definedName>
    <definedName name="________________SP7">[13]Sheet1!$C$15</definedName>
    <definedName name="________________ss12">[8]rdamdata!$J$8</definedName>
    <definedName name="________________ss20">[8]rdamdata!$J$7</definedName>
    <definedName name="________________ss40">[8]rdamdata!$J$6</definedName>
    <definedName name="________________var1" localSheetId="6">#REF!</definedName>
    <definedName name="________________var1" localSheetId="0">#REF!</definedName>
    <definedName name="________________var1">#REF!</definedName>
    <definedName name="________________var4" localSheetId="6">#REF!</definedName>
    <definedName name="________________var4" localSheetId="0">#REF!</definedName>
    <definedName name="________________var4">#REF!</definedName>
    <definedName name="________________vat1">NA()</definedName>
    <definedName name="_______________bla1">[1]leads!$H$7</definedName>
    <definedName name="_______________BSG100" localSheetId="6">#REF!</definedName>
    <definedName name="_______________BSG100" localSheetId="0">#REF!</definedName>
    <definedName name="_______________BSG100">#REF!</definedName>
    <definedName name="_______________BSG150" localSheetId="6">#REF!</definedName>
    <definedName name="_______________BSG150" localSheetId="0">#REF!</definedName>
    <definedName name="_______________BSG150">#REF!</definedName>
    <definedName name="_______________BSG5" localSheetId="6">#REF!</definedName>
    <definedName name="_______________BSG5" localSheetId="0">#REF!</definedName>
    <definedName name="_______________BSG5">#REF!</definedName>
    <definedName name="_______________BSG75" localSheetId="6">#REF!</definedName>
    <definedName name="_______________BSG75" localSheetId="0">#REF!</definedName>
    <definedName name="_______________BSG75">#REF!</definedName>
    <definedName name="_______________BTC1" localSheetId="6">#REF!</definedName>
    <definedName name="_______________BTC1" localSheetId="0">#REF!</definedName>
    <definedName name="_______________BTC1">#REF!</definedName>
    <definedName name="_______________BTC10" localSheetId="6">#REF!</definedName>
    <definedName name="_______________BTC10" localSheetId="0">#REF!</definedName>
    <definedName name="_______________BTC10">#REF!</definedName>
    <definedName name="_______________BTC11" localSheetId="6">#REF!</definedName>
    <definedName name="_______________BTC11" localSheetId="0">#REF!</definedName>
    <definedName name="_______________BTC11">#REF!</definedName>
    <definedName name="_______________BTC12" localSheetId="6">#REF!</definedName>
    <definedName name="_______________BTC12" localSheetId="0">#REF!</definedName>
    <definedName name="_______________BTC12">#REF!</definedName>
    <definedName name="_______________BTC13" localSheetId="6">#REF!</definedName>
    <definedName name="_______________BTC13" localSheetId="0">#REF!</definedName>
    <definedName name="_______________BTC13">#REF!</definedName>
    <definedName name="_______________BTC14" localSheetId="6">#REF!</definedName>
    <definedName name="_______________BTC14" localSheetId="0">#REF!</definedName>
    <definedName name="_______________BTC14">#REF!</definedName>
    <definedName name="_______________BTC15" localSheetId="6">#REF!</definedName>
    <definedName name="_______________BTC15" localSheetId="0">#REF!</definedName>
    <definedName name="_______________BTC15">#REF!</definedName>
    <definedName name="_______________BTC16" localSheetId="6">#REF!</definedName>
    <definedName name="_______________BTC16" localSheetId="0">#REF!</definedName>
    <definedName name="_______________BTC16">#REF!</definedName>
    <definedName name="_______________BTC17" localSheetId="6">#REF!</definedName>
    <definedName name="_______________BTC17" localSheetId="0">#REF!</definedName>
    <definedName name="_______________BTC17">#REF!</definedName>
    <definedName name="_______________BTC18" localSheetId="6">#REF!</definedName>
    <definedName name="_______________BTC18" localSheetId="0">#REF!</definedName>
    <definedName name="_______________BTC18">#REF!</definedName>
    <definedName name="_______________BTC19" localSheetId="6">#REF!</definedName>
    <definedName name="_______________BTC19" localSheetId="0">#REF!</definedName>
    <definedName name="_______________BTC19">#REF!</definedName>
    <definedName name="_______________BTC2" localSheetId="6">#REF!</definedName>
    <definedName name="_______________BTC2" localSheetId="0">#REF!</definedName>
    <definedName name="_______________BTC2">#REF!</definedName>
    <definedName name="_______________BTC20" localSheetId="6">#REF!</definedName>
    <definedName name="_______________BTC20" localSheetId="0">#REF!</definedName>
    <definedName name="_______________BTC20">#REF!</definedName>
    <definedName name="_______________BTC21" localSheetId="6">#REF!</definedName>
    <definedName name="_______________BTC21" localSheetId="0">#REF!</definedName>
    <definedName name="_______________BTC21">#REF!</definedName>
    <definedName name="_______________BTC22" localSheetId="6">#REF!</definedName>
    <definedName name="_______________BTC22" localSheetId="0">#REF!</definedName>
    <definedName name="_______________BTC22">#REF!</definedName>
    <definedName name="_______________BTC23" localSheetId="6">#REF!</definedName>
    <definedName name="_______________BTC23" localSheetId="0">#REF!</definedName>
    <definedName name="_______________BTC23">#REF!</definedName>
    <definedName name="_______________BTC24" localSheetId="6">#REF!</definedName>
    <definedName name="_______________BTC24" localSheetId="0">#REF!</definedName>
    <definedName name="_______________BTC24">#REF!</definedName>
    <definedName name="_______________BTC3" localSheetId="6">#REF!</definedName>
    <definedName name="_______________BTC3" localSheetId="0">#REF!</definedName>
    <definedName name="_______________BTC3">#REF!</definedName>
    <definedName name="_______________BTC4" localSheetId="6">#REF!</definedName>
    <definedName name="_______________BTC4" localSheetId="0">#REF!</definedName>
    <definedName name="_______________BTC4">#REF!</definedName>
    <definedName name="_______________BTC5" localSheetId="6">#REF!</definedName>
    <definedName name="_______________BTC5" localSheetId="0">#REF!</definedName>
    <definedName name="_______________BTC5">#REF!</definedName>
    <definedName name="_______________BTC6" localSheetId="6">#REF!</definedName>
    <definedName name="_______________BTC6" localSheetId="0">#REF!</definedName>
    <definedName name="_______________BTC6">#REF!</definedName>
    <definedName name="_______________BTC7" localSheetId="6">#REF!</definedName>
    <definedName name="_______________BTC7" localSheetId="0">#REF!</definedName>
    <definedName name="_______________BTC7">#REF!</definedName>
    <definedName name="_______________BTC8" localSheetId="6">#REF!</definedName>
    <definedName name="_______________BTC8" localSheetId="0">#REF!</definedName>
    <definedName name="_______________BTC8">#REF!</definedName>
    <definedName name="_______________BTC9" localSheetId="6">#REF!</definedName>
    <definedName name="_______________BTC9" localSheetId="0">#REF!</definedName>
    <definedName name="_______________BTC9">#REF!</definedName>
    <definedName name="_______________BTR1" localSheetId="6">#REF!</definedName>
    <definedName name="_______________BTR1" localSheetId="0">#REF!</definedName>
    <definedName name="_______________BTR1">#REF!</definedName>
    <definedName name="_______________BTR10" localSheetId="6">#REF!</definedName>
    <definedName name="_______________BTR10" localSheetId="0">#REF!</definedName>
    <definedName name="_______________BTR10">#REF!</definedName>
    <definedName name="_______________BTR11" localSheetId="6">#REF!</definedName>
    <definedName name="_______________BTR11" localSheetId="0">#REF!</definedName>
    <definedName name="_______________BTR11">#REF!</definedName>
    <definedName name="_______________BTR12" localSheetId="6">#REF!</definedName>
    <definedName name="_______________BTR12" localSheetId="0">#REF!</definedName>
    <definedName name="_______________BTR12">#REF!</definedName>
    <definedName name="_______________BTR13" localSheetId="6">#REF!</definedName>
    <definedName name="_______________BTR13" localSheetId="0">#REF!</definedName>
    <definedName name="_______________BTR13">#REF!</definedName>
    <definedName name="_______________BTR14" localSheetId="6">#REF!</definedName>
    <definedName name="_______________BTR14" localSheetId="0">#REF!</definedName>
    <definedName name="_______________BTR14">#REF!</definedName>
    <definedName name="_______________BTR15" localSheetId="6">#REF!</definedName>
    <definedName name="_______________BTR15" localSheetId="0">#REF!</definedName>
    <definedName name="_______________BTR15">#REF!</definedName>
    <definedName name="_______________BTR16" localSheetId="6">#REF!</definedName>
    <definedName name="_______________BTR16" localSheetId="0">#REF!</definedName>
    <definedName name="_______________BTR16">#REF!</definedName>
    <definedName name="_______________BTR17" localSheetId="6">#REF!</definedName>
    <definedName name="_______________BTR17" localSheetId="0">#REF!</definedName>
    <definedName name="_______________BTR17">#REF!</definedName>
    <definedName name="_______________BTR18" localSheetId="6">#REF!</definedName>
    <definedName name="_______________BTR18" localSheetId="0">#REF!</definedName>
    <definedName name="_______________BTR18">#REF!</definedName>
    <definedName name="_______________BTR19" localSheetId="6">#REF!</definedName>
    <definedName name="_______________BTR19" localSheetId="0">#REF!</definedName>
    <definedName name="_______________BTR19">#REF!</definedName>
    <definedName name="_______________BTR2" localSheetId="6">#REF!</definedName>
    <definedName name="_______________BTR2" localSheetId="0">#REF!</definedName>
    <definedName name="_______________BTR2">#REF!</definedName>
    <definedName name="_______________BTR20" localSheetId="6">#REF!</definedName>
    <definedName name="_______________BTR20" localSheetId="0">#REF!</definedName>
    <definedName name="_______________BTR20">#REF!</definedName>
    <definedName name="_______________BTR21" localSheetId="6">#REF!</definedName>
    <definedName name="_______________BTR21" localSheetId="0">#REF!</definedName>
    <definedName name="_______________BTR21">#REF!</definedName>
    <definedName name="_______________BTR22" localSheetId="6">#REF!</definedName>
    <definedName name="_______________BTR22" localSheetId="0">#REF!</definedName>
    <definedName name="_______________BTR22">#REF!</definedName>
    <definedName name="_______________BTR23" localSheetId="6">#REF!</definedName>
    <definedName name="_______________BTR23" localSheetId="0">#REF!</definedName>
    <definedName name="_______________BTR23">#REF!</definedName>
    <definedName name="_______________BTR24" localSheetId="6">#REF!</definedName>
    <definedName name="_______________BTR24" localSheetId="0">#REF!</definedName>
    <definedName name="_______________BTR24">#REF!</definedName>
    <definedName name="_______________BTR3" localSheetId="6">#REF!</definedName>
    <definedName name="_______________BTR3" localSheetId="0">#REF!</definedName>
    <definedName name="_______________BTR3">#REF!</definedName>
    <definedName name="_______________BTR4" localSheetId="6">#REF!</definedName>
    <definedName name="_______________BTR4" localSheetId="0">#REF!</definedName>
    <definedName name="_______________BTR4">#REF!</definedName>
    <definedName name="_______________BTR5" localSheetId="6">#REF!</definedName>
    <definedName name="_______________BTR5" localSheetId="0">#REF!</definedName>
    <definedName name="_______________BTR5">#REF!</definedName>
    <definedName name="_______________BTR6" localSheetId="6">#REF!</definedName>
    <definedName name="_______________BTR6" localSheetId="0">#REF!</definedName>
    <definedName name="_______________BTR6">#REF!</definedName>
    <definedName name="_______________BTR7" localSheetId="6">#REF!</definedName>
    <definedName name="_______________BTR7" localSheetId="0">#REF!</definedName>
    <definedName name="_______________BTR7">#REF!</definedName>
    <definedName name="_______________BTR8" localSheetId="6">#REF!</definedName>
    <definedName name="_______________BTR8" localSheetId="0">#REF!</definedName>
    <definedName name="_______________BTR8">#REF!</definedName>
    <definedName name="_______________BTR9" localSheetId="6">#REF!</definedName>
    <definedName name="_______________BTR9" localSheetId="0">#REF!</definedName>
    <definedName name="_______________BTR9">#REF!</definedName>
    <definedName name="_______________BTS1" localSheetId="6">#REF!</definedName>
    <definedName name="_______________BTS1" localSheetId="0">#REF!</definedName>
    <definedName name="_______________BTS1">#REF!</definedName>
    <definedName name="_______________BTS10" localSheetId="6">#REF!</definedName>
    <definedName name="_______________BTS10" localSheetId="0">#REF!</definedName>
    <definedName name="_______________BTS10">#REF!</definedName>
    <definedName name="_______________BTS11" localSheetId="6">#REF!</definedName>
    <definedName name="_______________BTS11" localSheetId="0">#REF!</definedName>
    <definedName name="_______________BTS11">#REF!</definedName>
    <definedName name="_______________BTS12" localSheetId="6">#REF!</definedName>
    <definedName name="_______________BTS12" localSheetId="0">#REF!</definedName>
    <definedName name="_______________BTS12">#REF!</definedName>
    <definedName name="_______________BTS13" localSheetId="6">#REF!</definedName>
    <definedName name="_______________BTS13" localSheetId="0">#REF!</definedName>
    <definedName name="_______________BTS13">#REF!</definedName>
    <definedName name="_______________BTS14" localSheetId="6">#REF!</definedName>
    <definedName name="_______________BTS14" localSheetId="0">#REF!</definedName>
    <definedName name="_______________BTS14">#REF!</definedName>
    <definedName name="_______________BTS15" localSheetId="6">#REF!</definedName>
    <definedName name="_______________BTS15" localSheetId="0">#REF!</definedName>
    <definedName name="_______________BTS15">#REF!</definedName>
    <definedName name="_______________BTS16" localSheetId="6">#REF!</definedName>
    <definedName name="_______________BTS16" localSheetId="0">#REF!</definedName>
    <definedName name="_______________BTS16">#REF!</definedName>
    <definedName name="_______________BTS17" localSheetId="6">#REF!</definedName>
    <definedName name="_______________BTS17" localSheetId="0">#REF!</definedName>
    <definedName name="_______________BTS17">#REF!</definedName>
    <definedName name="_______________BTS18" localSheetId="6">#REF!</definedName>
    <definedName name="_______________BTS18" localSheetId="0">#REF!</definedName>
    <definedName name="_______________BTS18">#REF!</definedName>
    <definedName name="_______________BTS19" localSheetId="6">#REF!</definedName>
    <definedName name="_______________BTS19" localSheetId="0">#REF!</definedName>
    <definedName name="_______________BTS19">#REF!</definedName>
    <definedName name="_______________BTS2" localSheetId="6">#REF!</definedName>
    <definedName name="_______________BTS2" localSheetId="0">#REF!</definedName>
    <definedName name="_______________BTS2">#REF!</definedName>
    <definedName name="_______________BTS20" localSheetId="6">#REF!</definedName>
    <definedName name="_______________BTS20" localSheetId="0">#REF!</definedName>
    <definedName name="_______________BTS20">#REF!</definedName>
    <definedName name="_______________BTS21" localSheetId="6">#REF!</definedName>
    <definedName name="_______________BTS21" localSheetId="0">#REF!</definedName>
    <definedName name="_______________BTS21">#REF!</definedName>
    <definedName name="_______________BTS22" localSheetId="6">#REF!</definedName>
    <definedName name="_______________BTS22" localSheetId="0">#REF!</definedName>
    <definedName name="_______________BTS22">#REF!</definedName>
    <definedName name="_______________BTS23" localSheetId="6">#REF!</definedName>
    <definedName name="_______________BTS23" localSheetId="0">#REF!</definedName>
    <definedName name="_______________BTS23">#REF!</definedName>
    <definedName name="_______________BTS24" localSheetId="6">#REF!</definedName>
    <definedName name="_______________BTS24" localSheetId="0">#REF!</definedName>
    <definedName name="_______________BTS24">#REF!</definedName>
    <definedName name="_______________BTS3" localSheetId="6">#REF!</definedName>
    <definedName name="_______________BTS3" localSheetId="0">#REF!</definedName>
    <definedName name="_______________BTS3">#REF!</definedName>
    <definedName name="_______________BTS4" localSheetId="6">#REF!</definedName>
    <definedName name="_______________BTS4" localSheetId="0">#REF!</definedName>
    <definedName name="_______________BTS4">#REF!</definedName>
    <definedName name="_______________BTS5" localSheetId="6">#REF!</definedName>
    <definedName name="_______________BTS5" localSheetId="0">#REF!</definedName>
    <definedName name="_______________BTS5">#REF!</definedName>
    <definedName name="_______________BTS6" localSheetId="6">#REF!</definedName>
    <definedName name="_______________BTS6" localSheetId="0">#REF!</definedName>
    <definedName name="_______________BTS6">#REF!</definedName>
    <definedName name="_______________BTS7" localSheetId="6">#REF!</definedName>
    <definedName name="_______________BTS7" localSheetId="0">#REF!</definedName>
    <definedName name="_______________BTS7">#REF!</definedName>
    <definedName name="_______________BTS8" localSheetId="6">#REF!</definedName>
    <definedName name="_______________BTS8" localSheetId="0">#REF!</definedName>
    <definedName name="_______________BTS8">#REF!</definedName>
    <definedName name="_______________BTS9" localSheetId="6">#REF!</definedName>
    <definedName name="_______________BTS9" localSheetId="0">#REF!</definedName>
    <definedName name="_______________BTS9">#REF!</definedName>
    <definedName name="_______________can430">40.73</definedName>
    <definedName name="_______________can435">43.3</definedName>
    <definedName name="_______________CCW1">[9]DATA!$H$67</definedName>
    <definedName name="_______________CCW2">[9]DATA!$H$97</definedName>
    <definedName name="_______________cur1">[2]r!$F$30</definedName>
    <definedName name="_______________G120907" localSheetId="6">[16]Data!#REF!</definedName>
    <definedName name="_______________G120907" localSheetId="0">[16]Data!#REF!</definedName>
    <definedName name="_______________G120907">[16]Data!#REF!</definedName>
    <definedName name="_______________GBS11">NA()</definedName>
    <definedName name="_______________GBS110" localSheetId="6">#REF!</definedName>
    <definedName name="_______________GBS110" localSheetId="0">#REF!</definedName>
    <definedName name="_______________GBS110">#REF!</definedName>
    <definedName name="_______________GBS111" localSheetId="6">#REF!</definedName>
    <definedName name="_______________GBS111" localSheetId="0">#REF!</definedName>
    <definedName name="_______________GBS111">#REF!</definedName>
    <definedName name="_______________GBS112" localSheetId="6">#REF!</definedName>
    <definedName name="_______________GBS112" localSheetId="0">#REF!</definedName>
    <definedName name="_______________GBS112">#REF!</definedName>
    <definedName name="_______________GBS113" localSheetId="6">#REF!</definedName>
    <definedName name="_______________GBS113" localSheetId="0">#REF!</definedName>
    <definedName name="_______________GBS113">#REF!</definedName>
    <definedName name="_______________GBS114" localSheetId="6">#REF!</definedName>
    <definedName name="_______________GBS114" localSheetId="0">#REF!</definedName>
    <definedName name="_______________GBS114">#REF!</definedName>
    <definedName name="_______________GBS115" localSheetId="6">#REF!</definedName>
    <definedName name="_______________GBS115" localSheetId="0">#REF!</definedName>
    <definedName name="_______________GBS115">#REF!</definedName>
    <definedName name="_______________GBS116" localSheetId="6">#REF!</definedName>
    <definedName name="_______________GBS116" localSheetId="0">#REF!</definedName>
    <definedName name="_______________GBS116">#REF!</definedName>
    <definedName name="_______________GBS117" localSheetId="6">#REF!</definedName>
    <definedName name="_______________GBS117" localSheetId="0">#REF!</definedName>
    <definedName name="_______________GBS117">#REF!</definedName>
    <definedName name="_______________GBS118" localSheetId="6">#REF!</definedName>
    <definedName name="_______________GBS118" localSheetId="0">#REF!</definedName>
    <definedName name="_______________GBS118">#REF!</definedName>
    <definedName name="_______________GBS119" localSheetId="6">#REF!</definedName>
    <definedName name="_______________GBS119" localSheetId="0">#REF!</definedName>
    <definedName name="_______________GBS119">#REF!</definedName>
    <definedName name="_______________GBS12" localSheetId="6">#REF!</definedName>
    <definedName name="_______________GBS12" localSheetId="0">#REF!</definedName>
    <definedName name="_______________GBS12">#REF!</definedName>
    <definedName name="_______________GBS120" localSheetId="6">#REF!</definedName>
    <definedName name="_______________GBS120" localSheetId="0">#REF!</definedName>
    <definedName name="_______________GBS120">#REF!</definedName>
    <definedName name="_______________GBS121" localSheetId="6">#REF!</definedName>
    <definedName name="_______________GBS121" localSheetId="0">#REF!</definedName>
    <definedName name="_______________GBS121">#REF!</definedName>
    <definedName name="_______________GBS122" localSheetId="6">#REF!</definedName>
    <definedName name="_______________GBS122" localSheetId="0">#REF!</definedName>
    <definedName name="_______________GBS122">#REF!</definedName>
    <definedName name="_______________GBS123" localSheetId="6">#REF!</definedName>
    <definedName name="_______________GBS123" localSheetId="0">#REF!</definedName>
    <definedName name="_______________GBS123">#REF!</definedName>
    <definedName name="_______________GBS124" localSheetId="6">#REF!</definedName>
    <definedName name="_______________GBS124" localSheetId="0">#REF!</definedName>
    <definedName name="_______________GBS124">#REF!</definedName>
    <definedName name="_______________GBS13" localSheetId="6">#REF!</definedName>
    <definedName name="_______________GBS13" localSheetId="0">#REF!</definedName>
    <definedName name="_______________GBS13">#REF!</definedName>
    <definedName name="_______________GBS14" localSheetId="6">#REF!</definedName>
    <definedName name="_______________GBS14" localSheetId="0">#REF!</definedName>
    <definedName name="_______________GBS14">#REF!</definedName>
    <definedName name="_______________GBS15" localSheetId="6">#REF!</definedName>
    <definedName name="_______________GBS15" localSheetId="0">#REF!</definedName>
    <definedName name="_______________GBS15">#REF!</definedName>
    <definedName name="_______________GBS16" localSheetId="6">#REF!</definedName>
    <definedName name="_______________GBS16" localSheetId="0">#REF!</definedName>
    <definedName name="_______________GBS16">#REF!</definedName>
    <definedName name="_______________GBS17" localSheetId="6">#REF!</definedName>
    <definedName name="_______________GBS17" localSheetId="0">#REF!</definedName>
    <definedName name="_______________GBS17">#REF!</definedName>
    <definedName name="_______________GBS18" localSheetId="6">#REF!</definedName>
    <definedName name="_______________GBS18" localSheetId="0">#REF!</definedName>
    <definedName name="_______________GBS18">#REF!</definedName>
    <definedName name="_______________GBS19" localSheetId="6">#REF!</definedName>
    <definedName name="_______________GBS19" localSheetId="0">#REF!</definedName>
    <definedName name="_______________GBS19">#REF!</definedName>
    <definedName name="_______________GBS21" localSheetId="6">#REF!</definedName>
    <definedName name="_______________GBS21" localSheetId="0">#REF!</definedName>
    <definedName name="_______________GBS21">#REF!</definedName>
    <definedName name="_______________GBS210" localSheetId="6">#REF!</definedName>
    <definedName name="_______________GBS210" localSheetId="0">#REF!</definedName>
    <definedName name="_______________GBS210">#REF!</definedName>
    <definedName name="_______________GBS211" localSheetId="6">#REF!</definedName>
    <definedName name="_______________GBS211" localSheetId="0">#REF!</definedName>
    <definedName name="_______________GBS211">#REF!</definedName>
    <definedName name="_______________GBS212" localSheetId="6">#REF!</definedName>
    <definedName name="_______________GBS212" localSheetId="0">#REF!</definedName>
    <definedName name="_______________GBS212">#REF!</definedName>
    <definedName name="_______________GBS213" localSheetId="6">#REF!</definedName>
    <definedName name="_______________GBS213" localSheetId="0">#REF!</definedName>
    <definedName name="_______________GBS213">#REF!</definedName>
    <definedName name="_______________GBS214" localSheetId="6">#REF!</definedName>
    <definedName name="_______________GBS214" localSheetId="0">#REF!</definedName>
    <definedName name="_______________GBS214">#REF!</definedName>
    <definedName name="_______________GBS215" localSheetId="6">#REF!</definedName>
    <definedName name="_______________GBS215" localSheetId="0">#REF!</definedName>
    <definedName name="_______________GBS215">#REF!</definedName>
    <definedName name="_______________GBS216" localSheetId="6">#REF!</definedName>
    <definedName name="_______________GBS216" localSheetId="0">#REF!</definedName>
    <definedName name="_______________GBS216">#REF!</definedName>
    <definedName name="_______________GBS217" localSheetId="6">#REF!</definedName>
    <definedName name="_______________GBS217" localSheetId="0">#REF!</definedName>
    <definedName name="_______________GBS217">#REF!</definedName>
    <definedName name="_______________GBS218" localSheetId="6">#REF!</definedName>
    <definedName name="_______________GBS218" localSheetId="0">#REF!</definedName>
    <definedName name="_______________GBS218">#REF!</definedName>
    <definedName name="_______________GBS219" localSheetId="6">#REF!</definedName>
    <definedName name="_______________GBS219" localSheetId="0">#REF!</definedName>
    <definedName name="_______________GBS219">#REF!</definedName>
    <definedName name="_______________GBS22" localSheetId="6">#REF!</definedName>
    <definedName name="_______________GBS22" localSheetId="0">#REF!</definedName>
    <definedName name="_______________GBS22">#REF!</definedName>
    <definedName name="_______________GBS220" localSheetId="6">#REF!</definedName>
    <definedName name="_______________GBS220" localSheetId="0">#REF!</definedName>
    <definedName name="_______________GBS220">#REF!</definedName>
    <definedName name="_______________GBS221" localSheetId="6">#REF!</definedName>
    <definedName name="_______________GBS221" localSheetId="0">#REF!</definedName>
    <definedName name="_______________GBS221">#REF!</definedName>
    <definedName name="_______________GBS222" localSheetId="6">#REF!</definedName>
    <definedName name="_______________GBS222" localSheetId="0">#REF!</definedName>
    <definedName name="_______________GBS222">#REF!</definedName>
    <definedName name="_______________GBS223" localSheetId="6">#REF!</definedName>
    <definedName name="_______________GBS223" localSheetId="0">#REF!</definedName>
    <definedName name="_______________GBS223">#REF!</definedName>
    <definedName name="_______________GBS224" localSheetId="6">#REF!</definedName>
    <definedName name="_______________GBS224" localSheetId="0">#REF!</definedName>
    <definedName name="_______________GBS224">#REF!</definedName>
    <definedName name="_______________GBS23" localSheetId="6">#REF!</definedName>
    <definedName name="_______________GBS23" localSheetId="0">#REF!</definedName>
    <definedName name="_______________GBS23">#REF!</definedName>
    <definedName name="_______________GBS24" localSheetId="6">#REF!</definedName>
    <definedName name="_______________GBS24" localSheetId="0">#REF!</definedName>
    <definedName name="_______________GBS24">#REF!</definedName>
    <definedName name="_______________GBS25" localSheetId="6">#REF!</definedName>
    <definedName name="_______________GBS25" localSheetId="0">#REF!</definedName>
    <definedName name="_______________GBS25">#REF!</definedName>
    <definedName name="_______________GBS26" localSheetId="6">#REF!</definedName>
    <definedName name="_______________GBS26" localSheetId="0">#REF!</definedName>
    <definedName name="_______________GBS26">#REF!</definedName>
    <definedName name="_______________GBS27" localSheetId="6">#REF!</definedName>
    <definedName name="_______________GBS27" localSheetId="0">#REF!</definedName>
    <definedName name="_______________GBS27">#REF!</definedName>
    <definedName name="_______________GBS28" localSheetId="6">#REF!</definedName>
    <definedName name="_______________GBS28" localSheetId="0">#REF!</definedName>
    <definedName name="_______________GBS28">#REF!</definedName>
    <definedName name="_______________GBS29" localSheetId="6">#REF!</definedName>
    <definedName name="_______________GBS29" localSheetId="0">#REF!</definedName>
    <definedName name="_______________GBS29">#REF!</definedName>
    <definedName name="_______________imp1">[11]DATA_PRG!$H$245</definedName>
    <definedName name="_______________knr2" localSheetId="6">#REF!</definedName>
    <definedName name="_______________knr2" localSheetId="0">#REF!</definedName>
    <definedName name="_______________knr2">#REF!</definedName>
    <definedName name="_______________l1">[3]leads!$A$3:$E$108</definedName>
    <definedName name="_______________l12" localSheetId="6">#REF!</definedName>
    <definedName name="_______________l12" localSheetId="0">#REF!</definedName>
    <definedName name="_______________l12">#REF!</definedName>
    <definedName name="_______________l2">[2]r!$F$29</definedName>
    <definedName name="_______________l3" localSheetId="6">#REF!</definedName>
    <definedName name="_______________l3" localSheetId="0">#REF!</definedName>
    <definedName name="_______________l3">#REF!</definedName>
    <definedName name="_______________l4">[4]Sheet1!$W$2:$Y$103</definedName>
    <definedName name="_______________l5" localSheetId="6">#REF!</definedName>
    <definedName name="_______________l5" localSheetId="0">#REF!</definedName>
    <definedName name="_______________l5">#REF!</definedName>
    <definedName name="_______________l6">[2]r!$F$4</definedName>
    <definedName name="_______________l7">[5]r!$F$4</definedName>
    <definedName name="_______________l8">[2]r!$F$2</definedName>
    <definedName name="_______________l9">[2]r!$F$3</definedName>
    <definedName name="_______________LJ6">[9]DATA!$H$245</definedName>
    <definedName name="_______________lj600" localSheetId="6">#REF!</definedName>
    <definedName name="_______________lj600" localSheetId="0">#REF!</definedName>
    <definedName name="_______________lj600">#REF!</definedName>
    <definedName name="_______________lj900" localSheetId="6">#REF!</definedName>
    <definedName name="_______________lj900" localSheetId="0">#REF!</definedName>
    <definedName name="_______________lj900">#REF!</definedName>
    <definedName name="_______________LL3" localSheetId="6">#REF!</definedName>
    <definedName name="_______________LL3" localSheetId="0">#REF!</definedName>
    <definedName name="_______________LL3">#REF!</definedName>
    <definedName name="_______________LSO24" localSheetId="6">[10]Lead!#REF!</definedName>
    <definedName name="_______________LSO24" localSheetId="0">[10]Lead!#REF!</definedName>
    <definedName name="_______________LSO24">[10]Lead!#REF!</definedName>
    <definedName name="_______________MA1" localSheetId="6">#REF!</definedName>
    <definedName name="_______________MA1" localSheetId="0">#REF!</definedName>
    <definedName name="_______________MA1">#REF!</definedName>
    <definedName name="_______________MA2" localSheetId="6">#REF!</definedName>
    <definedName name="_______________MA2" localSheetId="0">#REF!</definedName>
    <definedName name="_______________MA2">#REF!</definedName>
    <definedName name="_______________Met22" localSheetId="6">#REF!</definedName>
    <definedName name="_______________Met22" localSheetId="0">#REF!</definedName>
    <definedName name="_______________Met22">#REF!</definedName>
    <definedName name="_______________Met45" localSheetId="6">#REF!</definedName>
    <definedName name="_______________Met45" localSheetId="0">#REF!</definedName>
    <definedName name="_______________Met45">#REF!</definedName>
    <definedName name="_______________MEt55" localSheetId="6">#REF!</definedName>
    <definedName name="_______________MEt55" localSheetId="0">#REF!</definedName>
    <definedName name="_______________MEt55">#REF!</definedName>
    <definedName name="_______________Met63" localSheetId="6">#REF!</definedName>
    <definedName name="_______________Met63" localSheetId="0">#REF!</definedName>
    <definedName name="_______________Met63">#REF!</definedName>
    <definedName name="_______________ML21" localSheetId="6">#REF!</definedName>
    <definedName name="_______________ML21" localSheetId="0">#REF!</definedName>
    <definedName name="_______________ML21">#REF!</definedName>
    <definedName name="_______________ML210" localSheetId="6">#REF!</definedName>
    <definedName name="_______________ML210" localSheetId="0">#REF!</definedName>
    <definedName name="_______________ML210">#REF!</definedName>
    <definedName name="_______________ML211" localSheetId="6">#REF!</definedName>
    <definedName name="_______________ML211" localSheetId="0">#REF!</definedName>
    <definedName name="_______________ML211">#REF!</definedName>
    <definedName name="_______________ML212" localSheetId="6">#REF!</definedName>
    <definedName name="_______________ML212" localSheetId="0">#REF!</definedName>
    <definedName name="_______________ML212">#REF!</definedName>
    <definedName name="_______________ML213" localSheetId="6">#REF!</definedName>
    <definedName name="_______________ML213" localSheetId="0">#REF!</definedName>
    <definedName name="_______________ML213">#REF!</definedName>
    <definedName name="_______________ML214" localSheetId="6">#REF!</definedName>
    <definedName name="_______________ML214" localSheetId="0">#REF!</definedName>
    <definedName name="_______________ML214">#REF!</definedName>
    <definedName name="_______________ML215" localSheetId="6">#REF!</definedName>
    <definedName name="_______________ML215" localSheetId="0">#REF!</definedName>
    <definedName name="_______________ML215">#REF!</definedName>
    <definedName name="_______________ML216" localSheetId="6">#REF!</definedName>
    <definedName name="_______________ML216" localSheetId="0">#REF!</definedName>
    <definedName name="_______________ML216">#REF!</definedName>
    <definedName name="_______________ML217" localSheetId="6">#REF!</definedName>
    <definedName name="_______________ML217" localSheetId="0">#REF!</definedName>
    <definedName name="_______________ML217">#REF!</definedName>
    <definedName name="_______________ML218" localSheetId="6">#REF!</definedName>
    <definedName name="_______________ML218" localSheetId="0">#REF!</definedName>
    <definedName name="_______________ML218">#REF!</definedName>
    <definedName name="_______________ML219" localSheetId="6">#REF!</definedName>
    <definedName name="_______________ML219" localSheetId="0">#REF!</definedName>
    <definedName name="_______________ML219">#REF!</definedName>
    <definedName name="_______________ML22" localSheetId="6">#REF!</definedName>
    <definedName name="_______________ML22" localSheetId="0">#REF!</definedName>
    <definedName name="_______________ML22">#REF!</definedName>
    <definedName name="_______________ML220" localSheetId="6">#REF!</definedName>
    <definedName name="_______________ML220" localSheetId="0">#REF!</definedName>
    <definedName name="_______________ML220">#REF!</definedName>
    <definedName name="_______________ML221" localSheetId="6">#REF!</definedName>
    <definedName name="_______________ML221" localSheetId="0">#REF!</definedName>
    <definedName name="_______________ML221">#REF!</definedName>
    <definedName name="_______________ML222" localSheetId="6">#REF!</definedName>
    <definedName name="_______________ML222" localSheetId="0">#REF!</definedName>
    <definedName name="_______________ML222">#REF!</definedName>
    <definedName name="_______________ML223" localSheetId="6">#REF!</definedName>
    <definedName name="_______________ML223" localSheetId="0">#REF!</definedName>
    <definedName name="_______________ML223">#REF!</definedName>
    <definedName name="_______________ML224" localSheetId="6">#REF!</definedName>
    <definedName name="_______________ML224" localSheetId="0">#REF!</definedName>
    <definedName name="_______________ML224">#REF!</definedName>
    <definedName name="_______________ML23" localSheetId="6">#REF!</definedName>
    <definedName name="_______________ML23" localSheetId="0">#REF!</definedName>
    <definedName name="_______________ML23">#REF!</definedName>
    <definedName name="_______________ML24" localSheetId="6">#REF!</definedName>
    <definedName name="_______________ML24" localSheetId="0">#REF!</definedName>
    <definedName name="_______________ML24">#REF!</definedName>
    <definedName name="_______________ML25" localSheetId="6">#REF!</definedName>
    <definedName name="_______________ML25" localSheetId="0">#REF!</definedName>
    <definedName name="_______________ML25">#REF!</definedName>
    <definedName name="_______________ML26" localSheetId="6">#REF!</definedName>
    <definedName name="_______________ML26" localSheetId="0">#REF!</definedName>
    <definedName name="_______________ML26">#REF!</definedName>
    <definedName name="_______________ML27" localSheetId="6">#REF!</definedName>
    <definedName name="_______________ML27" localSheetId="0">#REF!</definedName>
    <definedName name="_______________ML27">#REF!</definedName>
    <definedName name="_______________ML28" localSheetId="6">#REF!</definedName>
    <definedName name="_______________ML28" localSheetId="0">#REF!</definedName>
    <definedName name="_______________ML28">#REF!</definedName>
    <definedName name="_______________ML29" localSheetId="6">#REF!</definedName>
    <definedName name="_______________ML29" localSheetId="0">#REF!</definedName>
    <definedName name="_______________ML29">#REF!</definedName>
    <definedName name="_______________ML31" localSheetId="6">#REF!</definedName>
    <definedName name="_______________ML31" localSheetId="0">#REF!</definedName>
    <definedName name="_______________ML31">#REF!</definedName>
    <definedName name="_______________ML310" localSheetId="6">#REF!</definedName>
    <definedName name="_______________ML310" localSheetId="0">#REF!</definedName>
    <definedName name="_______________ML310">#REF!</definedName>
    <definedName name="_______________ML311" localSheetId="6">#REF!</definedName>
    <definedName name="_______________ML311" localSheetId="0">#REF!</definedName>
    <definedName name="_______________ML311">#REF!</definedName>
    <definedName name="_______________ML312" localSheetId="6">#REF!</definedName>
    <definedName name="_______________ML312" localSheetId="0">#REF!</definedName>
    <definedName name="_______________ML312">#REF!</definedName>
    <definedName name="_______________ML313" localSheetId="6">#REF!</definedName>
    <definedName name="_______________ML313" localSheetId="0">#REF!</definedName>
    <definedName name="_______________ML313">#REF!</definedName>
    <definedName name="_______________ML314" localSheetId="6">#REF!</definedName>
    <definedName name="_______________ML314" localSheetId="0">#REF!</definedName>
    <definedName name="_______________ML314">#REF!</definedName>
    <definedName name="_______________ML315" localSheetId="6">#REF!</definedName>
    <definedName name="_______________ML315" localSheetId="0">#REF!</definedName>
    <definedName name="_______________ML315">#REF!</definedName>
    <definedName name="_______________ML316" localSheetId="6">#REF!</definedName>
    <definedName name="_______________ML316" localSheetId="0">#REF!</definedName>
    <definedName name="_______________ML316">#REF!</definedName>
    <definedName name="_______________ML317" localSheetId="6">#REF!</definedName>
    <definedName name="_______________ML317" localSheetId="0">#REF!</definedName>
    <definedName name="_______________ML317">#REF!</definedName>
    <definedName name="_______________ML318" localSheetId="6">#REF!</definedName>
    <definedName name="_______________ML318" localSheetId="0">#REF!</definedName>
    <definedName name="_______________ML318">#REF!</definedName>
    <definedName name="_______________ML319" localSheetId="6">#REF!</definedName>
    <definedName name="_______________ML319" localSheetId="0">#REF!</definedName>
    <definedName name="_______________ML319">#REF!</definedName>
    <definedName name="_______________ML32" localSheetId="6">#REF!</definedName>
    <definedName name="_______________ML32" localSheetId="0">#REF!</definedName>
    <definedName name="_______________ML32">#REF!</definedName>
    <definedName name="_______________ML320" localSheetId="6">#REF!</definedName>
    <definedName name="_______________ML320" localSheetId="0">#REF!</definedName>
    <definedName name="_______________ML320">#REF!</definedName>
    <definedName name="_______________ML321" localSheetId="6">#REF!</definedName>
    <definedName name="_______________ML321" localSheetId="0">#REF!</definedName>
    <definedName name="_______________ML321">#REF!</definedName>
    <definedName name="_______________ML322" localSheetId="6">#REF!</definedName>
    <definedName name="_______________ML322" localSheetId="0">#REF!</definedName>
    <definedName name="_______________ML322">#REF!</definedName>
    <definedName name="_______________ML323" localSheetId="6">#REF!</definedName>
    <definedName name="_______________ML323" localSheetId="0">#REF!</definedName>
    <definedName name="_______________ML323">#REF!</definedName>
    <definedName name="_______________ML324" localSheetId="6">#REF!</definedName>
    <definedName name="_______________ML324" localSheetId="0">#REF!</definedName>
    <definedName name="_______________ML324">#REF!</definedName>
    <definedName name="_______________ML33" localSheetId="6">#REF!</definedName>
    <definedName name="_______________ML33" localSheetId="0">#REF!</definedName>
    <definedName name="_______________ML33">#REF!</definedName>
    <definedName name="_______________ML34" localSheetId="6">#REF!</definedName>
    <definedName name="_______________ML34" localSheetId="0">#REF!</definedName>
    <definedName name="_______________ML34">#REF!</definedName>
    <definedName name="_______________ML35" localSheetId="6">#REF!</definedName>
    <definedName name="_______________ML35" localSheetId="0">#REF!</definedName>
    <definedName name="_______________ML35">#REF!</definedName>
    <definedName name="_______________ML36" localSheetId="6">#REF!</definedName>
    <definedName name="_______________ML36" localSheetId="0">#REF!</definedName>
    <definedName name="_______________ML36">#REF!</definedName>
    <definedName name="_______________ML37" localSheetId="6">#REF!</definedName>
    <definedName name="_______________ML37" localSheetId="0">#REF!</definedName>
    <definedName name="_______________ML37">#REF!</definedName>
    <definedName name="_______________ML38" localSheetId="6">#REF!</definedName>
    <definedName name="_______________ML38" localSheetId="0">#REF!</definedName>
    <definedName name="_______________ML38">#REF!</definedName>
    <definedName name="_______________ML39" localSheetId="6">#REF!</definedName>
    <definedName name="_______________ML39" localSheetId="0">#REF!</definedName>
    <definedName name="_______________ML39">#REF!</definedName>
    <definedName name="_______________ML7" localSheetId="6">#REF!</definedName>
    <definedName name="_______________ML7" localSheetId="0">#REF!</definedName>
    <definedName name="_______________ML7">#REF!</definedName>
    <definedName name="_______________ML8" localSheetId="6">#REF!</definedName>
    <definedName name="_______________ML8" localSheetId="0">#REF!</definedName>
    <definedName name="_______________ML8">#REF!</definedName>
    <definedName name="_______________ML9" localSheetId="6">#REF!</definedName>
    <definedName name="_______________ML9" localSheetId="0">#REF!</definedName>
    <definedName name="_______________ML9">#REF!</definedName>
    <definedName name="_______________mm1">[6]r!$F$4</definedName>
    <definedName name="_______________mm1000" localSheetId="6">#REF!</definedName>
    <definedName name="_______________mm1000" localSheetId="0">#REF!</definedName>
    <definedName name="_______________mm1000">#REF!</definedName>
    <definedName name="_______________mm11">[2]r!$F$4</definedName>
    <definedName name="_______________mm111">[5]r!$F$4</definedName>
    <definedName name="_______________mm600" localSheetId="6">#REF!</definedName>
    <definedName name="_______________mm600" localSheetId="0">#REF!</definedName>
    <definedName name="_______________mm600">#REF!</definedName>
    <definedName name="_______________mm800" localSheetId="6">#REF!</definedName>
    <definedName name="_______________mm800" localSheetId="0">#REF!</definedName>
    <definedName name="_______________mm800">#REF!</definedName>
    <definedName name="_______________PC1" localSheetId="6">#REF!</definedName>
    <definedName name="_______________PC1" localSheetId="0">#REF!</definedName>
    <definedName name="_______________PC1">#REF!</definedName>
    <definedName name="_______________PC10" localSheetId="6">#REF!</definedName>
    <definedName name="_______________PC10" localSheetId="0">#REF!</definedName>
    <definedName name="_______________PC10">#REF!</definedName>
    <definedName name="_______________PC11" localSheetId="6">#REF!</definedName>
    <definedName name="_______________PC11" localSheetId="0">#REF!</definedName>
    <definedName name="_______________PC11">#REF!</definedName>
    <definedName name="_______________PC12" localSheetId="6">#REF!</definedName>
    <definedName name="_______________PC12" localSheetId="0">#REF!</definedName>
    <definedName name="_______________PC12">#REF!</definedName>
    <definedName name="_______________PC13" localSheetId="6">#REF!</definedName>
    <definedName name="_______________PC13" localSheetId="0">#REF!</definedName>
    <definedName name="_______________PC13">#REF!</definedName>
    <definedName name="_______________PC14" localSheetId="6">#REF!</definedName>
    <definedName name="_______________PC14" localSheetId="0">#REF!</definedName>
    <definedName name="_______________PC14">#REF!</definedName>
    <definedName name="_______________PC15" localSheetId="6">#REF!</definedName>
    <definedName name="_______________PC15" localSheetId="0">#REF!</definedName>
    <definedName name="_______________PC15">#REF!</definedName>
    <definedName name="_______________PC16" localSheetId="6">#REF!</definedName>
    <definedName name="_______________PC16" localSheetId="0">#REF!</definedName>
    <definedName name="_______________PC16">#REF!</definedName>
    <definedName name="_______________PC17" localSheetId="6">#REF!</definedName>
    <definedName name="_______________PC17" localSheetId="0">#REF!</definedName>
    <definedName name="_______________PC17">#REF!</definedName>
    <definedName name="_______________PC18" localSheetId="6">#REF!</definedName>
    <definedName name="_______________PC18" localSheetId="0">#REF!</definedName>
    <definedName name="_______________PC18">#REF!</definedName>
    <definedName name="_______________PC19" localSheetId="6">#REF!</definedName>
    <definedName name="_______________PC19" localSheetId="0">#REF!</definedName>
    <definedName name="_______________PC19">#REF!</definedName>
    <definedName name="_______________pc2" localSheetId="6">#REF!</definedName>
    <definedName name="_______________pc2" localSheetId="0">#REF!</definedName>
    <definedName name="_______________pc2">#REF!</definedName>
    <definedName name="_______________PC20">NA()</definedName>
    <definedName name="_______________PC21" localSheetId="6">#REF!</definedName>
    <definedName name="_______________PC21" localSheetId="0">#REF!</definedName>
    <definedName name="_______________PC21">#REF!</definedName>
    <definedName name="_______________PC22" localSheetId="6">#REF!</definedName>
    <definedName name="_______________PC22" localSheetId="0">#REF!</definedName>
    <definedName name="_______________PC22">#REF!</definedName>
    <definedName name="_______________PC23" localSheetId="6">#REF!</definedName>
    <definedName name="_______________PC23" localSheetId="0">#REF!</definedName>
    <definedName name="_______________PC23">#REF!</definedName>
    <definedName name="_______________PC24" localSheetId="6">#REF!</definedName>
    <definedName name="_______________PC24" localSheetId="0">#REF!</definedName>
    <definedName name="_______________PC24">#REF!</definedName>
    <definedName name="_______________PC3" localSheetId="6">#REF!</definedName>
    <definedName name="_______________PC3" localSheetId="0">#REF!</definedName>
    <definedName name="_______________PC3">#REF!</definedName>
    <definedName name="_______________PC4" localSheetId="6">#REF!</definedName>
    <definedName name="_______________PC4" localSheetId="0">#REF!</definedName>
    <definedName name="_______________PC4">#REF!</definedName>
    <definedName name="_______________PC5" localSheetId="6">#REF!</definedName>
    <definedName name="_______________PC5" localSheetId="0">#REF!</definedName>
    <definedName name="_______________PC5">#REF!</definedName>
    <definedName name="_______________PC6" localSheetId="6">#REF!</definedName>
    <definedName name="_______________PC6" localSheetId="0">#REF!</definedName>
    <definedName name="_______________PC6">#REF!</definedName>
    <definedName name="_______________pc600" localSheetId="6">#REF!</definedName>
    <definedName name="_______________pc600" localSheetId="0">#REF!</definedName>
    <definedName name="_______________pc600">#REF!</definedName>
    <definedName name="_______________PC7" localSheetId="6">#REF!</definedName>
    <definedName name="_______________PC7" localSheetId="0">#REF!</definedName>
    <definedName name="_______________PC7">#REF!</definedName>
    <definedName name="_______________PC8" localSheetId="6">#REF!</definedName>
    <definedName name="_______________PC8" localSheetId="0">#REF!</definedName>
    <definedName name="_______________PC8">#REF!</definedName>
    <definedName name="_______________PC9" localSheetId="6">#REF!</definedName>
    <definedName name="_______________PC9" localSheetId="0">#REF!</definedName>
    <definedName name="_______________PC9">#REF!</definedName>
    <definedName name="_______________pc900" localSheetId="6">#REF!</definedName>
    <definedName name="_______________pc900" localSheetId="0">#REF!</definedName>
    <definedName name="_______________pc900">#REF!</definedName>
    <definedName name="_______________pla4">[12]DATA_PRG!$H$269</definedName>
    <definedName name="_______________pv2" localSheetId="6">#REF!</definedName>
    <definedName name="_______________pv2" localSheetId="0">#REF!</definedName>
    <definedName name="_______________pv2">#REF!</definedName>
    <definedName name="_______________rr3">[7]v!$A$2:$E$51</definedName>
    <definedName name="_______________rrr1">[7]r!$B$1:$I$145</definedName>
    <definedName name="_______________SP10">[13]Sheet1!$C$18</definedName>
    <definedName name="_______________SP16">[13]Sheet1!$C$24</definedName>
    <definedName name="_______________SP7">[13]Sheet1!$C$15</definedName>
    <definedName name="_______________ss12">[8]rdamdata!$J$8</definedName>
    <definedName name="_______________ss20">[8]rdamdata!$J$7</definedName>
    <definedName name="_______________ss40">[8]rdamdata!$J$6</definedName>
    <definedName name="_______________var1" localSheetId="6">#REF!</definedName>
    <definedName name="_______________var1" localSheetId="0">#REF!</definedName>
    <definedName name="_______________var1">#REF!</definedName>
    <definedName name="_______________var4" localSheetId="6">#REF!</definedName>
    <definedName name="_______________var4" localSheetId="0">#REF!</definedName>
    <definedName name="_______________var4">#REF!</definedName>
    <definedName name="_______________vat1">NA()</definedName>
    <definedName name="______________bla1">[1]leads!$H$7</definedName>
    <definedName name="______________BSG100" localSheetId="6">#REF!</definedName>
    <definedName name="______________BSG100" localSheetId="0">#REF!</definedName>
    <definedName name="______________BSG100">#REF!</definedName>
    <definedName name="______________BSG150" localSheetId="6">#REF!</definedName>
    <definedName name="______________BSG150" localSheetId="0">#REF!</definedName>
    <definedName name="______________BSG150">#REF!</definedName>
    <definedName name="______________BSG5" localSheetId="6">#REF!</definedName>
    <definedName name="______________BSG5" localSheetId="0">#REF!</definedName>
    <definedName name="______________BSG5">#REF!</definedName>
    <definedName name="______________BSG75" localSheetId="6">#REF!</definedName>
    <definedName name="______________BSG75" localSheetId="0">#REF!</definedName>
    <definedName name="______________BSG75">#REF!</definedName>
    <definedName name="______________BTC1" localSheetId="6">#REF!</definedName>
    <definedName name="______________BTC1" localSheetId="0">#REF!</definedName>
    <definedName name="______________BTC1">#REF!</definedName>
    <definedName name="______________BTC10" localSheetId="6">#REF!</definedName>
    <definedName name="______________BTC10" localSheetId="0">#REF!</definedName>
    <definedName name="______________BTC10">#REF!</definedName>
    <definedName name="______________BTC11" localSheetId="6">#REF!</definedName>
    <definedName name="______________BTC11" localSheetId="0">#REF!</definedName>
    <definedName name="______________BTC11">#REF!</definedName>
    <definedName name="______________BTC12" localSheetId="6">#REF!</definedName>
    <definedName name="______________BTC12" localSheetId="0">#REF!</definedName>
    <definedName name="______________BTC12">#REF!</definedName>
    <definedName name="______________BTC13" localSheetId="6">#REF!</definedName>
    <definedName name="______________BTC13" localSheetId="0">#REF!</definedName>
    <definedName name="______________BTC13">#REF!</definedName>
    <definedName name="______________BTC14" localSheetId="6">#REF!</definedName>
    <definedName name="______________BTC14" localSheetId="0">#REF!</definedName>
    <definedName name="______________BTC14">#REF!</definedName>
    <definedName name="______________BTC15" localSheetId="6">#REF!</definedName>
    <definedName name="______________BTC15" localSheetId="0">#REF!</definedName>
    <definedName name="______________BTC15">#REF!</definedName>
    <definedName name="______________BTC16" localSheetId="6">#REF!</definedName>
    <definedName name="______________BTC16" localSheetId="0">#REF!</definedName>
    <definedName name="______________BTC16">#REF!</definedName>
    <definedName name="______________BTC17" localSheetId="6">#REF!</definedName>
    <definedName name="______________BTC17" localSheetId="0">#REF!</definedName>
    <definedName name="______________BTC17">#REF!</definedName>
    <definedName name="______________BTC18" localSheetId="6">#REF!</definedName>
    <definedName name="______________BTC18" localSheetId="0">#REF!</definedName>
    <definedName name="______________BTC18">#REF!</definedName>
    <definedName name="______________BTC19" localSheetId="6">#REF!</definedName>
    <definedName name="______________BTC19" localSheetId="0">#REF!</definedName>
    <definedName name="______________BTC19">#REF!</definedName>
    <definedName name="______________BTC2" localSheetId="6">#REF!</definedName>
    <definedName name="______________BTC2" localSheetId="0">#REF!</definedName>
    <definedName name="______________BTC2">#REF!</definedName>
    <definedName name="______________BTC20" localSheetId="6">#REF!</definedName>
    <definedName name="______________BTC20" localSheetId="0">#REF!</definedName>
    <definedName name="______________BTC20">#REF!</definedName>
    <definedName name="______________BTC21" localSheetId="6">#REF!</definedName>
    <definedName name="______________BTC21" localSheetId="0">#REF!</definedName>
    <definedName name="______________BTC21">#REF!</definedName>
    <definedName name="______________BTC22" localSheetId="6">#REF!</definedName>
    <definedName name="______________BTC22" localSheetId="0">#REF!</definedName>
    <definedName name="______________BTC22">#REF!</definedName>
    <definedName name="______________BTC23" localSheetId="6">#REF!</definedName>
    <definedName name="______________BTC23" localSheetId="0">#REF!</definedName>
    <definedName name="______________BTC23">#REF!</definedName>
    <definedName name="______________BTC24" localSheetId="6">#REF!</definedName>
    <definedName name="______________BTC24" localSheetId="0">#REF!</definedName>
    <definedName name="______________BTC24">#REF!</definedName>
    <definedName name="______________BTC3" localSheetId="6">#REF!</definedName>
    <definedName name="______________BTC3" localSheetId="0">#REF!</definedName>
    <definedName name="______________BTC3">#REF!</definedName>
    <definedName name="______________BTC4" localSheetId="6">#REF!</definedName>
    <definedName name="______________BTC4" localSheetId="0">#REF!</definedName>
    <definedName name="______________BTC4">#REF!</definedName>
    <definedName name="______________BTC5" localSheetId="6">#REF!</definedName>
    <definedName name="______________BTC5" localSheetId="0">#REF!</definedName>
    <definedName name="______________BTC5">#REF!</definedName>
    <definedName name="______________BTC6" localSheetId="6">#REF!</definedName>
    <definedName name="______________BTC6" localSheetId="0">#REF!</definedName>
    <definedName name="______________BTC6">#REF!</definedName>
    <definedName name="______________BTC7" localSheetId="6">#REF!</definedName>
    <definedName name="______________BTC7" localSheetId="0">#REF!</definedName>
    <definedName name="______________BTC7">#REF!</definedName>
    <definedName name="______________BTC8" localSheetId="6">#REF!</definedName>
    <definedName name="______________BTC8" localSheetId="0">#REF!</definedName>
    <definedName name="______________BTC8">#REF!</definedName>
    <definedName name="______________BTC9" localSheetId="6">#REF!</definedName>
    <definedName name="______________BTC9" localSheetId="0">#REF!</definedName>
    <definedName name="______________BTC9">#REF!</definedName>
    <definedName name="______________BTR1" localSheetId="6">#REF!</definedName>
    <definedName name="______________BTR1" localSheetId="0">#REF!</definedName>
    <definedName name="______________BTR1">#REF!</definedName>
    <definedName name="______________BTR10" localSheetId="6">#REF!</definedName>
    <definedName name="______________BTR10" localSheetId="0">#REF!</definedName>
    <definedName name="______________BTR10">#REF!</definedName>
    <definedName name="______________BTR11" localSheetId="6">#REF!</definedName>
    <definedName name="______________BTR11" localSheetId="0">#REF!</definedName>
    <definedName name="______________BTR11">#REF!</definedName>
    <definedName name="______________BTR12" localSheetId="6">#REF!</definedName>
    <definedName name="______________BTR12" localSheetId="0">#REF!</definedName>
    <definedName name="______________BTR12">#REF!</definedName>
    <definedName name="______________BTR13" localSheetId="6">#REF!</definedName>
    <definedName name="______________BTR13" localSheetId="0">#REF!</definedName>
    <definedName name="______________BTR13">#REF!</definedName>
    <definedName name="______________BTR14" localSheetId="6">#REF!</definedName>
    <definedName name="______________BTR14" localSheetId="0">#REF!</definedName>
    <definedName name="______________BTR14">#REF!</definedName>
    <definedName name="______________BTR15" localSheetId="6">#REF!</definedName>
    <definedName name="______________BTR15" localSheetId="0">#REF!</definedName>
    <definedName name="______________BTR15">#REF!</definedName>
    <definedName name="______________BTR16" localSheetId="6">#REF!</definedName>
    <definedName name="______________BTR16" localSheetId="0">#REF!</definedName>
    <definedName name="______________BTR16">#REF!</definedName>
    <definedName name="______________BTR17" localSheetId="6">#REF!</definedName>
    <definedName name="______________BTR17" localSheetId="0">#REF!</definedName>
    <definedName name="______________BTR17">#REF!</definedName>
    <definedName name="______________BTR18" localSheetId="6">#REF!</definedName>
    <definedName name="______________BTR18" localSheetId="0">#REF!</definedName>
    <definedName name="______________BTR18">#REF!</definedName>
    <definedName name="______________BTR19" localSheetId="6">#REF!</definedName>
    <definedName name="______________BTR19" localSheetId="0">#REF!</definedName>
    <definedName name="______________BTR19">#REF!</definedName>
    <definedName name="______________BTR2" localSheetId="6">#REF!</definedName>
    <definedName name="______________BTR2" localSheetId="0">#REF!</definedName>
    <definedName name="______________BTR2">#REF!</definedName>
    <definedName name="______________BTR20" localSheetId="6">#REF!</definedName>
    <definedName name="______________BTR20" localSheetId="0">#REF!</definedName>
    <definedName name="______________BTR20">#REF!</definedName>
    <definedName name="______________BTR21" localSheetId="6">#REF!</definedName>
    <definedName name="______________BTR21" localSheetId="0">#REF!</definedName>
    <definedName name="______________BTR21">#REF!</definedName>
    <definedName name="______________BTR22" localSheetId="6">#REF!</definedName>
    <definedName name="______________BTR22" localSheetId="0">#REF!</definedName>
    <definedName name="______________BTR22">#REF!</definedName>
    <definedName name="______________BTR23" localSheetId="6">#REF!</definedName>
    <definedName name="______________BTR23" localSheetId="0">#REF!</definedName>
    <definedName name="______________BTR23">#REF!</definedName>
    <definedName name="______________BTR24" localSheetId="6">#REF!</definedName>
    <definedName name="______________BTR24" localSheetId="0">#REF!</definedName>
    <definedName name="______________BTR24">#REF!</definedName>
    <definedName name="______________BTR3" localSheetId="6">#REF!</definedName>
    <definedName name="______________BTR3" localSheetId="0">#REF!</definedName>
    <definedName name="______________BTR3">#REF!</definedName>
    <definedName name="______________BTR4" localSheetId="6">#REF!</definedName>
    <definedName name="______________BTR4" localSheetId="0">#REF!</definedName>
    <definedName name="______________BTR4">#REF!</definedName>
    <definedName name="______________BTR5" localSheetId="6">#REF!</definedName>
    <definedName name="______________BTR5" localSheetId="0">#REF!</definedName>
    <definedName name="______________BTR5">#REF!</definedName>
    <definedName name="______________BTR6" localSheetId="6">#REF!</definedName>
    <definedName name="______________BTR6" localSheetId="0">#REF!</definedName>
    <definedName name="______________BTR6">#REF!</definedName>
    <definedName name="______________BTR7" localSheetId="6">#REF!</definedName>
    <definedName name="______________BTR7" localSheetId="0">#REF!</definedName>
    <definedName name="______________BTR7">#REF!</definedName>
    <definedName name="______________BTR8" localSheetId="6">#REF!</definedName>
    <definedName name="______________BTR8" localSheetId="0">#REF!</definedName>
    <definedName name="______________BTR8">#REF!</definedName>
    <definedName name="______________BTR9" localSheetId="6">#REF!</definedName>
    <definedName name="______________BTR9" localSheetId="0">#REF!</definedName>
    <definedName name="______________BTR9">#REF!</definedName>
    <definedName name="______________BTS1" localSheetId="6">#REF!</definedName>
    <definedName name="______________BTS1" localSheetId="0">#REF!</definedName>
    <definedName name="______________BTS1">#REF!</definedName>
    <definedName name="______________BTS10" localSheetId="6">#REF!</definedName>
    <definedName name="______________BTS10" localSheetId="0">#REF!</definedName>
    <definedName name="______________BTS10">#REF!</definedName>
    <definedName name="______________BTS11" localSheetId="6">#REF!</definedName>
    <definedName name="______________BTS11" localSheetId="0">#REF!</definedName>
    <definedName name="______________BTS11">#REF!</definedName>
    <definedName name="______________BTS12" localSheetId="6">#REF!</definedName>
    <definedName name="______________BTS12" localSheetId="0">#REF!</definedName>
    <definedName name="______________BTS12">#REF!</definedName>
    <definedName name="______________BTS13" localSheetId="6">#REF!</definedName>
    <definedName name="______________BTS13" localSheetId="0">#REF!</definedName>
    <definedName name="______________BTS13">#REF!</definedName>
    <definedName name="______________BTS14" localSheetId="6">#REF!</definedName>
    <definedName name="______________BTS14" localSheetId="0">#REF!</definedName>
    <definedName name="______________BTS14">#REF!</definedName>
    <definedName name="______________BTS15" localSheetId="6">#REF!</definedName>
    <definedName name="______________BTS15" localSheetId="0">#REF!</definedName>
    <definedName name="______________BTS15">#REF!</definedName>
    <definedName name="______________BTS16" localSheetId="6">#REF!</definedName>
    <definedName name="______________BTS16" localSheetId="0">#REF!</definedName>
    <definedName name="______________BTS16">#REF!</definedName>
    <definedName name="______________BTS17" localSheetId="6">#REF!</definedName>
    <definedName name="______________BTS17" localSheetId="0">#REF!</definedName>
    <definedName name="______________BTS17">#REF!</definedName>
    <definedName name="______________BTS18" localSheetId="6">#REF!</definedName>
    <definedName name="______________BTS18" localSheetId="0">#REF!</definedName>
    <definedName name="______________BTS18">#REF!</definedName>
    <definedName name="______________BTS19" localSheetId="6">#REF!</definedName>
    <definedName name="______________BTS19" localSheetId="0">#REF!</definedName>
    <definedName name="______________BTS19">#REF!</definedName>
    <definedName name="______________BTS2" localSheetId="6">#REF!</definedName>
    <definedName name="______________BTS2" localSheetId="0">#REF!</definedName>
    <definedName name="______________BTS2">#REF!</definedName>
    <definedName name="______________BTS20" localSheetId="6">#REF!</definedName>
    <definedName name="______________BTS20" localSheetId="0">#REF!</definedName>
    <definedName name="______________BTS20">#REF!</definedName>
    <definedName name="______________BTS21" localSheetId="6">#REF!</definedName>
    <definedName name="______________BTS21" localSheetId="0">#REF!</definedName>
    <definedName name="______________BTS21">#REF!</definedName>
    <definedName name="______________BTS22" localSheetId="6">#REF!</definedName>
    <definedName name="______________BTS22" localSheetId="0">#REF!</definedName>
    <definedName name="______________BTS22">#REF!</definedName>
    <definedName name="______________BTS23" localSheetId="6">#REF!</definedName>
    <definedName name="______________BTS23" localSheetId="0">#REF!</definedName>
    <definedName name="______________BTS23">#REF!</definedName>
    <definedName name="______________BTS24" localSheetId="6">#REF!</definedName>
    <definedName name="______________BTS24" localSheetId="0">#REF!</definedName>
    <definedName name="______________BTS24">#REF!</definedName>
    <definedName name="______________BTS3" localSheetId="6">#REF!</definedName>
    <definedName name="______________BTS3" localSheetId="0">#REF!</definedName>
    <definedName name="______________BTS3">#REF!</definedName>
    <definedName name="______________BTS4" localSheetId="6">#REF!</definedName>
    <definedName name="______________BTS4" localSheetId="0">#REF!</definedName>
    <definedName name="______________BTS4">#REF!</definedName>
    <definedName name="______________BTS5" localSheetId="6">#REF!</definedName>
    <definedName name="______________BTS5" localSheetId="0">#REF!</definedName>
    <definedName name="______________BTS5">#REF!</definedName>
    <definedName name="______________BTS6" localSheetId="6">#REF!</definedName>
    <definedName name="______________BTS6" localSheetId="0">#REF!</definedName>
    <definedName name="______________BTS6">#REF!</definedName>
    <definedName name="______________BTS7" localSheetId="6">#REF!</definedName>
    <definedName name="______________BTS7" localSheetId="0">#REF!</definedName>
    <definedName name="______________BTS7">#REF!</definedName>
    <definedName name="______________BTS8" localSheetId="6">#REF!</definedName>
    <definedName name="______________BTS8" localSheetId="0">#REF!</definedName>
    <definedName name="______________BTS8">#REF!</definedName>
    <definedName name="______________BTS9" localSheetId="6">#REF!</definedName>
    <definedName name="______________BTS9" localSheetId="0">#REF!</definedName>
    <definedName name="______________BTS9">#REF!</definedName>
    <definedName name="______________can430">40.73</definedName>
    <definedName name="______________can435">43.3</definedName>
    <definedName name="______________CCW1">[9]DATA!$H$67</definedName>
    <definedName name="______________CCW2">[9]DATA!$H$97</definedName>
    <definedName name="______________cur1">[2]r!$F$30</definedName>
    <definedName name="______________G120907" localSheetId="6">[16]Data!#REF!</definedName>
    <definedName name="______________G120907" localSheetId="0">[16]Data!#REF!</definedName>
    <definedName name="______________G120907">[16]Data!#REF!</definedName>
    <definedName name="______________GBS11">NA()</definedName>
    <definedName name="______________GBS110" localSheetId="6">#REF!</definedName>
    <definedName name="______________GBS110" localSheetId="0">#REF!</definedName>
    <definedName name="______________GBS110">#REF!</definedName>
    <definedName name="______________GBS111" localSheetId="6">#REF!</definedName>
    <definedName name="______________GBS111" localSheetId="0">#REF!</definedName>
    <definedName name="______________GBS111">#REF!</definedName>
    <definedName name="______________GBS112" localSheetId="6">#REF!</definedName>
    <definedName name="______________GBS112" localSheetId="0">#REF!</definedName>
    <definedName name="______________GBS112">#REF!</definedName>
    <definedName name="______________GBS113" localSheetId="6">#REF!</definedName>
    <definedName name="______________GBS113" localSheetId="0">#REF!</definedName>
    <definedName name="______________GBS113">#REF!</definedName>
    <definedName name="______________GBS114" localSheetId="6">#REF!</definedName>
    <definedName name="______________GBS114" localSheetId="0">#REF!</definedName>
    <definedName name="______________GBS114">#REF!</definedName>
    <definedName name="______________GBS115" localSheetId="6">#REF!</definedName>
    <definedName name="______________GBS115" localSheetId="0">#REF!</definedName>
    <definedName name="______________GBS115">#REF!</definedName>
    <definedName name="______________GBS116" localSheetId="6">#REF!</definedName>
    <definedName name="______________GBS116" localSheetId="0">#REF!</definedName>
    <definedName name="______________GBS116">#REF!</definedName>
    <definedName name="______________GBS117" localSheetId="6">#REF!</definedName>
    <definedName name="______________GBS117" localSheetId="0">#REF!</definedName>
    <definedName name="______________GBS117">#REF!</definedName>
    <definedName name="______________GBS118" localSheetId="6">#REF!</definedName>
    <definedName name="______________GBS118" localSheetId="0">#REF!</definedName>
    <definedName name="______________GBS118">#REF!</definedName>
    <definedName name="______________GBS119" localSheetId="6">#REF!</definedName>
    <definedName name="______________GBS119" localSheetId="0">#REF!</definedName>
    <definedName name="______________GBS119">#REF!</definedName>
    <definedName name="______________GBS12" localSheetId="6">#REF!</definedName>
    <definedName name="______________GBS12" localSheetId="0">#REF!</definedName>
    <definedName name="______________GBS12">#REF!</definedName>
    <definedName name="______________GBS120" localSheetId="6">#REF!</definedName>
    <definedName name="______________GBS120" localSheetId="0">#REF!</definedName>
    <definedName name="______________GBS120">#REF!</definedName>
    <definedName name="______________GBS121" localSheetId="6">#REF!</definedName>
    <definedName name="______________GBS121" localSheetId="0">#REF!</definedName>
    <definedName name="______________GBS121">#REF!</definedName>
    <definedName name="______________GBS122" localSheetId="6">#REF!</definedName>
    <definedName name="______________GBS122" localSheetId="0">#REF!</definedName>
    <definedName name="______________GBS122">#REF!</definedName>
    <definedName name="______________GBS123" localSheetId="6">#REF!</definedName>
    <definedName name="______________GBS123" localSheetId="0">#REF!</definedName>
    <definedName name="______________GBS123">#REF!</definedName>
    <definedName name="______________GBS124" localSheetId="6">#REF!</definedName>
    <definedName name="______________GBS124" localSheetId="0">#REF!</definedName>
    <definedName name="______________GBS124">#REF!</definedName>
    <definedName name="______________GBS13" localSheetId="6">#REF!</definedName>
    <definedName name="______________GBS13" localSheetId="0">#REF!</definedName>
    <definedName name="______________GBS13">#REF!</definedName>
    <definedName name="______________GBS14" localSheetId="6">#REF!</definedName>
    <definedName name="______________GBS14" localSheetId="0">#REF!</definedName>
    <definedName name="______________GBS14">#REF!</definedName>
    <definedName name="______________GBS15" localSheetId="6">#REF!</definedName>
    <definedName name="______________GBS15" localSheetId="0">#REF!</definedName>
    <definedName name="______________GBS15">#REF!</definedName>
    <definedName name="______________GBS16" localSheetId="6">#REF!</definedName>
    <definedName name="______________GBS16" localSheetId="0">#REF!</definedName>
    <definedName name="______________GBS16">#REF!</definedName>
    <definedName name="______________GBS17" localSheetId="6">#REF!</definedName>
    <definedName name="______________GBS17" localSheetId="0">#REF!</definedName>
    <definedName name="______________GBS17">#REF!</definedName>
    <definedName name="______________GBS18" localSheetId="6">#REF!</definedName>
    <definedName name="______________GBS18" localSheetId="0">#REF!</definedName>
    <definedName name="______________GBS18">#REF!</definedName>
    <definedName name="______________GBS19" localSheetId="6">#REF!</definedName>
    <definedName name="______________GBS19" localSheetId="0">#REF!</definedName>
    <definedName name="______________GBS19">#REF!</definedName>
    <definedName name="______________GBS21" localSheetId="6">#REF!</definedName>
    <definedName name="______________GBS21" localSheetId="0">#REF!</definedName>
    <definedName name="______________GBS21">#REF!</definedName>
    <definedName name="______________GBS210" localSheetId="6">#REF!</definedName>
    <definedName name="______________GBS210" localSheetId="0">#REF!</definedName>
    <definedName name="______________GBS210">#REF!</definedName>
    <definedName name="______________GBS211" localSheetId="6">#REF!</definedName>
    <definedName name="______________GBS211" localSheetId="0">#REF!</definedName>
    <definedName name="______________GBS211">#REF!</definedName>
    <definedName name="______________GBS212" localSheetId="6">#REF!</definedName>
    <definedName name="______________GBS212" localSheetId="0">#REF!</definedName>
    <definedName name="______________GBS212">#REF!</definedName>
    <definedName name="______________GBS213" localSheetId="6">#REF!</definedName>
    <definedName name="______________GBS213" localSheetId="0">#REF!</definedName>
    <definedName name="______________GBS213">#REF!</definedName>
    <definedName name="______________GBS214" localSheetId="6">#REF!</definedName>
    <definedName name="______________GBS214" localSheetId="0">#REF!</definedName>
    <definedName name="______________GBS214">#REF!</definedName>
    <definedName name="______________GBS215" localSheetId="6">#REF!</definedName>
    <definedName name="______________GBS215" localSheetId="0">#REF!</definedName>
    <definedName name="______________GBS215">#REF!</definedName>
    <definedName name="______________GBS216" localSheetId="6">#REF!</definedName>
    <definedName name="______________GBS216" localSheetId="0">#REF!</definedName>
    <definedName name="______________GBS216">#REF!</definedName>
    <definedName name="______________GBS217" localSheetId="6">#REF!</definedName>
    <definedName name="______________GBS217" localSheetId="0">#REF!</definedName>
    <definedName name="______________GBS217">#REF!</definedName>
    <definedName name="______________GBS218" localSheetId="6">#REF!</definedName>
    <definedName name="______________GBS218" localSheetId="0">#REF!</definedName>
    <definedName name="______________GBS218">#REF!</definedName>
    <definedName name="______________GBS219" localSheetId="6">#REF!</definedName>
    <definedName name="______________GBS219" localSheetId="0">#REF!</definedName>
    <definedName name="______________GBS219">#REF!</definedName>
    <definedName name="______________GBS22" localSheetId="6">#REF!</definedName>
    <definedName name="______________GBS22" localSheetId="0">#REF!</definedName>
    <definedName name="______________GBS22">#REF!</definedName>
    <definedName name="______________GBS220" localSheetId="6">#REF!</definedName>
    <definedName name="______________GBS220" localSheetId="0">#REF!</definedName>
    <definedName name="______________GBS220">#REF!</definedName>
    <definedName name="______________GBS221" localSheetId="6">#REF!</definedName>
    <definedName name="______________GBS221" localSheetId="0">#REF!</definedName>
    <definedName name="______________GBS221">#REF!</definedName>
    <definedName name="______________GBS222" localSheetId="6">#REF!</definedName>
    <definedName name="______________GBS222" localSheetId="0">#REF!</definedName>
    <definedName name="______________GBS222">#REF!</definedName>
    <definedName name="______________GBS223" localSheetId="6">#REF!</definedName>
    <definedName name="______________GBS223" localSheetId="0">#REF!</definedName>
    <definedName name="______________GBS223">#REF!</definedName>
    <definedName name="______________GBS224" localSheetId="6">#REF!</definedName>
    <definedName name="______________GBS224" localSheetId="0">#REF!</definedName>
    <definedName name="______________GBS224">#REF!</definedName>
    <definedName name="______________GBS23" localSheetId="6">#REF!</definedName>
    <definedName name="______________GBS23" localSheetId="0">#REF!</definedName>
    <definedName name="______________GBS23">#REF!</definedName>
    <definedName name="______________GBS24" localSheetId="6">#REF!</definedName>
    <definedName name="______________GBS24" localSheetId="0">#REF!</definedName>
    <definedName name="______________GBS24">#REF!</definedName>
    <definedName name="______________GBS25" localSheetId="6">#REF!</definedName>
    <definedName name="______________GBS25" localSheetId="0">#REF!</definedName>
    <definedName name="______________GBS25">#REF!</definedName>
    <definedName name="______________GBS26" localSheetId="6">#REF!</definedName>
    <definedName name="______________GBS26" localSheetId="0">#REF!</definedName>
    <definedName name="______________GBS26">#REF!</definedName>
    <definedName name="______________GBS27" localSheetId="6">#REF!</definedName>
    <definedName name="______________GBS27" localSheetId="0">#REF!</definedName>
    <definedName name="______________GBS27">#REF!</definedName>
    <definedName name="______________GBS28" localSheetId="6">#REF!</definedName>
    <definedName name="______________GBS28" localSheetId="0">#REF!</definedName>
    <definedName name="______________GBS28">#REF!</definedName>
    <definedName name="______________GBS29" localSheetId="6">#REF!</definedName>
    <definedName name="______________GBS29" localSheetId="0">#REF!</definedName>
    <definedName name="______________GBS29">#REF!</definedName>
    <definedName name="______________imp1">[11]DATA_PRG!$H$245</definedName>
    <definedName name="______________knr2" localSheetId="6">#REF!</definedName>
    <definedName name="______________knr2" localSheetId="0">#REF!</definedName>
    <definedName name="______________knr2">#REF!</definedName>
    <definedName name="______________l1">[3]leads!$A$3:$E$108</definedName>
    <definedName name="______________l12" localSheetId="6">#REF!</definedName>
    <definedName name="______________l12" localSheetId="0">#REF!</definedName>
    <definedName name="______________l12">#REF!</definedName>
    <definedName name="______________l2">[2]r!$F$29</definedName>
    <definedName name="______________l3" localSheetId="6">#REF!</definedName>
    <definedName name="______________l3" localSheetId="0">#REF!</definedName>
    <definedName name="______________l3">#REF!</definedName>
    <definedName name="______________l4">[4]Sheet1!$W$2:$Y$103</definedName>
    <definedName name="______________l5" localSheetId="6">#REF!</definedName>
    <definedName name="______________l5" localSheetId="0">#REF!</definedName>
    <definedName name="______________l5">#REF!</definedName>
    <definedName name="______________l6">[2]r!$F$4</definedName>
    <definedName name="______________l7">[5]r!$F$4</definedName>
    <definedName name="______________l8">[2]r!$F$2</definedName>
    <definedName name="______________l9">[2]r!$F$3</definedName>
    <definedName name="______________LJ6">[9]DATA!$H$245</definedName>
    <definedName name="______________lj600" localSheetId="6">#REF!</definedName>
    <definedName name="______________lj600" localSheetId="0">#REF!</definedName>
    <definedName name="______________lj600">#REF!</definedName>
    <definedName name="______________lj900" localSheetId="6">#REF!</definedName>
    <definedName name="______________lj900" localSheetId="0">#REF!</definedName>
    <definedName name="______________lj900">#REF!</definedName>
    <definedName name="______________LL3" localSheetId="6">#REF!</definedName>
    <definedName name="______________LL3" localSheetId="0">#REF!</definedName>
    <definedName name="______________LL3">#REF!</definedName>
    <definedName name="______________LSO24" localSheetId="6">[10]Lead!#REF!</definedName>
    <definedName name="______________LSO24" localSheetId="0">[10]Lead!#REF!</definedName>
    <definedName name="______________LSO24">[10]Lead!#REF!</definedName>
    <definedName name="______________MA1" localSheetId="6">#REF!</definedName>
    <definedName name="______________MA1" localSheetId="0">#REF!</definedName>
    <definedName name="______________MA1">#REF!</definedName>
    <definedName name="______________MA2" localSheetId="6">#REF!</definedName>
    <definedName name="______________MA2" localSheetId="0">#REF!</definedName>
    <definedName name="______________MA2">#REF!</definedName>
    <definedName name="______________me12">NA()</definedName>
    <definedName name="______________Met22" localSheetId="6">#REF!</definedName>
    <definedName name="______________Met22" localSheetId="0">#REF!</definedName>
    <definedName name="______________Met22">#REF!</definedName>
    <definedName name="______________Met45" localSheetId="6">#REF!</definedName>
    <definedName name="______________Met45" localSheetId="0">#REF!</definedName>
    <definedName name="______________Met45">#REF!</definedName>
    <definedName name="______________MEt55" localSheetId="6">#REF!</definedName>
    <definedName name="______________MEt55" localSheetId="0">#REF!</definedName>
    <definedName name="______________MEt55">#REF!</definedName>
    <definedName name="______________Met63" localSheetId="6">#REF!</definedName>
    <definedName name="______________Met63" localSheetId="0">#REF!</definedName>
    <definedName name="______________Met63">#REF!</definedName>
    <definedName name="______________ML21" localSheetId="6">#REF!</definedName>
    <definedName name="______________ML21" localSheetId="0">#REF!</definedName>
    <definedName name="______________ML21">#REF!</definedName>
    <definedName name="______________ML210" localSheetId="6">#REF!</definedName>
    <definedName name="______________ML210" localSheetId="0">#REF!</definedName>
    <definedName name="______________ML210">#REF!</definedName>
    <definedName name="______________ML211" localSheetId="6">#REF!</definedName>
    <definedName name="______________ML211" localSheetId="0">#REF!</definedName>
    <definedName name="______________ML211">#REF!</definedName>
    <definedName name="______________ML212" localSheetId="6">#REF!</definedName>
    <definedName name="______________ML212" localSheetId="0">#REF!</definedName>
    <definedName name="______________ML212">#REF!</definedName>
    <definedName name="______________ML213" localSheetId="6">#REF!</definedName>
    <definedName name="______________ML213" localSheetId="0">#REF!</definedName>
    <definedName name="______________ML213">#REF!</definedName>
    <definedName name="______________ML214" localSheetId="6">#REF!</definedName>
    <definedName name="______________ML214" localSheetId="0">#REF!</definedName>
    <definedName name="______________ML214">#REF!</definedName>
    <definedName name="______________ML215" localSheetId="6">#REF!</definedName>
    <definedName name="______________ML215" localSheetId="0">#REF!</definedName>
    <definedName name="______________ML215">#REF!</definedName>
    <definedName name="______________ML216" localSheetId="6">#REF!</definedName>
    <definedName name="______________ML216" localSheetId="0">#REF!</definedName>
    <definedName name="______________ML216">#REF!</definedName>
    <definedName name="______________ML217" localSheetId="6">#REF!</definedName>
    <definedName name="______________ML217" localSheetId="0">#REF!</definedName>
    <definedName name="______________ML217">#REF!</definedName>
    <definedName name="______________ML218" localSheetId="6">#REF!</definedName>
    <definedName name="______________ML218" localSheetId="0">#REF!</definedName>
    <definedName name="______________ML218">#REF!</definedName>
    <definedName name="______________ML219" localSheetId="6">#REF!</definedName>
    <definedName name="______________ML219" localSheetId="0">#REF!</definedName>
    <definedName name="______________ML219">#REF!</definedName>
    <definedName name="______________ML22" localSheetId="6">#REF!</definedName>
    <definedName name="______________ML22" localSheetId="0">#REF!</definedName>
    <definedName name="______________ML22">#REF!</definedName>
    <definedName name="______________ML220" localSheetId="6">#REF!</definedName>
    <definedName name="______________ML220" localSheetId="0">#REF!</definedName>
    <definedName name="______________ML220">#REF!</definedName>
    <definedName name="______________ML221" localSheetId="6">#REF!</definedName>
    <definedName name="______________ML221" localSheetId="0">#REF!</definedName>
    <definedName name="______________ML221">#REF!</definedName>
    <definedName name="______________ML222" localSheetId="6">#REF!</definedName>
    <definedName name="______________ML222" localSheetId="0">#REF!</definedName>
    <definedName name="______________ML222">#REF!</definedName>
    <definedName name="______________ML223" localSheetId="6">#REF!</definedName>
    <definedName name="______________ML223" localSheetId="0">#REF!</definedName>
    <definedName name="______________ML223">#REF!</definedName>
    <definedName name="______________ML224" localSheetId="6">#REF!</definedName>
    <definedName name="______________ML224" localSheetId="0">#REF!</definedName>
    <definedName name="______________ML224">#REF!</definedName>
    <definedName name="______________ML23" localSheetId="6">#REF!</definedName>
    <definedName name="______________ML23" localSheetId="0">#REF!</definedName>
    <definedName name="______________ML23">#REF!</definedName>
    <definedName name="______________ML24" localSheetId="6">#REF!</definedName>
    <definedName name="______________ML24" localSheetId="0">#REF!</definedName>
    <definedName name="______________ML24">#REF!</definedName>
    <definedName name="______________ML25" localSheetId="6">#REF!</definedName>
    <definedName name="______________ML25" localSheetId="0">#REF!</definedName>
    <definedName name="______________ML25">#REF!</definedName>
    <definedName name="______________ML26" localSheetId="6">#REF!</definedName>
    <definedName name="______________ML26" localSheetId="0">#REF!</definedName>
    <definedName name="______________ML26">#REF!</definedName>
    <definedName name="______________ML27" localSheetId="6">#REF!</definedName>
    <definedName name="______________ML27" localSheetId="0">#REF!</definedName>
    <definedName name="______________ML27">#REF!</definedName>
    <definedName name="______________ML28" localSheetId="6">#REF!</definedName>
    <definedName name="______________ML28" localSheetId="0">#REF!</definedName>
    <definedName name="______________ML28">#REF!</definedName>
    <definedName name="______________ML29" localSheetId="6">#REF!</definedName>
    <definedName name="______________ML29" localSheetId="0">#REF!</definedName>
    <definedName name="______________ML29">#REF!</definedName>
    <definedName name="______________ML31" localSheetId="6">#REF!</definedName>
    <definedName name="______________ML31" localSheetId="0">#REF!</definedName>
    <definedName name="______________ML31">#REF!</definedName>
    <definedName name="______________ML310" localSheetId="6">#REF!</definedName>
    <definedName name="______________ML310" localSheetId="0">#REF!</definedName>
    <definedName name="______________ML310">#REF!</definedName>
    <definedName name="______________ML311" localSheetId="6">#REF!</definedName>
    <definedName name="______________ML311" localSheetId="0">#REF!</definedName>
    <definedName name="______________ML311">#REF!</definedName>
    <definedName name="______________ML312" localSheetId="6">#REF!</definedName>
    <definedName name="______________ML312" localSheetId="0">#REF!</definedName>
    <definedName name="______________ML312">#REF!</definedName>
    <definedName name="______________ML313" localSheetId="6">#REF!</definedName>
    <definedName name="______________ML313" localSheetId="0">#REF!</definedName>
    <definedName name="______________ML313">#REF!</definedName>
    <definedName name="______________ML314" localSheetId="6">#REF!</definedName>
    <definedName name="______________ML314" localSheetId="0">#REF!</definedName>
    <definedName name="______________ML314">#REF!</definedName>
    <definedName name="______________ML315" localSheetId="6">#REF!</definedName>
    <definedName name="______________ML315" localSheetId="0">#REF!</definedName>
    <definedName name="______________ML315">#REF!</definedName>
    <definedName name="______________ML316" localSheetId="6">#REF!</definedName>
    <definedName name="______________ML316" localSheetId="0">#REF!</definedName>
    <definedName name="______________ML316">#REF!</definedName>
    <definedName name="______________ML317" localSheetId="6">#REF!</definedName>
    <definedName name="______________ML317" localSheetId="0">#REF!</definedName>
    <definedName name="______________ML317">#REF!</definedName>
    <definedName name="______________ML318" localSheetId="6">#REF!</definedName>
    <definedName name="______________ML318" localSheetId="0">#REF!</definedName>
    <definedName name="______________ML318">#REF!</definedName>
    <definedName name="______________ML319" localSheetId="6">#REF!</definedName>
    <definedName name="______________ML319" localSheetId="0">#REF!</definedName>
    <definedName name="______________ML319">#REF!</definedName>
    <definedName name="______________ML32" localSheetId="6">#REF!</definedName>
    <definedName name="______________ML32" localSheetId="0">#REF!</definedName>
    <definedName name="______________ML32">#REF!</definedName>
    <definedName name="______________ML320" localSheetId="6">#REF!</definedName>
    <definedName name="______________ML320" localSheetId="0">#REF!</definedName>
    <definedName name="______________ML320">#REF!</definedName>
    <definedName name="______________ML321" localSheetId="6">#REF!</definedName>
    <definedName name="______________ML321" localSheetId="0">#REF!</definedName>
    <definedName name="______________ML321">#REF!</definedName>
    <definedName name="______________ML322" localSheetId="6">#REF!</definedName>
    <definedName name="______________ML322" localSheetId="0">#REF!</definedName>
    <definedName name="______________ML322">#REF!</definedName>
    <definedName name="______________ML323" localSheetId="6">#REF!</definedName>
    <definedName name="______________ML323" localSheetId="0">#REF!</definedName>
    <definedName name="______________ML323">#REF!</definedName>
    <definedName name="______________ML324" localSheetId="6">#REF!</definedName>
    <definedName name="______________ML324" localSheetId="0">#REF!</definedName>
    <definedName name="______________ML324">#REF!</definedName>
    <definedName name="______________ML33" localSheetId="6">#REF!</definedName>
    <definedName name="______________ML33" localSheetId="0">#REF!</definedName>
    <definedName name="______________ML33">#REF!</definedName>
    <definedName name="______________ML34" localSheetId="6">#REF!</definedName>
    <definedName name="______________ML34" localSheetId="0">#REF!</definedName>
    <definedName name="______________ML34">#REF!</definedName>
    <definedName name="______________ML35" localSheetId="6">#REF!</definedName>
    <definedName name="______________ML35" localSheetId="0">#REF!</definedName>
    <definedName name="______________ML35">#REF!</definedName>
    <definedName name="______________ML36" localSheetId="6">#REF!</definedName>
    <definedName name="______________ML36" localSheetId="0">#REF!</definedName>
    <definedName name="______________ML36">#REF!</definedName>
    <definedName name="______________ML37" localSheetId="6">#REF!</definedName>
    <definedName name="______________ML37" localSheetId="0">#REF!</definedName>
    <definedName name="______________ML37">#REF!</definedName>
    <definedName name="______________ML38" localSheetId="6">#REF!</definedName>
    <definedName name="______________ML38" localSheetId="0">#REF!</definedName>
    <definedName name="______________ML38">#REF!</definedName>
    <definedName name="______________ML39" localSheetId="6">#REF!</definedName>
    <definedName name="______________ML39" localSheetId="0">#REF!</definedName>
    <definedName name="______________ML39">#REF!</definedName>
    <definedName name="______________ML7" localSheetId="6">#REF!</definedName>
    <definedName name="______________ML7" localSheetId="0">#REF!</definedName>
    <definedName name="______________ML7">#REF!</definedName>
    <definedName name="______________ML8" localSheetId="6">#REF!</definedName>
    <definedName name="______________ML8" localSheetId="0">#REF!</definedName>
    <definedName name="______________ML8">#REF!</definedName>
    <definedName name="______________ML9" localSheetId="6">#REF!</definedName>
    <definedName name="______________ML9" localSheetId="0">#REF!</definedName>
    <definedName name="______________ML9">#REF!</definedName>
    <definedName name="______________mm1">[6]r!$F$4</definedName>
    <definedName name="______________mm1000" localSheetId="6">#REF!</definedName>
    <definedName name="______________mm1000" localSheetId="0">#REF!</definedName>
    <definedName name="______________mm1000">#REF!</definedName>
    <definedName name="______________mm11">[2]r!$F$4</definedName>
    <definedName name="______________mm111">[5]r!$F$4</definedName>
    <definedName name="______________mm600" localSheetId="6">#REF!</definedName>
    <definedName name="______________mm600" localSheetId="0">#REF!</definedName>
    <definedName name="______________mm600">#REF!</definedName>
    <definedName name="______________mm800" localSheetId="6">#REF!</definedName>
    <definedName name="______________mm800" localSheetId="0">#REF!</definedName>
    <definedName name="______________mm800">#REF!</definedName>
    <definedName name="______________PC1" localSheetId="6">#REF!</definedName>
    <definedName name="______________PC1" localSheetId="0">#REF!</definedName>
    <definedName name="______________PC1">#REF!</definedName>
    <definedName name="______________PC10" localSheetId="6">#REF!</definedName>
    <definedName name="______________PC10" localSheetId="0">#REF!</definedName>
    <definedName name="______________PC10">#REF!</definedName>
    <definedName name="______________PC11" localSheetId="6">#REF!</definedName>
    <definedName name="______________PC11" localSheetId="0">#REF!</definedName>
    <definedName name="______________PC11">#REF!</definedName>
    <definedName name="______________PC12" localSheetId="6">#REF!</definedName>
    <definedName name="______________PC12" localSheetId="0">#REF!</definedName>
    <definedName name="______________PC12">#REF!</definedName>
    <definedName name="______________PC13" localSheetId="6">#REF!</definedName>
    <definedName name="______________PC13" localSheetId="0">#REF!</definedName>
    <definedName name="______________PC13">#REF!</definedName>
    <definedName name="______________PC14" localSheetId="6">#REF!</definedName>
    <definedName name="______________PC14" localSheetId="0">#REF!</definedName>
    <definedName name="______________PC14">#REF!</definedName>
    <definedName name="______________PC15" localSheetId="6">#REF!</definedName>
    <definedName name="______________PC15" localSheetId="0">#REF!</definedName>
    <definedName name="______________PC15">#REF!</definedName>
    <definedName name="______________PC16" localSheetId="6">#REF!</definedName>
    <definedName name="______________PC16" localSheetId="0">#REF!</definedName>
    <definedName name="______________PC16">#REF!</definedName>
    <definedName name="______________PC17" localSheetId="6">#REF!</definedName>
    <definedName name="______________PC17" localSheetId="0">#REF!</definedName>
    <definedName name="______________PC17">#REF!</definedName>
    <definedName name="______________PC18" localSheetId="6">#REF!</definedName>
    <definedName name="______________PC18" localSheetId="0">#REF!</definedName>
    <definedName name="______________PC18">#REF!</definedName>
    <definedName name="______________PC19" localSheetId="6">#REF!</definedName>
    <definedName name="______________PC19" localSheetId="0">#REF!</definedName>
    <definedName name="______________PC19">#REF!</definedName>
    <definedName name="______________pc2" localSheetId="6">#REF!</definedName>
    <definedName name="______________pc2" localSheetId="0">#REF!</definedName>
    <definedName name="______________pc2">#REF!</definedName>
    <definedName name="______________PC20">NA()</definedName>
    <definedName name="______________PC21" localSheetId="6">#REF!</definedName>
    <definedName name="______________PC21" localSheetId="0">#REF!</definedName>
    <definedName name="______________PC21">#REF!</definedName>
    <definedName name="______________PC22" localSheetId="6">#REF!</definedName>
    <definedName name="______________PC22" localSheetId="0">#REF!</definedName>
    <definedName name="______________PC22">#REF!</definedName>
    <definedName name="______________PC23" localSheetId="6">#REF!</definedName>
    <definedName name="______________PC23" localSheetId="0">#REF!</definedName>
    <definedName name="______________PC23">#REF!</definedName>
    <definedName name="______________PC24" localSheetId="6">#REF!</definedName>
    <definedName name="______________PC24" localSheetId="0">#REF!</definedName>
    <definedName name="______________PC24">#REF!</definedName>
    <definedName name="______________PC3" localSheetId="6">#REF!</definedName>
    <definedName name="______________PC3" localSheetId="0">#REF!</definedName>
    <definedName name="______________PC3">#REF!</definedName>
    <definedName name="______________PC4" localSheetId="6">#REF!</definedName>
    <definedName name="______________PC4" localSheetId="0">#REF!</definedName>
    <definedName name="______________PC4">#REF!</definedName>
    <definedName name="______________PC5" localSheetId="6">#REF!</definedName>
    <definedName name="______________PC5" localSheetId="0">#REF!</definedName>
    <definedName name="______________PC5">#REF!</definedName>
    <definedName name="______________PC6" localSheetId="6">#REF!</definedName>
    <definedName name="______________PC6" localSheetId="0">#REF!</definedName>
    <definedName name="______________PC6">#REF!</definedName>
    <definedName name="______________pc600" localSheetId="6">#REF!</definedName>
    <definedName name="______________pc600" localSheetId="0">#REF!</definedName>
    <definedName name="______________pc600">#REF!</definedName>
    <definedName name="______________PC7" localSheetId="6">#REF!</definedName>
    <definedName name="______________PC7" localSheetId="0">#REF!</definedName>
    <definedName name="______________PC7">#REF!</definedName>
    <definedName name="______________PC8" localSheetId="6">#REF!</definedName>
    <definedName name="______________PC8" localSheetId="0">#REF!</definedName>
    <definedName name="______________PC8">#REF!</definedName>
    <definedName name="______________PC9" localSheetId="6">#REF!</definedName>
    <definedName name="______________PC9" localSheetId="0">#REF!</definedName>
    <definedName name="______________PC9">#REF!</definedName>
    <definedName name="______________pc900" localSheetId="6">#REF!</definedName>
    <definedName name="______________pc900" localSheetId="0">#REF!</definedName>
    <definedName name="______________pc900">#REF!</definedName>
    <definedName name="______________pla4">[12]DATA_PRG!$H$269</definedName>
    <definedName name="______________pv2" localSheetId="6">#REF!</definedName>
    <definedName name="______________pv2" localSheetId="0">#REF!</definedName>
    <definedName name="______________pv2">#REF!</definedName>
    <definedName name="______________rr3">[7]v!$A$2:$E$51</definedName>
    <definedName name="______________rrr1">[7]r!$B$1:$I$145</definedName>
    <definedName name="______________SP10">[13]Sheet1!$C$18</definedName>
    <definedName name="______________SP16">[13]Sheet1!$C$24</definedName>
    <definedName name="______________SP7">[13]Sheet1!$C$15</definedName>
    <definedName name="______________ss12">[8]rdamdata!$J$8</definedName>
    <definedName name="______________ss20">[8]rdamdata!$J$7</definedName>
    <definedName name="______________ss40">[8]rdamdata!$J$6</definedName>
    <definedName name="______________var1" localSheetId="6">#REF!</definedName>
    <definedName name="______________var1" localSheetId="0">#REF!</definedName>
    <definedName name="______________var1">#REF!</definedName>
    <definedName name="______________var4" localSheetId="6">#REF!</definedName>
    <definedName name="______________var4" localSheetId="0">#REF!</definedName>
    <definedName name="______________var4">#REF!</definedName>
    <definedName name="______________vat1">NA()</definedName>
    <definedName name="_____________bla1">[1]leads!$H$7</definedName>
    <definedName name="_____________BSG100" localSheetId="6">#REF!</definedName>
    <definedName name="_____________BSG100" localSheetId="0">#REF!</definedName>
    <definedName name="_____________BSG100">#REF!</definedName>
    <definedName name="_____________BSG150" localSheetId="6">#REF!</definedName>
    <definedName name="_____________BSG150" localSheetId="0">#REF!</definedName>
    <definedName name="_____________BSG150">#REF!</definedName>
    <definedName name="_____________BSG5" localSheetId="6">#REF!</definedName>
    <definedName name="_____________BSG5" localSheetId="0">#REF!</definedName>
    <definedName name="_____________BSG5">#REF!</definedName>
    <definedName name="_____________BSG75" localSheetId="6">#REF!</definedName>
    <definedName name="_____________BSG75" localSheetId="0">#REF!</definedName>
    <definedName name="_____________BSG75">#REF!</definedName>
    <definedName name="_____________BTC1" localSheetId="6">#REF!</definedName>
    <definedName name="_____________BTC1" localSheetId="0">#REF!</definedName>
    <definedName name="_____________BTC1">#REF!</definedName>
    <definedName name="_____________BTC10" localSheetId="6">#REF!</definedName>
    <definedName name="_____________BTC10" localSheetId="0">#REF!</definedName>
    <definedName name="_____________BTC10">#REF!</definedName>
    <definedName name="_____________BTC11" localSheetId="6">#REF!</definedName>
    <definedName name="_____________BTC11" localSheetId="0">#REF!</definedName>
    <definedName name="_____________BTC11">#REF!</definedName>
    <definedName name="_____________BTC12" localSheetId="6">#REF!</definedName>
    <definedName name="_____________BTC12" localSheetId="0">#REF!</definedName>
    <definedName name="_____________BTC12">#REF!</definedName>
    <definedName name="_____________BTC13" localSheetId="6">#REF!</definedName>
    <definedName name="_____________BTC13" localSheetId="0">#REF!</definedName>
    <definedName name="_____________BTC13">#REF!</definedName>
    <definedName name="_____________BTC14" localSheetId="6">#REF!</definedName>
    <definedName name="_____________BTC14" localSheetId="0">#REF!</definedName>
    <definedName name="_____________BTC14">#REF!</definedName>
    <definedName name="_____________BTC15" localSheetId="6">#REF!</definedName>
    <definedName name="_____________BTC15" localSheetId="0">#REF!</definedName>
    <definedName name="_____________BTC15">#REF!</definedName>
    <definedName name="_____________BTC16" localSheetId="6">#REF!</definedName>
    <definedName name="_____________BTC16" localSheetId="0">#REF!</definedName>
    <definedName name="_____________BTC16">#REF!</definedName>
    <definedName name="_____________BTC17" localSheetId="6">#REF!</definedName>
    <definedName name="_____________BTC17" localSheetId="0">#REF!</definedName>
    <definedName name="_____________BTC17">#REF!</definedName>
    <definedName name="_____________BTC18" localSheetId="6">#REF!</definedName>
    <definedName name="_____________BTC18" localSheetId="0">#REF!</definedName>
    <definedName name="_____________BTC18">#REF!</definedName>
    <definedName name="_____________BTC19" localSheetId="6">#REF!</definedName>
    <definedName name="_____________BTC19" localSheetId="0">#REF!</definedName>
    <definedName name="_____________BTC19">#REF!</definedName>
    <definedName name="_____________BTC2" localSheetId="6">#REF!</definedName>
    <definedName name="_____________BTC2" localSheetId="0">#REF!</definedName>
    <definedName name="_____________BTC2">#REF!</definedName>
    <definedName name="_____________BTC20" localSheetId="6">#REF!</definedName>
    <definedName name="_____________BTC20" localSheetId="0">#REF!</definedName>
    <definedName name="_____________BTC20">#REF!</definedName>
    <definedName name="_____________BTC21" localSheetId="6">#REF!</definedName>
    <definedName name="_____________BTC21" localSheetId="0">#REF!</definedName>
    <definedName name="_____________BTC21">#REF!</definedName>
    <definedName name="_____________BTC22" localSheetId="6">#REF!</definedName>
    <definedName name="_____________BTC22" localSheetId="0">#REF!</definedName>
    <definedName name="_____________BTC22">#REF!</definedName>
    <definedName name="_____________BTC23" localSheetId="6">#REF!</definedName>
    <definedName name="_____________BTC23" localSheetId="0">#REF!</definedName>
    <definedName name="_____________BTC23">#REF!</definedName>
    <definedName name="_____________BTC24" localSheetId="6">#REF!</definedName>
    <definedName name="_____________BTC24" localSheetId="0">#REF!</definedName>
    <definedName name="_____________BTC24">#REF!</definedName>
    <definedName name="_____________BTC3" localSheetId="6">#REF!</definedName>
    <definedName name="_____________BTC3" localSheetId="0">#REF!</definedName>
    <definedName name="_____________BTC3">#REF!</definedName>
    <definedName name="_____________BTC4" localSheetId="6">#REF!</definedName>
    <definedName name="_____________BTC4" localSheetId="0">#REF!</definedName>
    <definedName name="_____________BTC4">#REF!</definedName>
    <definedName name="_____________BTC5" localSheetId="6">#REF!</definedName>
    <definedName name="_____________BTC5" localSheetId="0">#REF!</definedName>
    <definedName name="_____________BTC5">#REF!</definedName>
    <definedName name="_____________BTC6" localSheetId="6">#REF!</definedName>
    <definedName name="_____________BTC6" localSheetId="0">#REF!</definedName>
    <definedName name="_____________BTC6">#REF!</definedName>
    <definedName name="_____________BTC7" localSheetId="6">#REF!</definedName>
    <definedName name="_____________BTC7" localSheetId="0">#REF!</definedName>
    <definedName name="_____________BTC7">#REF!</definedName>
    <definedName name="_____________BTC8" localSheetId="6">#REF!</definedName>
    <definedName name="_____________BTC8" localSheetId="0">#REF!</definedName>
    <definedName name="_____________BTC8">#REF!</definedName>
    <definedName name="_____________BTC9" localSheetId="6">#REF!</definedName>
    <definedName name="_____________BTC9" localSheetId="0">#REF!</definedName>
    <definedName name="_____________BTC9">#REF!</definedName>
    <definedName name="_____________BTR1" localSheetId="6">#REF!</definedName>
    <definedName name="_____________BTR1" localSheetId="0">#REF!</definedName>
    <definedName name="_____________BTR1">#REF!</definedName>
    <definedName name="_____________BTR10" localSheetId="6">#REF!</definedName>
    <definedName name="_____________BTR10" localSheetId="0">#REF!</definedName>
    <definedName name="_____________BTR10">#REF!</definedName>
    <definedName name="_____________BTR11" localSheetId="6">#REF!</definedName>
    <definedName name="_____________BTR11" localSheetId="0">#REF!</definedName>
    <definedName name="_____________BTR11">#REF!</definedName>
    <definedName name="_____________BTR12" localSheetId="6">#REF!</definedName>
    <definedName name="_____________BTR12" localSheetId="0">#REF!</definedName>
    <definedName name="_____________BTR12">#REF!</definedName>
    <definedName name="_____________BTR13" localSheetId="6">#REF!</definedName>
    <definedName name="_____________BTR13" localSheetId="0">#REF!</definedName>
    <definedName name="_____________BTR13">#REF!</definedName>
    <definedName name="_____________BTR14" localSheetId="6">#REF!</definedName>
    <definedName name="_____________BTR14" localSheetId="0">#REF!</definedName>
    <definedName name="_____________BTR14">#REF!</definedName>
    <definedName name="_____________BTR15" localSheetId="6">#REF!</definedName>
    <definedName name="_____________BTR15" localSheetId="0">#REF!</definedName>
    <definedName name="_____________BTR15">#REF!</definedName>
    <definedName name="_____________BTR16" localSheetId="6">#REF!</definedName>
    <definedName name="_____________BTR16" localSheetId="0">#REF!</definedName>
    <definedName name="_____________BTR16">#REF!</definedName>
    <definedName name="_____________BTR17" localSheetId="6">#REF!</definedName>
    <definedName name="_____________BTR17" localSheetId="0">#REF!</definedName>
    <definedName name="_____________BTR17">#REF!</definedName>
    <definedName name="_____________BTR18" localSheetId="6">#REF!</definedName>
    <definedName name="_____________BTR18" localSheetId="0">#REF!</definedName>
    <definedName name="_____________BTR18">#REF!</definedName>
    <definedName name="_____________BTR19" localSheetId="6">#REF!</definedName>
    <definedName name="_____________BTR19" localSheetId="0">#REF!</definedName>
    <definedName name="_____________BTR19">#REF!</definedName>
    <definedName name="_____________BTR2" localSheetId="6">#REF!</definedName>
    <definedName name="_____________BTR2" localSheetId="0">#REF!</definedName>
    <definedName name="_____________BTR2">#REF!</definedName>
    <definedName name="_____________BTR20" localSheetId="6">#REF!</definedName>
    <definedName name="_____________BTR20" localSheetId="0">#REF!</definedName>
    <definedName name="_____________BTR20">#REF!</definedName>
    <definedName name="_____________BTR21" localSheetId="6">#REF!</definedName>
    <definedName name="_____________BTR21" localSheetId="0">#REF!</definedName>
    <definedName name="_____________BTR21">#REF!</definedName>
    <definedName name="_____________BTR22" localSheetId="6">#REF!</definedName>
    <definedName name="_____________BTR22" localSheetId="0">#REF!</definedName>
    <definedName name="_____________BTR22">#REF!</definedName>
    <definedName name="_____________BTR23" localSheetId="6">#REF!</definedName>
    <definedName name="_____________BTR23" localSheetId="0">#REF!</definedName>
    <definedName name="_____________BTR23">#REF!</definedName>
    <definedName name="_____________BTR24" localSheetId="6">#REF!</definedName>
    <definedName name="_____________BTR24" localSheetId="0">#REF!</definedName>
    <definedName name="_____________BTR24">#REF!</definedName>
    <definedName name="_____________BTR3" localSheetId="6">#REF!</definedName>
    <definedName name="_____________BTR3" localSheetId="0">#REF!</definedName>
    <definedName name="_____________BTR3">#REF!</definedName>
    <definedName name="_____________BTR4" localSheetId="6">#REF!</definedName>
    <definedName name="_____________BTR4" localSheetId="0">#REF!</definedName>
    <definedName name="_____________BTR4">#REF!</definedName>
    <definedName name="_____________BTR5" localSheetId="6">#REF!</definedName>
    <definedName name="_____________BTR5" localSheetId="0">#REF!</definedName>
    <definedName name="_____________BTR5">#REF!</definedName>
    <definedName name="_____________BTR6" localSheetId="6">#REF!</definedName>
    <definedName name="_____________BTR6" localSheetId="0">#REF!</definedName>
    <definedName name="_____________BTR6">#REF!</definedName>
    <definedName name="_____________BTR7" localSheetId="6">#REF!</definedName>
    <definedName name="_____________BTR7" localSheetId="0">#REF!</definedName>
    <definedName name="_____________BTR7">#REF!</definedName>
    <definedName name="_____________BTR8" localSheetId="6">#REF!</definedName>
    <definedName name="_____________BTR8" localSheetId="0">#REF!</definedName>
    <definedName name="_____________BTR8">#REF!</definedName>
    <definedName name="_____________BTR9" localSheetId="6">#REF!</definedName>
    <definedName name="_____________BTR9" localSheetId="0">#REF!</definedName>
    <definedName name="_____________BTR9">#REF!</definedName>
    <definedName name="_____________BTS1" localSheetId="6">#REF!</definedName>
    <definedName name="_____________BTS1" localSheetId="0">#REF!</definedName>
    <definedName name="_____________BTS1">#REF!</definedName>
    <definedName name="_____________BTS10" localSheetId="6">#REF!</definedName>
    <definedName name="_____________BTS10" localSheetId="0">#REF!</definedName>
    <definedName name="_____________BTS10">#REF!</definedName>
    <definedName name="_____________BTS11" localSheetId="6">#REF!</definedName>
    <definedName name="_____________BTS11" localSheetId="0">#REF!</definedName>
    <definedName name="_____________BTS11">#REF!</definedName>
    <definedName name="_____________BTS12" localSheetId="6">#REF!</definedName>
    <definedName name="_____________BTS12" localSheetId="0">#REF!</definedName>
    <definedName name="_____________BTS12">#REF!</definedName>
    <definedName name="_____________BTS13" localSheetId="6">#REF!</definedName>
    <definedName name="_____________BTS13" localSheetId="0">#REF!</definedName>
    <definedName name="_____________BTS13">#REF!</definedName>
    <definedName name="_____________BTS14" localSheetId="6">#REF!</definedName>
    <definedName name="_____________BTS14" localSheetId="0">#REF!</definedName>
    <definedName name="_____________BTS14">#REF!</definedName>
    <definedName name="_____________BTS15" localSheetId="6">#REF!</definedName>
    <definedName name="_____________BTS15" localSheetId="0">#REF!</definedName>
    <definedName name="_____________BTS15">#REF!</definedName>
    <definedName name="_____________BTS16" localSheetId="6">#REF!</definedName>
    <definedName name="_____________BTS16" localSheetId="0">#REF!</definedName>
    <definedName name="_____________BTS16">#REF!</definedName>
    <definedName name="_____________BTS17" localSheetId="6">#REF!</definedName>
    <definedName name="_____________BTS17" localSheetId="0">#REF!</definedName>
    <definedName name="_____________BTS17">#REF!</definedName>
    <definedName name="_____________BTS18" localSheetId="6">#REF!</definedName>
    <definedName name="_____________BTS18" localSheetId="0">#REF!</definedName>
    <definedName name="_____________BTS18">#REF!</definedName>
    <definedName name="_____________BTS19" localSheetId="6">#REF!</definedName>
    <definedName name="_____________BTS19" localSheetId="0">#REF!</definedName>
    <definedName name="_____________BTS19">#REF!</definedName>
    <definedName name="_____________BTS2" localSheetId="6">#REF!</definedName>
    <definedName name="_____________BTS2" localSheetId="0">#REF!</definedName>
    <definedName name="_____________BTS2">#REF!</definedName>
    <definedName name="_____________BTS20" localSheetId="6">#REF!</definedName>
    <definedName name="_____________BTS20" localSheetId="0">#REF!</definedName>
    <definedName name="_____________BTS20">#REF!</definedName>
    <definedName name="_____________BTS21" localSheetId="6">#REF!</definedName>
    <definedName name="_____________BTS21" localSheetId="0">#REF!</definedName>
    <definedName name="_____________BTS21">#REF!</definedName>
    <definedName name="_____________BTS22" localSheetId="6">#REF!</definedName>
    <definedName name="_____________BTS22" localSheetId="0">#REF!</definedName>
    <definedName name="_____________BTS22">#REF!</definedName>
    <definedName name="_____________BTS23" localSheetId="6">#REF!</definedName>
    <definedName name="_____________BTS23" localSheetId="0">#REF!</definedName>
    <definedName name="_____________BTS23">#REF!</definedName>
    <definedName name="_____________BTS24" localSheetId="6">#REF!</definedName>
    <definedName name="_____________BTS24" localSheetId="0">#REF!</definedName>
    <definedName name="_____________BTS24">#REF!</definedName>
    <definedName name="_____________BTS3" localSheetId="6">#REF!</definedName>
    <definedName name="_____________BTS3" localSheetId="0">#REF!</definedName>
    <definedName name="_____________BTS3">#REF!</definedName>
    <definedName name="_____________BTS4" localSheetId="6">#REF!</definedName>
    <definedName name="_____________BTS4" localSheetId="0">#REF!</definedName>
    <definedName name="_____________BTS4">#REF!</definedName>
    <definedName name="_____________BTS5" localSheetId="6">#REF!</definedName>
    <definedName name="_____________BTS5" localSheetId="0">#REF!</definedName>
    <definedName name="_____________BTS5">#REF!</definedName>
    <definedName name="_____________BTS6" localSheetId="6">#REF!</definedName>
    <definedName name="_____________BTS6" localSheetId="0">#REF!</definedName>
    <definedName name="_____________BTS6">#REF!</definedName>
    <definedName name="_____________BTS7" localSheetId="6">#REF!</definedName>
    <definedName name="_____________BTS7" localSheetId="0">#REF!</definedName>
    <definedName name="_____________BTS7">#REF!</definedName>
    <definedName name="_____________BTS8" localSheetId="6">#REF!</definedName>
    <definedName name="_____________BTS8" localSheetId="0">#REF!</definedName>
    <definedName name="_____________BTS8">#REF!</definedName>
    <definedName name="_____________BTS9" localSheetId="6">#REF!</definedName>
    <definedName name="_____________BTS9" localSheetId="0">#REF!</definedName>
    <definedName name="_____________BTS9">#REF!</definedName>
    <definedName name="_____________can430">40.73</definedName>
    <definedName name="_____________can435">43.3</definedName>
    <definedName name="_____________CCW1">[9]DATA!$H$67</definedName>
    <definedName name="_____________CCW2">[9]DATA!$H$97</definedName>
    <definedName name="_____________cur1">[2]r!$F$30</definedName>
    <definedName name="_____________G120907" localSheetId="6">[17]Data!#REF!</definedName>
    <definedName name="_____________G120907" localSheetId="0">[17]Data!#REF!</definedName>
    <definedName name="_____________G120907">[17]Data!#REF!</definedName>
    <definedName name="_____________GBS11">NA()</definedName>
    <definedName name="_____________GBS110" localSheetId="6">#REF!</definedName>
    <definedName name="_____________GBS110" localSheetId="0">#REF!</definedName>
    <definedName name="_____________GBS110">#REF!</definedName>
    <definedName name="_____________GBS111" localSheetId="6">#REF!</definedName>
    <definedName name="_____________GBS111" localSheetId="0">#REF!</definedName>
    <definedName name="_____________GBS111">#REF!</definedName>
    <definedName name="_____________GBS112" localSheetId="6">#REF!</definedName>
    <definedName name="_____________GBS112" localSheetId="0">#REF!</definedName>
    <definedName name="_____________GBS112">#REF!</definedName>
    <definedName name="_____________GBS113" localSheetId="6">#REF!</definedName>
    <definedName name="_____________GBS113" localSheetId="0">#REF!</definedName>
    <definedName name="_____________GBS113">#REF!</definedName>
    <definedName name="_____________GBS114" localSheetId="6">#REF!</definedName>
    <definedName name="_____________GBS114" localSheetId="0">#REF!</definedName>
    <definedName name="_____________GBS114">#REF!</definedName>
    <definedName name="_____________GBS115" localSheetId="6">#REF!</definedName>
    <definedName name="_____________GBS115" localSheetId="0">#REF!</definedName>
    <definedName name="_____________GBS115">#REF!</definedName>
    <definedName name="_____________GBS116" localSheetId="6">#REF!</definedName>
    <definedName name="_____________GBS116" localSheetId="0">#REF!</definedName>
    <definedName name="_____________GBS116">#REF!</definedName>
    <definedName name="_____________GBS117" localSheetId="6">#REF!</definedName>
    <definedName name="_____________GBS117" localSheetId="0">#REF!</definedName>
    <definedName name="_____________GBS117">#REF!</definedName>
    <definedName name="_____________GBS118" localSheetId="6">#REF!</definedName>
    <definedName name="_____________GBS118" localSheetId="0">#REF!</definedName>
    <definedName name="_____________GBS118">#REF!</definedName>
    <definedName name="_____________GBS119" localSheetId="6">#REF!</definedName>
    <definedName name="_____________GBS119" localSheetId="0">#REF!</definedName>
    <definedName name="_____________GBS119">#REF!</definedName>
    <definedName name="_____________GBS12" localSheetId="6">#REF!</definedName>
    <definedName name="_____________GBS12" localSheetId="0">#REF!</definedName>
    <definedName name="_____________GBS12">#REF!</definedName>
    <definedName name="_____________GBS120" localSheetId="6">#REF!</definedName>
    <definedName name="_____________GBS120" localSheetId="0">#REF!</definedName>
    <definedName name="_____________GBS120">#REF!</definedName>
    <definedName name="_____________GBS121" localSheetId="6">#REF!</definedName>
    <definedName name="_____________GBS121" localSheetId="0">#REF!</definedName>
    <definedName name="_____________GBS121">#REF!</definedName>
    <definedName name="_____________GBS122" localSheetId="6">#REF!</definedName>
    <definedName name="_____________GBS122" localSheetId="0">#REF!</definedName>
    <definedName name="_____________GBS122">#REF!</definedName>
    <definedName name="_____________GBS123" localSheetId="6">#REF!</definedName>
    <definedName name="_____________GBS123" localSheetId="0">#REF!</definedName>
    <definedName name="_____________GBS123">#REF!</definedName>
    <definedName name="_____________GBS124" localSheetId="6">#REF!</definedName>
    <definedName name="_____________GBS124" localSheetId="0">#REF!</definedName>
    <definedName name="_____________GBS124">#REF!</definedName>
    <definedName name="_____________GBS13" localSheetId="6">#REF!</definedName>
    <definedName name="_____________GBS13" localSheetId="0">#REF!</definedName>
    <definedName name="_____________GBS13">#REF!</definedName>
    <definedName name="_____________GBS14" localSheetId="6">#REF!</definedName>
    <definedName name="_____________GBS14" localSheetId="0">#REF!</definedName>
    <definedName name="_____________GBS14">#REF!</definedName>
    <definedName name="_____________GBS15" localSheetId="6">#REF!</definedName>
    <definedName name="_____________GBS15" localSheetId="0">#REF!</definedName>
    <definedName name="_____________GBS15">#REF!</definedName>
    <definedName name="_____________GBS16" localSheetId="6">#REF!</definedName>
    <definedName name="_____________GBS16" localSheetId="0">#REF!</definedName>
    <definedName name="_____________GBS16">#REF!</definedName>
    <definedName name="_____________GBS17" localSheetId="6">#REF!</definedName>
    <definedName name="_____________GBS17" localSheetId="0">#REF!</definedName>
    <definedName name="_____________GBS17">#REF!</definedName>
    <definedName name="_____________GBS18" localSheetId="6">#REF!</definedName>
    <definedName name="_____________GBS18" localSheetId="0">#REF!</definedName>
    <definedName name="_____________GBS18">#REF!</definedName>
    <definedName name="_____________GBS19" localSheetId="6">#REF!</definedName>
    <definedName name="_____________GBS19" localSheetId="0">#REF!</definedName>
    <definedName name="_____________GBS19">#REF!</definedName>
    <definedName name="_____________GBS21" localSheetId="6">#REF!</definedName>
    <definedName name="_____________GBS21" localSheetId="0">#REF!</definedName>
    <definedName name="_____________GBS21">#REF!</definedName>
    <definedName name="_____________GBS210" localSheetId="6">#REF!</definedName>
    <definedName name="_____________GBS210" localSheetId="0">#REF!</definedName>
    <definedName name="_____________GBS210">#REF!</definedName>
    <definedName name="_____________GBS211" localSheetId="6">#REF!</definedName>
    <definedName name="_____________GBS211" localSheetId="0">#REF!</definedName>
    <definedName name="_____________GBS211">#REF!</definedName>
    <definedName name="_____________GBS212" localSheetId="6">#REF!</definedName>
    <definedName name="_____________GBS212" localSheetId="0">#REF!</definedName>
    <definedName name="_____________GBS212">#REF!</definedName>
    <definedName name="_____________GBS213" localSheetId="6">#REF!</definedName>
    <definedName name="_____________GBS213" localSheetId="0">#REF!</definedName>
    <definedName name="_____________GBS213">#REF!</definedName>
    <definedName name="_____________GBS214" localSheetId="6">#REF!</definedName>
    <definedName name="_____________GBS214" localSheetId="0">#REF!</definedName>
    <definedName name="_____________GBS214">#REF!</definedName>
    <definedName name="_____________GBS215" localSheetId="6">#REF!</definedName>
    <definedName name="_____________GBS215" localSheetId="0">#REF!</definedName>
    <definedName name="_____________GBS215">#REF!</definedName>
    <definedName name="_____________GBS216" localSheetId="6">#REF!</definedName>
    <definedName name="_____________GBS216" localSheetId="0">#REF!</definedName>
    <definedName name="_____________GBS216">#REF!</definedName>
    <definedName name="_____________GBS217" localSheetId="6">#REF!</definedName>
    <definedName name="_____________GBS217" localSheetId="0">#REF!</definedName>
    <definedName name="_____________GBS217">#REF!</definedName>
    <definedName name="_____________GBS218" localSheetId="6">#REF!</definedName>
    <definedName name="_____________GBS218" localSheetId="0">#REF!</definedName>
    <definedName name="_____________GBS218">#REF!</definedName>
    <definedName name="_____________GBS219" localSheetId="6">#REF!</definedName>
    <definedName name="_____________GBS219" localSheetId="0">#REF!</definedName>
    <definedName name="_____________GBS219">#REF!</definedName>
    <definedName name="_____________GBS22" localSheetId="6">#REF!</definedName>
    <definedName name="_____________GBS22" localSheetId="0">#REF!</definedName>
    <definedName name="_____________GBS22">#REF!</definedName>
    <definedName name="_____________GBS220" localSheetId="6">#REF!</definedName>
    <definedName name="_____________GBS220" localSheetId="0">#REF!</definedName>
    <definedName name="_____________GBS220">#REF!</definedName>
    <definedName name="_____________GBS221" localSheetId="6">#REF!</definedName>
    <definedName name="_____________GBS221" localSheetId="0">#REF!</definedName>
    <definedName name="_____________GBS221">#REF!</definedName>
    <definedName name="_____________GBS222" localSheetId="6">#REF!</definedName>
    <definedName name="_____________GBS222" localSheetId="0">#REF!</definedName>
    <definedName name="_____________GBS222">#REF!</definedName>
    <definedName name="_____________GBS223" localSheetId="6">#REF!</definedName>
    <definedName name="_____________GBS223" localSheetId="0">#REF!</definedName>
    <definedName name="_____________GBS223">#REF!</definedName>
    <definedName name="_____________GBS224" localSheetId="6">#REF!</definedName>
    <definedName name="_____________GBS224" localSheetId="0">#REF!</definedName>
    <definedName name="_____________GBS224">#REF!</definedName>
    <definedName name="_____________GBS23" localSheetId="6">#REF!</definedName>
    <definedName name="_____________GBS23" localSheetId="0">#REF!</definedName>
    <definedName name="_____________GBS23">#REF!</definedName>
    <definedName name="_____________GBS24" localSheetId="6">#REF!</definedName>
    <definedName name="_____________GBS24" localSheetId="0">#REF!</definedName>
    <definedName name="_____________GBS24">#REF!</definedName>
    <definedName name="_____________GBS25" localSheetId="6">#REF!</definedName>
    <definedName name="_____________GBS25" localSheetId="0">#REF!</definedName>
    <definedName name="_____________GBS25">#REF!</definedName>
    <definedName name="_____________GBS26" localSheetId="6">#REF!</definedName>
    <definedName name="_____________GBS26" localSheetId="0">#REF!</definedName>
    <definedName name="_____________GBS26">#REF!</definedName>
    <definedName name="_____________GBS27" localSheetId="6">#REF!</definedName>
    <definedName name="_____________GBS27" localSheetId="0">#REF!</definedName>
    <definedName name="_____________GBS27">#REF!</definedName>
    <definedName name="_____________GBS28" localSheetId="6">#REF!</definedName>
    <definedName name="_____________GBS28" localSheetId="0">#REF!</definedName>
    <definedName name="_____________GBS28">#REF!</definedName>
    <definedName name="_____________GBS29" localSheetId="6">#REF!</definedName>
    <definedName name="_____________GBS29" localSheetId="0">#REF!</definedName>
    <definedName name="_____________GBS29">#REF!</definedName>
    <definedName name="_____________imp1">[11]DATA_PRG!$H$245</definedName>
    <definedName name="_____________knr2" localSheetId="6">#REF!</definedName>
    <definedName name="_____________knr2" localSheetId="0">#REF!</definedName>
    <definedName name="_____________knr2">#REF!</definedName>
    <definedName name="_____________l1">[3]leads!$A$3:$E$108</definedName>
    <definedName name="_____________l12" localSheetId="6">#REF!</definedName>
    <definedName name="_____________l12" localSheetId="0">#REF!</definedName>
    <definedName name="_____________l12">#REF!</definedName>
    <definedName name="_____________l2">[2]r!$F$29</definedName>
    <definedName name="_____________l3" localSheetId="6">#REF!</definedName>
    <definedName name="_____________l3" localSheetId="0">#REF!</definedName>
    <definedName name="_____________l3">#REF!</definedName>
    <definedName name="_____________l4">[4]Sheet1!$W$2:$Y$103</definedName>
    <definedName name="_____________l5" localSheetId="6">#REF!</definedName>
    <definedName name="_____________l5" localSheetId="0">#REF!</definedName>
    <definedName name="_____________l5">#REF!</definedName>
    <definedName name="_____________l6">[2]r!$F$4</definedName>
    <definedName name="_____________l7">[5]r!$F$4</definedName>
    <definedName name="_____________l8">[2]r!$F$2</definedName>
    <definedName name="_____________l9">[2]r!$F$3</definedName>
    <definedName name="_____________LJ6">[9]DATA!$H$245</definedName>
    <definedName name="_____________lj600" localSheetId="6">#REF!</definedName>
    <definedName name="_____________lj600" localSheetId="0">#REF!</definedName>
    <definedName name="_____________lj600">#REF!</definedName>
    <definedName name="_____________lj900" localSheetId="6">#REF!</definedName>
    <definedName name="_____________lj900" localSheetId="0">#REF!</definedName>
    <definedName name="_____________lj900">#REF!</definedName>
    <definedName name="_____________LL3" localSheetId="6">#REF!</definedName>
    <definedName name="_____________LL3" localSheetId="0">#REF!</definedName>
    <definedName name="_____________LL3">#REF!</definedName>
    <definedName name="_____________LSO24" localSheetId="6">[10]Lead!#REF!</definedName>
    <definedName name="_____________LSO24" localSheetId="0">[10]Lead!#REF!</definedName>
    <definedName name="_____________LSO24">[10]Lead!#REF!</definedName>
    <definedName name="_____________MA1" localSheetId="6">#REF!</definedName>
    <definedName name="_____________MA1" localSheetId="0">#REF!</definedName>
    <definedName name="_____________MA1">#REF!</definedName>
    <definedName name="_____________MA2" localSheetId="6">#REF!</definedName>
    <definedName name="_____________MA2" localSheetId="0">#REF!</definedName>
    <definedName name="_____________MA2">#REF!</definedName>
    <definedName name="_____________me12">NA()</definedName>
    <definedName name="_____________Met22" localSheetId="6">#REF!</definedName>
    <definedName name="_____________Met22" localSheetId="0">#REF!</definedName>
    <definedName name="_____________Met22">#REF!</definedName>
    <definedName name="_____________Met45" localSheetId="6">#REF!</definedName>
    <definedName name="_____________Met45" localSheetId="0">#REF!</definedName>
    <definedName name="_____________Met45">#REF!</definedName>
    <definedName name="_____________MEt55" localSheetId="6">#REF!</definedName>
    <definedName name="_____________MEt55" localSheetId="0">#REF!</definedName>
    <definedName name="_____________MEt55">#REF!</definedName>
    <definedName name="_____________Met63" localSheetId="6">#REF!</definedName>
    <definedName name="_____________Met63" localSheetId="0">#REF!</definedName>
    <definedName name="_____________Met63">#REF!</definedName>
    <definedName name="_____________ML21" localSheetId="6">#REF!</definedName>
    <definedName name="_____________ML21" localSheetId="0">#REF!</definedName>
    <definedName name="_____________ML21">#REF!</definedName>
    <definedName name="_____________ML210" localSheetId="6">#REF!</definedName>
    <definedName name="_____________ML210" localSheetId="0">#REF!</definedName>
    <definedName name="_____________ML210">#REF!</definedName>
    <definedName name="_____________ML211" localSheetId="6">#REF!</definedName>
    <definedName name="_____________ML211" localSheetId="0">#REF!</definedName>
    <definedName name="_____________ML211">#REF!</definedName>
    <definedName name="_____________ML212" localSheetId="6">#REF!</definedName>
    <definedName name="_____________ML212" localSheetId="0">#REF!</definedName>
    <definedName name="_____________ML212">#REF!</definedName>
    <definedName name="_____________ML213" localSheetId="6">#REF!</definedName>
    <definedName name="_____________ML213" localSheetId="0">#REF!</definedName>
    <definedName name="_____________ML213">#REF!</definedName>
    <definedName name="_____________ML214" localSheetId="6">#REF!</definedName>
    <definedName name="_____________ML214" localSheetId="0">#REF!</definedName>
    <definedName name="_____________ML214">#REF!</definedName>
    <definedName name="_____________ML215" localSheetId="6">#REF!</definedName>
    <definedName name="_____________ML215" localSheetId="0">#REF!</definedName>
    <definedName name="_____________ML215">#REF!</definedName>
    <definedName name="_____________ML216" localSheetId="6">#REF!</definedName>
    <definedName name="_____________ML216" localSheetId="0">#REF!</definedName>
    <definedName name="_____________ML216">#REF!</definedName>
    <definedName name="_____________ML217" localSheetId="6">#REF!</definedName>
    <definedName name="_____________ML217" localSheetId="0">#REF!</definedName>
    <definedName name="_____________ML217">#REF!</definedName>
    <definedName name="_____________ML218" localSheetId="6">#REF!</definedName>
    <definedName name="_____________ML218" localSheetId="0">#REF!</definedName>
    <definedName name="_____________ML218">#REF!</definedName>
    <definedName name="_____________ML219" localSheetId="6">#REF!</definedName>
    <definedName name="_____________ML219" localSheetId="0">#REF!</definedName>
    <definedName name="_____________ML219">#REF!</definedName>
    <definedName name="_____________ML22" localSheetId="6">#REF!</definedName>
    <definedName name="_____________ML22" localSheetId="0">#REF!</definedName>
    <definedName name="_____________ML22">#REF!</definedName>
    <definedName name="_____________ML220" localSheetId="6">#REF!</definedName>
    <definedName name="_____________ML220" localSheetId="0">#REF!</definedName>
    <definedName name="_____________ML220">#REF!</definedName>
    <definedName name="_____________ML221" localSheetId="6">#REF!</definedName>
    <definedName name="_____________ML221" localSheetId="0">#REF!</definedName>
    <definedName name="_____________ML221">#REF!</definedName>
    <definedName name="_____________ML222" localSheetId="6">#REF!</definedName>
    <definedName name="_____________ML222" localSheetId="0">#REF!</definedName>
    <definedName name="_____________ML222">#REF!</definedName>
    <definedName name="_____________ML223" localSheetId="6">#REF!</definedName>
    <definedName name="_____________ML223" localSheetId="0">#REF!</definedName>
    <definedName name="_____________ML223">#REF!</definedName>
    <definedName name="_____________ML224" localSheetId="6">#REF!</definedName>
    <definedName name="_____________ML224" localSheetId="0">#REF!</definedName>
    <definedName name="_____________ML224">#REF!</definedName>
    <definedName name="_____________ML23" localSheetId="6">#REF!</definedName>
    <definedName name="_____________ML23" localSheetId="0">#REF!</definedName>
    <definedName name="_____________ML23">#REF!</definedName>
    <definedName name="_____________ML24" localSheetId="6">#REF!</definedName>
    <definedName name="_____________ML24" localSheetId="0">#REF!</definedName>
    <definedName name="_____________ML24">#REF!</definedName>
    <definedName name="_____________ML25" localSheetId="6">#REF!</definedName>
    <definedName name="_____________ML25" localSheetId="0">#REF!</definedName>
    <definedName name="_____________ML25">#REF!</definedName>
    <definedName name="_____________ML26" localSheetId="6">#REF!</definedName>
    <definedName name="_____________ML26" localSheetId="0">#REF!</definedName>
    <definedName name="_____________ML26">#REF!</definedName>
    <definedName name="_____________ML27" localSheetId="6">#REF!</definedName>
    <definedName name="_____________ML27" localSheetId="0">#REF!</definedName>
    <definedName name="_____________ML27">#REF!</definedName>
    <definedName name="_____________ML28" localSheetId="6">#REF!</definedName>
    <definedName name="_____________ML28" localSheetId="0">#REF!</definedName>
    <definedName name="_____________ML28">#REF!</definedName>
    <definedName name="_____________ML29" localSheetId="6">#REF!</definedName>
    <definedName name="_____________ML29" localSheetId="0">#REF!</definedName>
    <definedName name="_____________ML29">#REF!</definedName>
    <definedName name="_____________ML31" localSheetId="6">#REF!</definedName>
    <definedName name="_____________ML31" localSheetId="0">#REF!</definedName>
    <definedName name="_____________ML31">#REF!</definedName>
    <definedName name="_____________ML310" localSheetId="6">#REF!</definedName>
    <definedName name="_____________ML310" localSheetId="0">#REF!</definedName>
    <definedName name="_____________ML310">#REF!</definedName>
    <definedName name="_____________ML311" localSheetId="6">#REF!</definedName>
    <definedName name="_____________ML311" localSheetId="0">#REF!</definedName>
    <definedName name="_____________ML311">#REF!</definedName>
    <definedName name="_____________ML312" localSheetId="6">#REF!</definedName>
    <definedName name="_____________ML312" localSheetId="0">#REF!</definedName>
    <definedName name="_____________ML312">#REF!</definedName>
    <definedName name="_____________ML313" localSheetId="6">#REF!</definedName>
    <definedName name="_____________ML313" localSheetId="0">#REF!</definedName>
    <definedName name="_____________ML313">#REF!</definedName>
    <definedName name="_____________ML314" localSheetId="6">#REF!</definedName>
    <definedName name="_____________ML314" localSheetId="0">#REF!</definedName>
    <definedName name="_____________ML314">#REF!</definedName>
    <definedName name="_____________ML315" localSheetId="6">#REF!</definedName>
    <definedName name="_____________ML315" localSheetId="0">#REF!</definedName>
    <definedName name="_____________ML315">#REF!</definedName>
    <definedName name="_____________ML316" localSheetId="6">#REF!</definedName>
    <definedName name="_____________ML316" localSheetId="0">#REF!</definedName>
    <definedName name="_____________ML316">#REF!</definedName>
    <definedName name="_____________ML317" localSheetId="6">#REF!</definedName>
    <definedName name="_____________ML317" localSheetId="0">#REF!</definedName>
    <definedName name="_____________ML317">#REF!</definedName>
    <definedName name="_____________ML318" localSheetId="6">#REF!</definedName>
    <definedName name="_____________ML318" localSheetId="0">#REF!</definedName>
    <definedName name="_____________ML318">#REF!</definedName>
    <definedName name="_____________ML319" localSheetId="6">#REF!</definedName>
    <definedName name="_____________ML319" localSheetId="0">#REF!</definedName>
    <definedName name="_____________ML319">#REF!</definedName>
    <definedName name="_____________ML32" localSheetId="6">#REF!</definedName>
    <definedName name="_____________ML32" localSheetId="0">#REF!</definedName>
    <definedName name="_____________ML32">#REF!</definedName>
    <definedName name="_____________ML320" localSheetId="6">#REF!</definedName>
    <definedName name="_____________ML320" localSheetId="0">#REF!</definedName>
    <definedName name="_____________ML320">#REF!</definedName>
    <definedName name="_____________ML321" localSheetId="6">#REF!</definedName>
    <definedName name="_____________ML321" localSheetId="0">#REF!</definedName>
    <definedName name="_____________ML321">#REF!</definedName>
    <definedName name="_____________ML322" localSheetId="6">#REF!</definedName>
    <definedName name="_____________ML322" localSheetId="0">#REF!</definedName>
    <definedName name="_____________ML322">#REF!</definedName>
    <definedName name="_____________ML323" localSheetId="6">#REF!</definedName>
    <definedName name="_____________ML323" localSheetId="0">#REF!</definedName>
    <definedName name="_____________ML323">#REF!</definedName>
    <definedName name="_____________ML324" localSheetId="6">#REF!</definedName>
    <definedName name="_____________ML324" localSheetId="0">#REF!</definedName>
    <definedName name="_____________ML324">#REF!</definedName>
    <definedName name="_____________ML33" localSheetId="6">#REF!</definedName>
    <definedName name="_____________ML33" localSheetId="0">#REF!</definedName>
    <definedName name="_____________ML33">#REF!</definedName>
    <definedName name="_____________ML34" localSheetId="6">#REF!</definedName>
    <definedName name="_____________ML34" localSheetId="0">#REF!</definedName>
    <definedName name="_____________ML34">#REF!</definedName>
    <definedName name="_____________ML35" localSheetId="6">#REF!</definedName>
    <definedName name="_____________ML35" localSheetId="0">#REF!</definedName>
    <definedName name="_____________ML35">#REF!</definedName>
    <definedName name="_____________ML36" localSheetId="6">#REF!</definedName>
    <definedName name="_____________ML36" localSheetId="0">#REF!</definedName>
    <definedName name="_____________ML36">#REF!</definedName>
    <definedName name="_____________ML37" localSheetId="6">#REF!</definedName>
    <definedName name="_____________ML37" localSheetId="0">#REF!</definedName>
    <definedName name="_____________ML37">#REF!</definedName>
    <definedName name="_____________ML38" localSheetId="6">#REF!</definedName>
    <definedName name="_____________ML38" localSheetId="0">#REF!</definedName>
    <definedName name="_____________ML38">#REF!</definedName>
    <definedName name="_____________ML39" localSheetId="6">#REF!</definedName>
    <definedName name="_____________ML39" localSheetId="0">#REF!</definedName>
    <definedName name="_____________ML39">#REF!</definedName>
    <definedName name="_____________ML7" localSheetId="6">#REF!</definedName>
    <definedName name="_____________ML7" localSheetId="0">#REF!</definedName>
    <definedName name="_____________ML7">#REF!</definedName>
    <definedName name="_____________ML8" localSheetId="6">#REF!</definedName>
    <definedName name="_____________ML8" localSheetId="0">#REF!</definedName>
    <definedName name="_____________ML8">#REF!</definedName>
    <definedName name="_____________ML9" localSheetId="6">#REF!</definedName>
    <definedName name="_____________ML9" localSheetId="0">#REF!</definedName>
    <definedName name="_____________ML9">#REF!</definedName>
    <definedName name="_____________mm1">[6]r!$F$4</definedName>
    <definedName name="_____________mm1000" localSheetId="6">#REF!</definedName>
    <definedName name="_____________mm1000" localSheetId="0">#REF!</definedName>
    <definedName name="_____________mm1000">#REF!</definedName>
    <definedName name="_____________mm11">[2]r!$F$4</definedName>
    <definedName name="_____________mm111">[5]r!$F$4</definedName>
    <definedName name="_____________mm600" localSheetId="6">#REF!</definedName>
    <definedName name="_____________mm600" localSheetId="0">#REF!</definedName>
    <definedName name="_____________mm600">#REF!</definedName>
    <definedName name="_____________mm800" localSheetId="6">#REF!</definedName>
    <definedName name="_____________mm800" localSheetId="0">#REF!</definedName>
    <definedName name="_____________mm800">#REF!</definedName>
    <definedName name="_____________PC1" localSheetId="6">#REF!</definedName>
    <definedName name="_____________PC1" localSheetId="0">#REF!</definedName>
    <definedName name="_____________PC1">#REF!</definedName>
    <definedName name="_____________PC10" localSheetId="6">#REF!</definedName>
    <definedName name="_____________PC10" localSheetId="0">#REF!</definedName>
    <definedName name="_____________PC10">#REF!</definedName>
    <definedName name="_____________PC11" localSheetId="6">#REF!</definedName>
    <definedName name="_____________PC11" localSheetId="0">#REF!</definedName>
    <definedName name="_____________PC11">#REF!</definedName>
    <definedName name="_____________PC12" localSheetId="6">#REF!</definedName>
    <definedName name="_____________PC12" localSheetId="0">#REF!</definedName>
    <definedName name="_____________PC12">#REF!</definedName>
    <definedName name="_____________PC13" localSheetId="6">#REF!</definedName>
    <definedName name="_____________PC13" localSheetId="0">#REF!</definedName>
    <definedName name="_____________PC13">#REF!</definedName>
    <definedName name="_____________PC14" localSheetId="6">#REF!</definedName>
    <definedName name="_____________PC14" localSheetId="0">#REF!</definedName>
    <definedName name="_____________PC14">#REF!</definedName>
    <definedName name="_____________PC15" localSheetId="6">#REF!</definedName>
    <definedName name="_____________PC15" localSheetId="0">#REF!</definedName>
    <definedName name="_____________PC15">#REF!</definedName>
    <definedName name="_____________PC16" localSheetId="6">#REF!</definedName>
    <definedName name="_____________PC16" localSheetId="0">#REF!</definedName>
    <definedName name="_____________PC16">#REF!</definedName>
    <definedName name="_____________PC17" localSheetId="6">#REF!</definedName>
    <definedName name="_____________PC17" localSheetId="0">#REF!</definedName>
    <definedName name="_____________PC17">#REF!</definedName>
    <definedName name="_____________PC18" localSheetId="6">#REF!</definedName>
    <definedName name="_____________PC18" localSheetId="0">#REF!</definedName>
    <definedName name="_____________PC18">#REF!</definedName>
    <definedName name="_____________PC19" localSheetId="6">#REF!</definedName>
    <definedName name="_____________PC19" localSheetId="0">#REF!</definedName>
    <definedName name="_____________PC19">#REF!</definedName>
    <definedName name="_____________pc2" localSheetId="6">#REF!</definedName>
    <definedName name="_____________pc2" localSheetId="0">#REF!</definedName>
    <definedName name="_____________pc2">#REF!</definedName>
    <definedName name="_____________PC20">NA()</definedName>
    <definedName name="_____________PC21" localSheetId="6">#REF!</definedName>
    <definedName name="_____________PC21" localSheetId="0">#REF!</definedName>
    <definedName name="_____________PC21">#REF!</definedName>
    <definedName name="_____________PC22" localSheetId="6">#REF!</definedName>
    <definedName name="_____________PC22" localSheetId="0">#REF!</definedName>
    <definedName name="_____________PC22">#REF!</definedName>
    <definedName name="_____________PC23" localSheetId="6">#REF!</definedName>
    <definedName name="_____________PC23" localSheetId="0">#REF!</definedName>
    <definedName name="_____________PC23">#REF!</definedName>
    <definedName name="_____________PC24" localSheetId="6">#REF!</definedName>
    <definedName name="_____________PC24" localSheetId="0">#REF!</definedName>
    <definedName name="_____________PC24">#REF!</definedName>
    <definedName name="_____________PC3" localSheetId="6">#REF!</definedName>
    <definedName name="_____________PC3" localSheetId="0">#REF!</definedName>
    <definedName name="_____________PC3">#REF!</definedName>
    <definedName name="_____________PC4" localSheetId="6">#REF!</definedName>
    <definedName name="_____________PC4" localSheetId="0">#REF!</definedName>
    <definedName name="_____________PC4">#REF!</definedName>
    <definedName name="_____________PC5" localSheetId="6">#REF!</definedName>
    <definedName name="_____________PC5" localSheetId="0">#REF!</definedName>
    <definedName name="_____________PC5">#REF!</definedName>
    <definedName name="_____________PC6" localSheetId="6">#REF!</definedName>
    <definedName name="_____________PC6" localSheetId="0">#REF!</definedName>
    <definedName name="_____________PC6">#REF!</definedName>
    <definedName name="_____________pc600" localSheetId="6">#REF!</definedName>
    <definedName name="_____________pc600" localSheetId="0">#REF!</definedName>
    <definedName name="_____________pc600">#REF!</definedName>
    <definedName name="_____________PC7" localSheetId="6">#REF!</definedName>
    <definedName name="_____________PC7" localSheetId="0">#REF!</definedName>
    <definedName name="_____________PC7">#REF!</definedName>
    <definedName name="_____________PC8" localSheetId="6">#REF!</definedName>
    <definedName name="_____________PC8" localSheetId="0">#REF!</definedName>
    <definedName name="_____________PC8">#REF!</definedName>
    <definedName name="_____________PC9" localSheetId="6">#REF!</definedName>
    <definedName name="_____________PC9" localSheetId="0">#REF!</definedName>
    <definedName name="_____________PC9">#REF!</definedName>
    <definedName name="_____________pc900" localSheetId="6">#REF!</definedName>
    <definedName name="_____________pc900" localSheetId="0">#REF!</definedName>
    <definedName name="_____________pc900">#REF!</definedName>
    <definedName name="_____________pla4">[12]DATA_PRG!$H$269</definedName>
    <definedName name="_____________pv2" localSheetId="6">#REF!</definedName>
    <definedName name="_____________pv2" localSheetId="0">#REF!</definedName>
    <definedName name="_____________pv2">#REF!</definedName>
    <definedName name="_____________rr3">[7]v!$A$2:$E$51</definedName>
    <definedName name="_____________rrr1">[7]r!$B$1:$I$145</definedName>
    <definedName name="_____________SP10">[13]Sheet1!$C$18</definedName>
    <definedName name="_____________SP16">[13]Sheet1!$C$24</definedName>
    <definedName name="_____________SP7">[13]Sheet1!$C$15</definedName>
    <definedName name="_____________ss12">[8]rdamdata!$J$8</definedName>
    <definedName name="_____________ss20">[8]rdamdata!$J$7</definedName>
    <definedName name="_____________ss40">[8]rdamdata!$J$6</definedName>
    <definedName name="_____________var1" localSheetId="6">#REF!</definedName>
    <definedName name="_____________var1" localSheetId="0">#REF!</definedName>
    <definedName name="_____________var1">#REF!</definedName>
    <definedName name="_____________var4" localSheetId="6">#REF!</definedName>
    <definedName name="_____________var4" localSheetId="0">#REF!</definedName>
    <definedName name="_____________var4">#REF!</definedName>
    <definedName name="_____________vat1">NA()</definedName>
    <definedName name="____________bla1">[1]leads!$H$7</definedName>
    <definedName name="____________BSG100" localSheetId="6">#REF!</definedName>
    <definedName name="____________BSG100" localSheetId="0">#REF!</definedName>
    <definedName name="____________BSG100">#REF!</definedName>
    <definedName name="____________BSG150" localSheetId="6">#REF!</definedName>
    <definedName name="____________BSG150" localSheetId="0">#REF!</definedName>
    <definedName name="____________BSG150">#REF!</definedName>
    <definedName name="____________BSG5" localSheetId="6">#REF!</definedName>
    <definedName name="____________BSG5" localSheetId="0">#REF!</definedName>
    <definedName name="____________BSG5">#REF!</definedName>
    <definedName name="____________BSG75" localSheetId="6">#REF!</definedName>
    <definedName name="____________BSG75" localSheetId="0">#REF!</definedName>
    <definedName name="____________BSG75">#REF!</definedName>
    <definedName name="____________BTC1" localSheetId="6">#REF!</definedName>
    <definedName name="____________BTC1" localSheetId="0">#REF!</definedName>
    <definedName name="____________BTC1">#REF!</definedName>
    <definedName name="____________BTC10" localSheetId="6">#REF!</definedName>
    <definedName name="____________BTC10" localSheetId="0">#REF!</definedName>
    <definedName name="____________BTC10">#REF!</definedName>
    <definedName name="____________BTC11" localSheetId="6">#REF!</definedName>
    <definedName name="____________BTC11" localSheetId="0">#REF!</definedName>
    <definedName name="____________BTC11">#REF!</definedName>
    <definedName name="____________BTC12" localSheetId="6">#REF!</definedName>
    <definedName name="____________BTC12" localSheetId="0">#REF!</definedName>
    <definedName name="____________BTC12">#REF!</definedName>
    <definedName name="____________BTC13" localSheetId="6">#REF!</definedName>
    <definedName name="____________BTC13" localSheetId="0">#REF!</definedName>
    <definedName name="____________BTC13">#REF!</definedName>
    <definedName name="____________BTC14" localSheetId="6">#REF!</definedName>
    <definedName name="____________BTC14" localSheetId="0">#REF!</definedName>
    <definedName name="____________BTC14">#REF!</definedName>
    <definedName name="____________BTC15" localSheetId="6">#REF!</definedName>
    <definedName name="____________BTC15" localSheetId="0">#REF!</definedName>
    <definedName name="____________BTC15">#REF!</definedName>
    <definedName name="____________BTC16" localSheetId="6">#REF!</definedName>
    <definedName name="____________BTC16" localSheetId="0">#REF!</definedName>
    <definedName name="____________BTC16">#REF!</definedName>
    <definedName name="____________BTC17" localSheetId="6">#REF!</definedName>
    <definedName name="____________BTC17" localSheetId="0">#REF!</definedName>
    <definedName name="____________BTC17">#REF!</definedName>
    <definedName name="____________BTC18" localSheetId="6">#REF!</definedName>
    <definedName name="____________BTC18" localSheetId="0">#REF!</definedName>
    <definedName name="____________BTC18">#REF!</definedName>
    <definedName name="____________BTC19" localSheetId="6">#REF!</definedName>
    <definedName name="____________BTC19" localSheetId="0">#REF!</definedName>
    <definedName name="____________BTC19">#REF!</definedName>
    <definedName name="____________BTC2" localSheetId="6">#REF!</definedName>
    <definedName name="____________BTC2" localSheetId="0">#REF!</definedName>
    <definedName name="____________BTC2">#REF!</definedName>
    <definedName name="____________BTC20" localSheetId="6">#REF!</definedName>
    <definedName name="____________BTC20" localSheetId="0">#REF!</definedName>
    <definedName name="____________BTC20">#REF!</definedName>
    <definedName name="____________BTC21" localSheetId="6">#REF!</definedName>
    <definedName name="____________BTC21" localSheetId="0">#REF!</definedName>
    <definedName name="____________BTC21">#REF!</definedName>
    <definedName name="____________BTC22" localSheetId="6">#REF!</definedName>
    <definedName name="____________BTC22" localSheetId="0">#REF!</definedName>
    <definedName name="____________BTC22">#REF!</definedName>
    <definedName name="____________BTC23" localSheetId="6">#REF!</definedName>
    <definedName name="____________BTC23" localSheetId="0">#REF!</definedName>
    <definedName name="____________BTC23">#REF!</definedName>
    <definedName name="____________BTC24" localSheetId="6">#REF!</definedName>
    <definedName name="____________BTC24" localSheetId="0">#REF!</definedName>
    <definedName name="____________BTC24">#REF!</definedName>
    <definedName name="____________BTC3" localSheetId="6">#REF!</definedName>
    <definedName name="____________BTC3" localSheetId="0">#REF!</definedName>
    <definedName name="____________BTC3">#REF!</definedName>
    <definedName name="____________BTC4" localSheetId="6">#REF!</definedName>
    <definedName name="____________BTC4" localSheetId="0">#REF!</definedName>
    <definedName name="____________BTC4">#REF!</definedName>
    <definedName name="____________BTC5" localSheetId="6">#REF!</definedName>
    <definedName name="____________BTC5" localSheetId="0">#REF!</definedName>
    <definedName name="____________BTC5">#REF!</definedName>
    <definedName name="____________BTC6" localSheetId="6">#REF!</definedName>
    <definedName name="____________BTC6" localSheetId="0">#REF!</definedName>
    <definedName name="____________BTC6">#REF!</definedName>
    <definedName name="____________BTC7" localSheetId="6">#REF!</definedName>
    <definedName name="____________BTC7" localSheetId="0">#REF!</definedName>
    <definedName name="____________BTC7">#REF!</definedName>
    <definedName name="____________BTC8" localSheetId="6">#REF!</definedName>
    <definedName name="____________BTC8" localSheetId="0">#REF!</definedName>
    <definedName name="____________BTC8">#REF!</definedName>
    <definedName name="____________BTC9" localSheetId="6">#REF!</definedName>
    <definedName name="____________BTC9" localSheetId="0">#REF!</definedName>
    <definedName name="____________BTC9">#REF!</definedName>
    <definedName name="____________BTR1" localSheetId="6">#REF!</definedName>
    <definedName name="____________BTR1" localSheetId="0">#REF!</definedName>
    <definedName name="____________BTR1">#REF!</definedName>
    <definedName name="____________BTR10" localSheetId="6">#REF!</definedName>
    <definedName name="____________BTR10" localSheetId="0">#REF!</definedName>
    <definedName name="____________BTR10">#REF!</definedName>
    <definedName name="____________BTR11" localSheetId="6">#REF!</definedName>
    <definedName name="____________BTR11" localSheetId="0">#REF!</definedName>
    <definedName name="____________BTR11">#REF!</definedName>
    <definedName name="____________BTR12" localSheetId="6">#REF!</definedName>
    <definedName name="____________BTR12" localSheetId="0">#REF!</definedName>
    <definedName name="____________BTR12">#REF!</definedName>
    <definedName name="____________BTR13" localSheetId="6">#REF!</definedName>
    <definedName name="____________BTR13" localSheetId="0">#REF!</definedName>
    <definedName name="____________BTR13">#REF!</definedName>
    <definedName name="____________BTR14" localSheetId="6">#REF!</definedName>
    <definedName name="____________BTR14" localSheetId="0">#REF!</definedName>
    <definedName name="____________BTR14">#REF!</definedName>
    <definedName name="____________BTR15" localSheetId="6">#REF!</definedName>
    <definedName name="____________BTR15" localSheetId="0">#REF!</definedName>
    <definedName name="____________BTR15">#REF!</definedName>
    <definedName name="____________BTR16" localSheetId="6">#REF!</definedName>
    <definedName name="____________BTR16" localSheetId="0">#REF!</definedName>
    <definedName name="____________BTR16">#REF!</definedName>
    <definedName name="____________BTR17" localSheetId="6">#REF!</definedName>
    <definedName name="____________BTR17" localSheetId="0">#REF!</definedName>
    <definedName name="____________BTR17">#REF!</definedName>
    <definedName name="____________BTR18" localSheetId="6">#REF!</definedName>
    <definedName name="____________BTR18" localSheetId="0">#REF!</definedName>
    <definedName name="____________BTR18">#REF!</definedName>
    <definedName name="____________BTR19" localSheetId="6">#REF!</definedName>
    <definedName name="____________BTR19" localSheetId="0">#REF!</definedName>
    <definedName name="____________BTR19">#REF!</definedName>
    <definedName name="____________BTR2" localSheetId="6">#REF!</definedName>
    <definedName name="____________BTR2" localSheetId="0">#REF!</definedName>
    <definedName name="____________BTR2">#REF!</definedName>
    <definedName name="____________BTR20" localSheetId="6">#REF!</definedName>
    <definedName name="____________BTR20" localSheetId="0">#REF!</definedName>
    <definedName name="____________BTR20">#REF!</definedName>
    <definedName name="____________BTR21" localSheetId="6">#REF!</definedName>
    <definedName name="____________BTR21" localSheetId="0">#REF!</definedName>
    <definedName name="____________BTR21">#REF!</definedName>
    <definedName name="____________BTR22" localSheetId="6">#REF!</definedName>
    <definedName name="____________BTR22" localSheetId="0">#REF!</definedName>
    <definedName name="____________BTR22">#REF!</definedName>
    <definedName name="____________BTR23" localSheetId="6">#REF!</definedName>
    <definedName name="____________BTR23" localSheetId="0">#REF!</definedName>
    <definedName name="____________BTR23">#REF!</definedName>
    <definedName name="____________BTR24" localSheetId="6">#REF!</definedName>
    <definedName name="____________BTR24" localSheetId="0">#REF!</definedName>
    <definedName name="____________BTR24">#REF!</definedName>
    <definedName name="____________BTR3" localSheetId="6">#REF!</definedName>
    <definedName name="____________BTR3" localSheetId="0">#REF!</definedName>
    <definedName name="____________BTR3">#REF!</definedName>
    <definedName name="____________BTR4" localSheetId="6">#REF!</definedName>
    <definedName name="____________BTR4" localSheetId="0">#REF!</definedName>
    <definedName name="____________BTR4">#REF!</definedName>
    <definedName name="____________BTR5" localSheetId="6">#REF!</definedName>
    <definedName name="____________BTR5" localSheetId="0">#REF!</definedName>
    <definedName name="____________BTR5">#REF!</definedName>
    <definedName name="____________BTR6" localSheetId="6">#REF!</definedName>
    <definedName name="____________BTR6" localSheetId="0">#REF!</definedName>
    <definedName name="____________BTR6">#REF!</definedName>
    <definedName name="____________BTR7" localSheetId="6">#REF!</definedName>
    <definedName name="____________BTR7" localSheetId="0">#REF!</definedName>
    <definedName name="____________BTR7">#REF!</definedName>
    <definedName name="____________BTR8" localSheetId="6">#REF!</definedName>
    <definedName name="____________BTR8" localSheetId="0">#REF!</definedName>
    <definedName name="____________BTR8">#REF!</definedName>
    <definedName name="____________BTR9" localSheetId="6">#REF!</definedName>
    <definedName name="____________BTR9" localSheetId="0">#REF!</definedName>
    <definedName name="____________BTR9">#REF!</definedName>
    <definedName name="____________BTS1" localSheetId="6">#REF!</definedName>
    <definedName name="____________BTS1" localSheetId="0">#REF!</definedName>
    <definedName name="____________BTS1">#REF!</definedName>
    <definedName name="____________BTS10" localSheetId="6">#REF!</definedName>
    <definedName name="____________BTS10" localSheetId="0">#REF!</definedName>
    <definedName name="____________BTS10">#REF!</definedName>
    <definedName name="____________BTS11" localSheetId="6">#REF!</definedName>
    <definedName name="____________BTS11" localSheetId="0">#REF!</definedName>
    <definedName name="____________BTS11">#REF!</definedName>
    <definedName name="____________BTS12" localSheetId="6">#REF!</definedName>
    <definedName name="____________BTS12" localSheetId="0">#REF!</definedName>
    <definedName name="____________BTS12">#REF!</definedName>
    <definedName name="____________BTS13" localSheetId="6">#REF!</definedName>
    <definedName name="____________BTS13" localSheetId="0">#REF!</definedName>
    <definedName name="____________BTS13">#REF!</definedName>
    <definedName name="____________BTS14" localSheetId="6">#REF!</definedName>
    <definedName name="____________BTS14" localSheetId="0">#REF!</definedName>
    <definedName name="____________BTS14">#REF!</definedName>
    <definedName name="____________BTS15" localSheetId="6">#REF!</definedName>
    <definedName name="____________BTS15" localSheetId="0">#REF!</definedName>
    <definedName name="____________BTS15">#REF!</definedName>
    <definedName name="____________BTS16" localSheetId="6">#REF!</definedName>
    <definedName name="____________BTS16" localSheetId="0">#REF!</definedName>
    <definedName name="____________BTS16">#REF!</definedName>
    <definedName name="____________BTS17" localSheetId="6">#REF!</definedName>
    <definedName name="____________BTS17" localSheetId="0">#REF!</definedName>
    <definedName name="____________BTS17">#REF!</definedName>
    <definedName name="____________BTS18" localSheetId="6">#REF!</definedName>
    <definedName name="____________BTS18" localSheetId="0">#REF!</definedName>
    <definedName name="____________BTS18">#REF!</definedName>
    <definedName name="____________BTS19" localSheetId="6">#REF!</definedName>
    <definedName name="____________BTS19" localSheetId="0">#REF!</definedName>
    <definedName name="____________BTS19">#REF!</definedName>
    <definedName name="____________BTS2" localSheetId="6">#REF!</definedName>
    <definedName name="____________BTS2" localSheetId="0">#REF!</definedName>
    <definedName name="____________BTS2">#REF!</definedName>
    <definedName name="____________BTS20" localSheetId="6">#REF!</definedName>
    <definedName name="____________BTS20" localSheetId="0">#REF!</definedName>
    <definedName name="____________BTS20">#REF!</definedName>
    <definedName name="____________BTS21" localSheetId="6">#REF!</definedName>
    <definedName name="____________BTS21" localSheetId="0">#REF!</definedName>
    <definedName name="____________BTS21">#REF!</definedName>
    <definedName name="____________BTS22" localSheetId="6">#REF!</definedName>
    <definedName name="____________BTS22" localSheetId="0">#REF!</definedName>
    <definedName name="____________BTS22">#REF!</definedName>
    <definedName name="____________BTS23" localSheetId="6">#REF!</definedName>
    <definedName name="____________BTS23" localSheetId="0">#REF!</definedName>
    <definedName name="____________BTS23">#REF!</definedName>
    <definedName name="____________BTS24" localSheetId="6">#REF!</definedName>
    <definedName name="____________BTS24" localSheetId="0">#REF!</definedName>
    <definedName name="____________BTS24">#REF!</definedName>
    <definedName name="____________BTS3" localSheetId="6">#REF!</definedName>
    <definedName name="____________BTS3" localSheetId="0">#REF!</definedName>
    <definedName name="____________BTS3">#REF!</definedName>
    <definedName name="____________BTS4" localSheetId="6">#REF!</definedName>
    <definedName name="____________BTS4" localSheetId="0">#REF!</definedName>
    <definedName name="____________BTS4">#REF!</definedName>
    <definedName name="____________BTS5" localSheetId="6">#REF!</definedName>
    <definedName name="____________BTS5" localSheetId="0">#REF!</definedName>
    <definedName name="____________BTS5">#REF!</definedName>
    <definedName name="____________BTS6" localSheetId="6">#REF!</definedName>
    <definedName name="____________BTS6" localSheetId="0">#REF!</definedName>
    <definedName name="____________BTS6">#REF!</definedName>
    <definedName name="____________BTS7" localSheetId="6">#REF!</definedName>
    <definedName name="____________BTS7" localSheetId="0">#REF!</definedName>
    <definedName name="____________BTS7">#REF!</definedName>
    <definedName name="____________BTS8" localSheetId="6">#REF!</definedName>
    <definedName name="____________BTS8" localSheetId="0">#REF!</definedName>
    <definedName name="____________BTS8">#REF!</definedName>
    <definedName name="____________BTS9" localSheetId="6">#REF!</definedName>
    <definedName name="____________BTS9" localSheetId="0">#REF!</definedName>
    <definedName name="____________BTS9">#REF!</definedName>
    <definedName name="____________can430">40.73</definedName>
    <definedName name="____________can435">43.3</definedName>
    <definedName name="____________CCW1">[9]DATA!$H$67</definedName>
    <definedName name="____________CCW2">[9]DATA!$H$97</definedName>
    <definedName name="____________cur1">[2]r!$F$30</definedName>
    <definedName name="____________G120907" localSheetId="6">[18]Data!#REF!</definedName>
    <definedName name="____________G120907" localSheetId="0">[18]Data!#REF!</definedName>
    <definedName name="____________G120907">[18]Data!#REF!</definedName>
    <definedName name="____________GBS11">NA()</definedName>
    <definedName name="____________GBS110" localSheetId="6">#REF!</definedName>
    <definedName name="____________GBS110" localSheetId="0">#REF!</definedName>
    <definedName name="____________GBS110">#REF!</definedName>
    <definedName name="____________GBS111" localSheetId="6">#REF!</definedName>
    <definedName name="____________GBS111" localSheetId="0">#REF!</definedName>
    <definedName name="____________GBS111">#REF!</definedName>
    <definedName name="____________GBS112" localSheetId="6">#REF!</definedName>
    <definedName name="____________GBS112" localSheetId="0">#REF!</definedName>
    <definedName name="____________GBS112">#REF!</definedName>
    <definedName name="____________GBS113" localSheetId="6">#REF!</definedName>
    <definedName name="____________GBS113" localSheetId="0">#REF!</definedName>
    <definedName name="____________GBS113">#REF!</definedName>
    <definedName name="____________GBS114" localSheetId="6">#REF!</definedName>
    <definedName name="____________GBS114" localSheetId="0">#REF!</definedName>
    <definedName name="____________GBS114">#REF!</definedName>
    <definedName name="____________GBS115" localSheetId="6">#REF!</definedName>
    <definedName name="____________GBS115" localSheetId="0">#REF!</definedName>
    <definedName name="____________GBS115">#REF!</definedName>
    <definedName name="____________GBS116" localSheetId="6">#REF!</definedName>
    <definedName name="____________GBS116" localSheetId="0">#REF!</definedName>
    <definedName name="____________GBS116">#REF!</definedName>
    <definedName name="____________GBS117" localSheetId="6">#REF!</definedName>
    <definedName name="____________GBS117" localSheetId="0">#REF!</definedName>
    <definedName name="____________GBS117">#REF!</definedName>
    <definedName name="____________GBS118" localSheetId="6">#REF!</definedName>
    <definedName name="____________GBS118" localSheetId="0">#REF!</definedName>
    <definedName name="____________GBS118">#REF!</definedName>
    <definedName name="____________GBS119" localSheetId="6">#REF!</definedName>
    <definedName name="____________GBS119" localSheetId="0">#REF!</definedName>
    <definedName name="____________GBS119">#REF!</definedName>
    <definedName name="____________GBS12" localSheetId="6">#REF!</definedName>
    <definedName name="____________GBS12" localSheetId="0">#REF!</definedName>
    <definedName name="____________GBS12">#REF!</definedName>
    <definedName name="____________GBS120" localSheetId="6">#REF!</definedName>
    <definedName name="____________GBS120" localSheetId="0">#REF!</definedName>
    <definedName name="____________GBS120">#REF!</definedName>
    <definedName name="____________GBS121" localSheetId="6">#REF!</definedName>
    <definedName name="____________GBS121" localSheetId="0">#REF!</definedName>
    <definedName name="____________GBS121">#REF!</definedName>
    <definedName name="____________GBS122" localSheetId="6">#REF!</definedName>
    <definedName name="____________GBS122" localSheetId="0">#REF!</definedName>
    <definedName name="____________GBS122">#REF!</definedName>
    <definedName name="____________GBS123" localSheetId="6">#REF!</definedName>
    <definedName name="____________GBS123" localSheetId="0">#REF!</definedName>
    <definedName name="____________GBS123">#REF!</definedName>
    <definedName name="____________GBS124" localSheetId="6">#REF!</definedName>
    <definedName name="____________GBS124" localSheetId="0">#REF!</definedName>
    <definedName name="____________GBS124">#REF!</definedName>
    <definedName name="____________GBS13" localSheetId="6">#REF!</definedName>
    <definedName name="____________GBS13" localSheetId="0">#REF!</definedName>
    <definedName name="____________GBS13">#REF!</definedName>
    <definedName name="____________GBS14" localSheetId="6">#REF!</definedName>
    <definedName name="____________GBS14" localSheetId="0">#REF!</definedName>
    <definedName name="____________GBS14">#REF!</definedName>
    <definedName name="____________GBS15" localSheetId="6">#REF!</definedName>
    <definedName name="____________GBS15" localSheetId="0">#REF!</definedName>
    <definedName name="____________GBS15">#REF!</definedName>
    <definedName name="____________GBS16" localSheetId="6">#REF!</definedName>
    <definedName name="____________GBS16" localSheetId="0">#REF!</definedName>
    <definedName name="____________GBS16">#REF!</definedName>
    <definedName name="____________GBS17" localSheetId="6">#REF!</definedName>
    <definedName name="____________GBS17" localSheetId="0">#REF!</definedName>
    <definedName name="____________GBS17">#REF!</definedName>
    <definedName name="____________GBS18" localSheetId="6">#REF!</definedName>
    <definedName name="____________GBS18" localSheetId="0">#REF!</definedName>
    <definedName name="____________GBS18">#REF!</definedName>
    <definedName name="____________GBS19" localSheetId="6">#REF!</definedName>
    <definedName name="____________GBS19" localSheetId="0">#REF!</definedName>
    <definedName name="____________GBS19">#REF!</definedName>
    <definedName name="____________GBS21" localSheetId="6">#REF!</definedName>
    <definedName name="____________GBS21" localSheetId="0">#REF!</definedName>
    <definedName name="____________GBS21">#REF!</definedName>
    <definedName name="____________GBS210" localSheetId="6">#REF!</definedName>
    <definedName name="____________GBS210" localSheetId="0">#REF!</definedName>
    <definedName name="____________GBS210">#REF!</definedName>
    <definedName name="____________GBS211" localSheetId="6">#REF!</definedName>
    <definedName name="____________GBS211" localSheetId="0">#REF!</definedName>
    <definedName name="____________GBS211">#REF!</definedName>
    <definedName name="____________GBS212" localSheetId="6">#REF!</definedName>
    <definedName name="____________GBS212" localSheetId="0">#REF!</definedName>
    <definedName name="____________GBS212">#REF!</definedName>
    <definedName name="____________GBS213" localSheetId="6">#REF!</definedName>
    <definedName name="____________GBS213" localSheetId="0">#REF!</definedName>
    <definedName name="____________GBS213">#REF!</definedName>
    <definedName name="____________GBS214" localSheetId="6">#REF!</definedName>
    <definedName name="____________GBS214" localSheetId="0">#REF!</definedName>
    <definedName name="____________GBS214">#REF!</definedName>
    <definedName name="____________GBS215" localSheetId="6">#REF!</definedName>
    <definedName name="____________GBS215" localSheetId="0">#REF!</definedName>
    <definedName name="____________GBS215">#REF!</definedName>
    <definedName name="____________GBS216" localSheetId="6">#REF!</definedName>
    <definedName name="____________GBS216" localSheetId="0">#REF!</definedName>
    <definedName name="____________GBS216">#REF!</definedName>
    <definedName name="____________GBS217" localSheetId="6">#REF!</definedName>
    <definedName name="____________GBS217" localSheetId="0">#REF!</definedName>
    <definedName name="____________GBS217">#REF!</definedName>
    <definedName name="____________GBS218" localSheetId="6">#REF!</definedName>
    <definedName name="____________GBS218" localSheetId="0">#REF!</definedName>
    <definedName name="____________GBS218">#REF!</definedName>
    <definedName name="____________GBS219" localSheetId="6">#REF!</definedName>
    <definedName name="____________GBS219" localSheetId="0">#REF!</definedName>
    <definedName name="____________GBS219">#REF!</definedName>
    <definedName name="____________GBS22" localSheetId="6">#REF!</definedName>
    <definedName name="____________GBS22" localSheetId="0">#REF!</definedName>
    <definedName name="____________GBS22">#REF!</definedName>
    <definedName name="____________GBS220" localSheetId="6">#REF!</definedName>
    <definedName name="____________GBS220" localSheetId="0">#REF!</definedName>
    <definedName name="____________GBS220">#REF!</definedName>
    <definedName name="____________GBS221" localSheetId="6">#REF!</definedName>
    <definedName name="____________GBS221" localSheetId="0">#REF!</definedName>
    <definedName name="____________GBS221">#REF!</definedName>
    <definedName name="____________GBS222" localSheetId="6">#REF!</definedName>
    <definedName name="____________GBS222" localSheetId="0">#REF!</definedName>
    <definedName name="____________GBS222">#REF!</definedName>
    <definedName name="____________GBS223" localSheetId="6">#REF!</definedName>
    <definedName name="____________GBS223" localSheetId="0">#REF!</definedName>
    <definedName name="____________GBS223">#REF!</definedName>
    <definedName name="____________GBS224" localSheetId="6">#REF!</definedName>
    <definedName name="____________GBS224" localSheetId="0">#REF!</definedName>
    <definedName name="____________GBS224">#REF!</definedName>
    <definedName name="____________GBS23" localSheetId="6">#REF!</definedName>
    <definedName name="____________GBS23" localSheetId="0">#REF!</definedName>
    <definedName name="____________GBS23">#REF!</definedName>
    <definedName name="____________GBS24" localSheetId="6">#REF!</definedName>
    <definedName name="____________GBS24" localSheetId="0">#REF!</definedName>
    <definedName name="____________GBS24">#REF!</definedName>
    <definedName name="____________GBS25" localSheetId="6">#REF!</definedName>
    <definedName name="____________GBS25" localSheetId="0">#REF!</definedName>
    <definedName name="____________GBS25">#REF!</definedName>
    <definedName name="____________GBS26" localSheetId="6">#REF!</definedName>
    <definedName name="____________GBS26" localSheetId="0">#REF!</definedName>
    <definedName name="____________GBS26">#REF!</definedName>
    <definedName name="____________GBS27" localSheetId="6">#REF!</definedName>
    <definedName name="____________GBS27" localSheetId="0">#REF!</definedName>
    <definedName name="____________GBS27">#REF!</definedName>
    <definedName name="____________GBS28" localSheetId="6">#REF!</definedName>
    <definedName name="____________GBS28" localSheetId="0">#REF!</definedName>
    <definedName name="____________GBS28">#REF!</definedName>
    <definedName name="____________GBS29" localSheetId="6">#REF!</definedName>
    <definedName name="____________GBS29" localSheetId="0">#REF!</definedName>
    <definedName name="____________GBS29">#REF!</definedName>
    <definedName name="____________imp1">[11]DATA_PRG!$H$245</definedName>
    <definedName name="____________knr2">NA()</definedName>
    <definedName name="____________l1">[3]leads!$A$3:$E$108</definedName>
    <definedName name="____________l12" localSheetId="6">#REF!</definedName>
    <definedName name="____________l12" localSheetId="0">#REF!</definedName>
    <definedName name="____________l12">#REF!</definedName>
    <definedName name="____________l2">[2]r!$F$29</definedName>
    <definedName name="____________l3" localSheetId="6">#REF!</definedName>
    <definedName name="____________l3" localSheetId="0">#REF!</definedName>
    <definedName name="____________l3">#REF!</definedName>
    <definedName name="____________l4">[4]Sheet1!$W$2:$Y$103</definedName>
    <definedName name="____________l5" localSheetId="6">#REF!</definedName>
    <definedName name="____________l5" localSheetId="0">#REF!</definedName>
    <definedName name="____________l5">#REF!</definedName>
    <definedName name="____________l6">[2]r!$F$4</definedName>
    <definedName name="____________l7">[5]r!$F$4</definedName>
    <definedName name="____________l8">[2]r!$F$2</definedName>
    <definedName name="____________l9">[2]r!$F$3</definedName>
    <definedName name="____________LJ6">[9]DATA!$H$245</definedName>
    <definedName name="____________lj600" localSheetId="6">#REF!</definedName>
    <definedName name="____________lj600" localSheetId="0">#REF!</definedName>
    <definedName name="____________lj600">#REF!</definedName>
    <definedName name="____________lj900" localSheetId="6">#REF!</definedName>
    <definedName name="____________lj900" localSheetId="0">#REF!</definedName>
    <definedName name="____________lj900">#REF!</definedName>
    <definedName name="____________LL3" localSheetId="6">#REF!</definedName>
    <definedName name="____________LL3" localSheetId="0">#REF!</definedName>
    <definedName name="____________LL3">#REF!</definedName>
    <definedName name="____________LSO24" localSheetId="6">[10]Lead!#REF!</definedName>
    <definedName name="____________LSO24" localSheetId="0">[10]Lead!#REF!</definedName>
    <definedName name="____________LSO24">[10]Lead!#REF!</definedName>
    <definedName name="____________MA1" localSheetId="6">#REF!</definedName>
    <definedName name="____________MA1" localSheetId="0">#REF!</definedName>
    <definedName name="____________MA1">#REF!</definedName>
    <definedName name="____________MA2">NA()</definedName>
    <definedName name="____________me12">NA()</definedName>
    <definedName name="____________Met22">NA()</definedName>
    <definedName name="____________Met45" localSheetId="6">#REF!</definedName>
    <definedName name="____________Met45" localSheetId="0">#REF!</definedName>
    <definedName name="____________Met45">#REF!</definedName>
    <definedName name="____________Met54" localSheetId="6">#REF!</definedName>
    <definedName name="____________Met54" localSheetId="0">#REF!</definedName>
    <definedName name="____________Met54">#REF!</definedName>
    <definedName name="____________MEt55" localSheetId="6">#REF!</definedName>
    <definedName name="____________MEt55" localSheetId="0">#REF!</definedName>
    <definedName name="____________MEt55">#REF!</definedName>
    <definedName name="____________Met63" localSheetId="6">#REF!</definedName>
    <definedName name="____________Met63" localSheetId="0">#REF!</definedName>
    <definedName name="____________Met63">#REF!</definedName>
    <definedName name="____________ML21" localSheetId="6">#REF!</definedName>
    <definedName name="____________ML21" localSheetId="0">#REF!</definedName>
    <definedName name="____________ML21">#REF!</definedName>
    <definedName name="____________ML210" localSheetId="6">#REF!</definedName>
    <definedName name="____________ML210" localSheetId="0">#REF!</definedName>
    <definedName name="____________ML210">#REF!</definedName>
    <definedName name="____________ML211" localSheetId="6">#REF!</definedName>
    <definedName name="____________ML211" localSheetId="0">#REF!</definedName>
    <definedName name="____________ML211">#REF!</definedName>
    <definedName name="____________ML212" localSheetId="6">#REF!</definedName>
    <definedName name="____________ML212" localSheetId="0">#REF!</definedName>
    <definedName name="____________ML212">#REF!</definedName>
    <definedName name="____________ML213" localSheetId="6">#REF!</definedName>
    <definedName name="____________ML213" localSheetId="0">#REF!</definedName>
    <definedName name="____________ML213">#REF!</definedName>
    <definedName name="____________ML214" localSheetId="6">#REF!</definedName>
    <definedName name="____________ML214" localSheetId="0">#REF!</definedName>
    <definedName name="____________ML214">#REF!</definedName>
    <definedName name="____________ML215" localSheetId="6">#REF!</definedName>
    <definedName name="____________ML215" localSheetId="0">#REF!</definedName>
    <definedName name="____________ML215">#REF!</definedName>
    <definedName name="____________ML216" localSheetId="6">#REF!</definedName>
    <definedName name="____________ML216" localSheetId="0">#REF!</definedName>
    <definedName name="____________ML216">#REF!</definedName>
    <definedName name="____________ML217" localSheetId="6">#REF!</definedName>
    <definedName name="____________ML217" localSheetId="0">#REF!</definedName>
    <definedName name="____________ML217">#REF!</definedName>
    <definedName name="____________ML218" localSheetId="6">#REF!</definedName>
    <definedName name="____________ML218" localSheetId="0">#REF!</definedName>
    <definedName name="____________ML218">#REF!</definedName>
    <definedName name="____________ML219" localSheetId="6">#REF!</definedName>
    <definedName name="____________ML219" localSheetId="0">#REF!</definedName>
    <definedName name="____________ML219">#REF!</definedName>
    <definedName name="____________ML22" localSheetId="6">#REF!</definedName>
    <definedName name="____________ML22" localSheetId="0">#REF!</definedName>
    <definedName name="____________ML22">#REF!</definedName>
    <definedName name="____________ML220" localSheetId="6">#REF!</definedName>
    <definedName name="____________ML220" localSheetId="0">#REF!</definedName>
    <definedName name="____________ML220">#REF!</definedName>
    <definedName name="____________ML221" localSheetId="6">#REF!</definedName>
    <definedName name="____________ML221" localSheetId="0">#REF!</definedName>
    <definedName name="____________ML221">#REF!</definedName>
    <definedName name="____________ML222" localSheetId="6">#REF!</definedName>
    <definedName name="____________ML222" localSheetId="0">#REF!</definedName>
    <definedName name="____________ML222">#REF!</definedName>
    <definedName name="____________ML223" localSheetId="6">#REF!</definedName>
    <definedName name="____________ML223" localSheetId="0">#REF!</definedName>
    <definedName name="____________ML223">#REF!</definedName>
    <definedName name="____________ML224" localSheetId="6">#REF!</definedName>
    <definedName name="____________ML224" localSheetId="0">#REF!</definedName>
    <definedName name="____________ML224">#REF!</definedName>
    <definedName name="____________ML23" localSheetId="6">#REF!</definedName>
    <definedName name="____________ML23" localSheetId="0">#REF!</definedName>
    <definedName name="____________ML23">#REF!</definedName>
    <definedName name="____________ML24" localSheetId="6">#REF!</definedName>
    <definedName name="____________ML24" localSheetId="0">#REF!</definedName>
    <definedName name="____________ML24">#REF!</definedName>
    <definedName name="____________ML25" localSheetId="6">#REF!</definedName>
    <definedName name="____________ML25" localSheetId="0">#REF!</definedName>
    <definedName name="____________ML25">#REF!</definedName>
    <definedName name="____________ML26" localSheetId="6">#REF!</definedName>
    <definedName name="____________ML26" localSheetId="0">#REF!</definedName>
    <definedName name="____________ML26">#REF!</definedName>
    <definedName name="____________ML27" localSheetId="6">#REF!</definedName>
    <definedName name="____________ML27" localSheetId="0">#REF!</definedName>
    <definedName name="____________ML27">#REF!</definedName>
    <definedName name="____________ML28" localSheetId="6">#REF!</definedName>
    <definedName name="____________ML28" localSheetId="0">#REF!</definedName>
    <definedName name="____________ML28">#REF!</definedName>
    <definedName name="____________ML29" localSheetId="6">#REF!</definedName>
    <definedName name="____________ML29" localSheetId="0">#REF!</definedName>
    <definedName name="____________ML29">#REF!</definedName>
    <definedName name="____________ML31" localSheetId="6">#REF!</definedName>
    <definedName name="____________ML31" localSheetId="0">#REF!</definedName>
    <definedName name="____________ML31">#REF!</definedName>
    <definedName name="____________ML310" localSheetId="6">#REF!</definedName>
    <definedName name="____________ML310" localSheetId="0">#REF!</definedName>
    <definedName name="____________ML310">#REF!</definedName>
    <definedName name="____________ML311" localSheetId="6">#REF!</definedName>
    <definedName name="____________ML311" localSheetId="0">#REF!</definedName>
    <definedName name="____________ML311">#REF!</definedName>
    <definedName name="____________ML312" localSheetId="6">#REF!</definedName>
    <definedName name="____________ML312" localSheetId="0">#REF!</definedName>
    <definedName name="____________ML312">#REF!</definedName>
    <definedName name="____________ML313" localSheetId="6">#REF!</definedName>
    <definedName name="____________ML313" localSheetId="0">#REF!</definedName>
    <definedName name="____________ML313">#REF!</definedName>
    <definedName name="____________ML314" localSheetId="6">#REF!</definedName>
    <definedName name="____________ML314" localSheetId="0">#REF!</definedName>
    <definedName name="____________ML314">#REF!</definedName>
    <definedName name="____________ML315" localSheetId="6">#REF!</definedName>
    <definedName name="____________ML315" localSheetId="0">#REF!</definedName>
    <definedName name="____________ML315">#REF!</definedName>
    <definedName name="____________ML316" localSheetId="6">#REF!</definedName>
    <definedName name="____________ML316" localSheetId="0">#REF!</definedName>
    <definedName name="____________ML316">#REF!</definedName>
    <definedName name="____________ML317" localSheetId="6">#REF!</definedName>
    <definedName name="____________ML317" localSheetId="0">#REF!</definedName>
    <definedName name="____________ML317">#REF!</definedName>
    <definedName name="____________ML318" localSheetId="6">#REF!</definedName>
    <definedName name="____________ML318" localSheetId="0">#REF!</definedName>
    <definedName name="____________ML318">#REF!</definedName>
    <definedName name="____________ML319" localSheetId="6">#REF!</definedName>
    <definedName name="____________ML319" localSheetId="0">#REF!</definedName>
    <definedName name="____________ML319">#REF!</definedName>
    <definedName name="____________ML32" localSheetId="6">#REF!</definedName>
    <definedName name="____________ML32" localSheetId="0">#REF!</definedName>
    <definedName name="____________ML32">#REF!</definedName>
    <definedName name="____________ML320" localSheetId="6">#REF!</definedName>
    <definedName name="____________ML320" localSheetId="0">#REF!</definedName>
    <definedName name="____________ML320">#REF!</definedName>
    <definedName name="____________ML321" localSheetId="6">#REF!</definedName>
    <definedName name="____________ML321" localSheetId="0">#REF!</definedName>
    <definedName name="____________ML321">#REF!</definedName>
    <definedName name="____________ML322" localSheetId="6">#REF!</definedName>
    <definedName name="____________ML322" localSheetId="0">#REF!</definedName>
    <definedName name="____________ML322">#REF!</definedName>
    <definedName name="____________ML323" localSheetId="6">#REF!</definedName>
    <definedName name="____________ML323" localSheetId="0">#REF!</definedName>
    <definedName name="____________ML323">#REF!</definedName>
    <definedName name="____________ML324" localSheetId="6">#REF!</definedName>
    <definedName name="____________ML324" localSheetId="0">#REF!</definedName>
    <definedName name="____________ML324">#REF!</definedName>
    <definedName name="____________ML33" localSheetId="6">#REF!</definedName>
    <definedName name="____________ML33" localSheetId="0">#REF!</definedName>
    <definedName name="____________ML33">#REF!</definedName>
    <definedName name="____________ML34" localSheetId="6">#REF!</definedName>
    <definedName name="____________ML34" localSheetId="0">#REF!</definedName>
    <definedName name="____________ML34">#REF!</definedName>
    <definedName name="____________ML35" localSheetId="6">#REF!</definedName>
    <definedName name="____________ML35" localSheetId="0">#REF!</definedName>
    <definedName name="____________ML35">#REF!</definedName>
    <definedName name="____________ML36" localSheetId="6">#REF!</definedName>
    <definedName name="____________ML36" localSheetId="0">#REF!</definedName>
    <definedName name="____________ML36">#REF!</definedName>
    <definedName name="____________ML37" localSheetId="6">#REF!</definedName>
    <definedName name="____________ML37" localSheetId="0">#REF!</definedName>
    <definedName name="____________ML37">#REF!</definedName>
    <definedName name="____________ML38" localSheetId="6">#REF!</definedName>
    <definedName name="____________ML38" localSheetId="0">#REF!</definedName>
    <definedName name="____________ML38">#REF!</definedName>
    <definedName name="____________ML39" localSheetId="6">#REF!</definedName>
    <definedName name="____________ML39" localSheetId="0">#REF!</definedName>
    <definedName name="____________ML39">#REF!</definedName>
    <definedName name="____________ML7" localSheetId="6">#REF!</definedName>
    <definedName name="____________ML7" localSheetId="0">#REF!</definedName>
    <definedName name="____________ML7">#REF!</definedName>
    <definedName name="____________ML8" localSheetId="6">#REF!</definedName>
    <definedName name="____________ML8" localSheetId="0">#REF!</definedName>
    <definedName name="____________ML8">#REF!</definedName>
    <definedName name="____________ML9" localSheetId="6">#REF!</definedName>
    <definedName name="____________ML9" localSheetId="0">#REF!</definedName>
    <definedName name="____________ML9">#REF!</definedName>
    <definedName name="____________mm1">[6]r!$F$4</definedName>
    <definedName name="____________mm1000" localSheetId="6">#REF!</definedName>
    <definedName name="____________mm1000" localSheetId="0">#REF!</definedName>
    <definedName name="____________mm1000">#REF!</definedName>
    <definedName name="____________mm11">[2]r!$F$4</definedName>
    <definedName name="____________mm111">[5]r!$F$4</definedName>
    <definedName name="____________mm600" localSheetId="6">#REF!</definedName>
    <definedName name="____________mm600" localSheetId="0">#REF!</definedName>
    <definedName name="____________mm600">#REF!</definedName>
    <definedName name="____________mm800" localSheetId="6">#REF!</definedName>
    <definedName name="____________mm800" localSheetId="0">#REF!</definedName>
    <definedName name="____________mm800">#REF!</definedName>
    <definedName name="____________PC1" localSheetId="6">#REF!</definedName>
    <definedName name="____________PC1" localSheetId="0">#REF!</definedName>
    <definedName name="____________PC1">#REF!</definedName>
    <definedName name="____________PC10" localSheetId="6">#REF!</definedName>
    <definedName name="____________PC10" localSheetId="0">#REF!</definedName>
    <definedName name="____________PC10">#REF!</definedName>
    <definedName name="____________PC11" localSheetId="6">#REF!</definedName>
    <definedName name="____________PC11" localSheetId="0">#REF!</definedName>
    <definedName name="____________PC11">#REF!</definedName>
    <definedName name="____________PC12" localSheetId="6">#REF!</definedName>
    <definedName name="____________PC12" localSheetId="0">#REF!</definedName>
    <definedName name="____________PC12">#REF!</definedName>
    <definedName name="____________PC13" localSheetId="6">#REF!</definedName>
    <definedName name="____________PC13" localSheetId="0">#REF!</definedName>
    <definedName name="____________PC13">#REF!</definedName>
    <definedName name="____________PC14" localSheetId="6">#REF!</definedName>
    <definedName name="____________PC14" localSheetId="0">#REF!</definedName>
    <definedName name="____________PC14">#REF!</definedName>
    <definedName name="____________PC15" localSheetId="6">#REF!</definedName>
    <definedName name="____________PC15" localSheetId="0">#REF!</definedName>
    <definedName name="____________PC15">#REF!</definedName>
    <definedName name="____________PC16" localSheetId="6">#REF!</definedName>
    <definedName name="____________PC16" localSheetId="0">#REF!</definedName>
    <definedName name="____________PC16">#REF!</definedName>
    <definedName name="____________PC17" localSheetId="6">#REF!</definedName>
    <definedName name="____________PC17" localSheetId="0">#REF!</definedName>
    <definedName name="____________PC17">#REF!</definedName>
    <definedName name="____________PC18" localSheetId="6">#REF!</definedName>
    <definedName name="____________PC18" localSheetId="0">#REF!</definedName>
    <definedName name="____________PC18">#REF!</definedName>
    <definedName name="____________PC19" localSheetId="6">#REF!</definedName>
    <definedName name="____________PC19" localSheetId="0">#REF!</definedName>
    <definedName name="____________PC19">#REF!</definedName>
    <definedName name="____________pc2" localSheetId="6">#REF!</definedName>
    <definedName name="____________pc2" localSheetId="0">#REF!</definedName>
    <definedName name="____________pc2">#REF!</definedName>
    <definedName name="____________PC20">NA()</definedName>
    <definedName name="____________PC21" localSheetId="6">#REF!</definedName>
    <definedName name="____________PC21" localSheetId="0">#REF!</definedName>
    <definedName name="____________PC21">#REF!</definedName>
    <definedName name="____________PC22" localSheetId="6">#REF!</definedName>
    <definedName name="____________PC22" localSheetId="0">#REF!</definedName>
    <definedName name="____________PC22">#REF!</definedName>
    <definedName name="____________PC23" localSheetId="6">#REF!</definedName>
    <definedName name="____________PC23" localSheetId="0">#REF!</definedName>
    <definedName name="____________PC23">#REF!</definedName>
    <definedName name="____________PC24" localSheetId="6">#REF!</definedName>
    <definedName name="____________PC24" localSheetId="0">#REF!</definedName>
    <definedName name="____________PC24">#REF!</definedName>
    <definedName name="____________PC3" localSheetId="6">#REF!</definedName>
    <definedName name="____________PC3" localSheetId="0">#REF!</definedName>
    <definedName name="____________PC3">#REF!</definedName>
    <definedName name="____________PC4" localSheetId="6">#REF!</definedName>
    <definedName name="____________PC4" localSheetId="0">#REF!</definedName>
    <definedName name="____________PC4">#REF!</definedName>
    <definedName name="____________PC5" localSheetId="6">#REF!</definedName>
    <definedName name="____________PC5" localSheetId="0">#REF!</definedName>
    <definedName name="____________PC5">#REF!</definedName>
    <definedName name="____________PC6" localSheetId="6">#REF!</definedName>
    <definedName name="____________PC6" localSheetId="0">#REF!</definedName>
    <definedName name="____________PC6">#REF!</definedName>
    <definedName name="____________pc600" localSheetId="6">#REF!</definedName>
    <definedName name="____________pc600" localSheetId="0">#REF!</definedName>
    <definedName name="____________pc600">#REF!</definedName>
    <definedName name="____________PC7" localSheetId="6">#REF!</definedName>
    <definedName name="____________PC7" localSheetId="0">#REF!</definedName>
    <definedName name="____________PC7">#REF!</definedName>
    <definedName name="____________PC8" localSheetId="6">#REF!</definedName>
    <definedName name="____________PC8" localSheetId="0">#REF!</definedName>
    <definedName name="____________PC8">#REF!</definedName>
    <definedName name="____________PC9" localSheetId="6">#REF!</definedName>
    <definedName name="____________PC9" localSheetId="0">#REF!</definedName>
    <definedName name="____________PC9">#REF!</definedName>
    <definedName name="____________pc900" localSheetId="6">#REF!</definedName>
    <definedName name="____________pc900" localSheetId="0">#REF!</definedName>
    <definedName name="____________pc900">#REF!</definedName>
    <definedName name="____________pla4">[12]DATA_PRG!$H$269</definedName>
    <definedName name="____________pv2" localSheetId="6">#REF!</definedName>
    <definedName name="____________pv2" localSheetId="0">#REF!</definedName>
    <definedName name="____________pv2">#REF!</definedName>
    <definedName name="____________rr3">[7]v!$A$2:$E$51</definedName>
    <definedName name="____________rrr1">[7]r!$B$1:$I$145</definedName>
    <definedName name="____________SP10">[13]Sheet1!$C$18</definedName>
    <definedName name="____________SP16">[13]Sheet1!$C$24</definedName>
    <definedName name="____________SP7">[13]Sheet1!$C$15</definedName>
    <definedName name="____________ss12">[8]rdamdata!$J$8</definedName>
    <definedName name="____________ss20">[8]rdamdata!$J$7</definedName>
    <definedName name="____________ss40">[8]rdamdata!$J$6</definedName>
    <definedName name="____________var1" localSheetId="6">#REF!</definedName>
    <definedName name="____________var1" localSheetId="0">#REF!</definedName>
    <definedName name="____________var1">#REF!</definedName>
    <definedName name="____________var4" localSheetId="6">#REF!</definedName>
    <definedName name="____________var4" localSheetId="0">#REF!</definedName>
    <definedName name="____________var4">#REF!</definedName>
    <definedName name="____________vat1">NA()</definedName>
    <definedName name="____________xh2256">[19]HDPE!$L$30</definedName>
    <definedName name="____________xh2506">[19]HDPE!$M$30</definedName>
    <definedName name="____________xh2806">[19]HDPE!$N$30</definedName>
    <definedName name="____________xh3156">[19]HDPE!$O$30</definedName>
    <definedName name="____________xh634">[19]HDPE!$C$16</definedName>
    <definedName name="____________xk7100">[19]DI!$C$37</definedName>
    <definedName name="____________xk7150">[19]DI!$D$37</definedName>
    <definedName name="____________xk7250">[19]DI!$F$37</definedName>
    <definedName name="____________xk7300">[19]DI!$G$37</definedName>
    <definedName name="____________xp11010">[19]pvc!$F$61</definedName>
    <definedName name="____________xp1104">[19]pvc!$F$31</definedName>
    <definedName name="____________xp1106">[19]pvc!$F$46</definedName>
    <definedName name="____________xp1254">[19]pvc!$G$31</definedName>
    <definedName name="____________xp1256">[19]pvc!$G$46</definedName>
    <definedName name="____________xp14010">[19]pvc!$H$61</definedName>
    <definedName name="____________xp1404">[19]pvc!$H$31</definedName>
    <definedName name="____________xp1406">[19]pvc!$H$46</definedName>
    <definedName name="____________xp1604">[19]pvc!$I$31</definedName>
    <definedName name="____________xp1606">[19]pvc!$I$46</definedName>
    <definedName name="____________xp1804">[19]pvc!$J$31</definedName>
    <definedName name="____________xp1806">[19]pvc!$J$46</definedName>
    <definedName name="____________xp2006">[19]pvc!$K$46</definedName>
    <definedName name="____________xp6310">[19]pvc!$C$61</definedName>
    <definedName name="____________xp636">[19]pvc!$C$46</definedName>
    <definedName name="____________xp7510">[19]pvc!$D$61</definedName>
    <definedName name="____________xp754">[19]pvc!$D$31</definedName>
    <definedName name="____________xp756">[19]pvc!$D$46</definedName>
    <definedName name="____________xp9010">[19]pvc!$E$61</definedName>
    <definedName name="____________xp904">[19]pvc!$E$31</definedName>
    <definedName name="____________xp906">[19]pvc!$E$46</definedName>
    <definedName name="___________bla1">[1]leads!$H$7</definedName>
    <definedName name="___________BSG100" localSheetId="6">#REF!</definedName>
    <definedName name="___________BSG100" localSheetId="0">#REF!</definedName>
    <definedName name="___________BSG100">#REF!</definedName>
    <definedName name="___________BSG150" localSheetId="6">#REF!</definedName>
    <definedName name="___________BSG150" localSheetId="0">#REF!</definedName>
    <definedName name="___________BSG150">#REF!</definedName>
    <definedName name="___________BSG5" localSheetId="6">#REF!</definedName>
    <definedName name="___________BSG5" localSheetId="0">#REF!</definedName>
    <definedName name="___________BSG5">#REF!</definedName>
    <definedName name="___________BSG75" localSheetId="6">#REF!</definedName>
    <definedName name="___________BSG75" localSheetId="0">#REF!</definedName>
    <definedName name="___________BSG75">#REF!</definedName>
    <definedName name="___________BTC1" localSheetId="6">#REF!</definedName>
    <definedName name="___________BTC1" localSheetId="0">#REF!</definedName>
    <definedName name="___________BTC1">#REF!</definedName>
    <definedName name="___________BTC10" localSheetId="6">#REF!</definedName>
    <definedName name="___________BTC10" localSheetId="0">#REF!</definedName>
    <definedName name="___________BTC10">#REF!</definedName>
    <definedName name="___________BTC11" localSheetId="6">#REF!</definedName>
    <definedName name="___________BTC11" localSheetId="0">#REF!</definedName>
    <definedName name="___________BTC11">#REF!</definedName>
    <definedName name="___________BTC12" localSheetId="6">#REF!</definedName>
    <definedName name="___________BTC12" localSheetId="0">#REF!</definedName>
    <definedName name="___________BTC12">#REF!</definedName>
    <definedName name="___________BTC13" localSheetId="6">#REF!</definedName>
    <definedName name="___________BTC13" localSheetId="0">#REF!</definedName>
    <definedName name="___________BTC13">#REF!</definedName>
    <definedName name="___________BTC14" localSheetId="6">#REF!</definedName>
    <definedName name="___________BTC14" localSheetId="0">#REF!</definedName>
    <definedName name="___________BTC14">#REF!</definedName>
    <definedName name="___________BTC15" localSheetId="6">#REF!</definedName>
    <definedName name="___________BTC15" localSheetId="0">#REF!</definedName>
    <definedName name="___________BTC15">#REF!</definedName>
    <definedName name="___________BTC16" localSheetId="6">#REF!</definedName>
    <definedName name="___________BTC16" localSheetId="0">#REF!</definedName>
    <definedName name="___________BTC16">#REF!</definedName>
    <definedName name="___________BTC17" localSheetId="6">#REF!</definedName>
    <definedName name="___________BTC17" localSheetId="0">#REF!</definedName>
    <definedName name="___________BTC17">#REF!</definedName>
    <definedName name="___________BTC18" localSheetId="6">#REF!</definedName>
    <definedName name="___________BTC18" localSheetId="0">#REF!</definedName>
    <definedName name="___________BTC18">#REF!</definedName>
    <definedName name="___________BTC19" localSheetId="6">#REF!</definedName>
    <definedName name="___________BTC19" localSheetId="0">#REF!</definedName>
    <definedName name="___________BTC19">#REF!</definedName>
    <definedName name="___________BTC2" localSheetId="6">#REF!</definedName>
    <definedName name="___________BTC2" localSheetId="0">#REF!</definedName>
    <definedName name="___________BTC2">#REF!</definedName>
    <definedName name="___________BTC20" localSheetId="6">#REF!</definedName>
    <definedName name="___________BTC20" localSheetId="0">#REF!</definedName>
    <definedName name="___________BTC20">#REF!</definedName>
    <definedName name="___________BTC21" localSheetId="6">#REF!</definedName>
    <definedName name="___________BTC21" localSheetId="0">#REF!</definedName>
    <definedName name="___________BTC21">#REF!</definedName>
    <definedName name="___________BTC22" localSheetId="6">#REF!</definedName>
    <definedName name="___________BTC22" localSheetId="0">#REF!</definedName>
    <definedName name="___________BTC22">#REF!</definedName>
    <definedName name="___________BTC23" localSheetId="6">#REF!</definedName>
    <definedName name="___________BTC23" localSheetId="0">#REF!</definedName>
    <definedName name="___________BTC23">#REF!</definedName>
    <definedName name="___________BTC24" localSheetId="6">#REF!</definedName>
    <definedName name="___________BTC24" localSheetId="0">#REF!</definedName>
    <definedName name="___________BTC24">#REF!</definedName>
    <definedName name="___________BTC3" localSheetId="6">#REF!</definedName>
    <definedName name="___________BTC3" localSheetId="0">#REF!</definedName>
    <definedName name="___________BTC3">#REF!</definedName>
    <definedName name="___________BTC4" localSheetId="6">#REF!</definedName>
    <definedName name="___________BTC4" localSheetId="0">#REF!</definedName>
    <definedName name="___________BTC4">#REF!</definedName>
    <definedName name="___________BTC5" localSheetId="6">#REF!</definedName>
    <definedName name="___________BTC5" localSheetId="0">#REF!</definedName>
    <definedName name="___________BTC5">#REF!</definedName>
    <definedName name="___________BTC6" localSheetId="6">#REF!</definedName>
    <definedName name="___________BTC6" localSheetId="0">#REF!</definedName>
    <definedName name="___________BTC6">#REF!</definedName>
    <definedName name="___________BTC7" localSheetId="6">#REF!</definedName>
    <definedName name="___________BTC7" localSheetId="0">#REF!</definedName>
    <definedName name="___________BTC7">#REF!</definedName>
    <definedName name="___________BTC8" localSheetId="6">#REF!</definedName>
    <definedName name="___________BTC8" localSheetId="0">#REF!</definedName>
    <definedName name="___________BTC8">#REF!</definedName>
    <definedName name="___________BTC9" localSheetId="6">#REF!</definedName>
    <definedName name="___________BTC9" localSheetId="0">#REF!</definedName>
    <definedName name="___________BTC9">#REF!</definedName>
    <definedName name="___________BTR1" localSheetId="6">#REF!</definedName>
    <definedName name="___________BTR1" localSheetId="0">#REF!</definedName>
    <definedName name="___________BTR1">#REF!</definedName>
    <definedName name="___________BTR10" localSheetId="6">#REF!</definedName>
    <definedName name="___________BTR10" localSheetId="0">#REF!</definedName>
    <definedName name="___________BTR10">#REF!</definedName>
    <definedName name="___________BTR11" localSheetId="6">#REF!</definedName>
    <definedName name="___________BTR11" localSheetId="0">#REF!</definedName>
    <definedName name="___________BTR11">#REF!</definedName>
    <definedName name="___________BTR12" localSheetId="6">#REF!</definedName>
    <definedName name="___________BTR12" localSheetId="0">#REF!</definedName>
    <definedName name="___________BTR12">#REF!</definedName>
    <definedName name="___________BTR13" localSheetId="6">#REF!</definedName>
    <definedName name="___________BTR13" localSheetId="0">#REF!</definedName>
    <definedName name="___________BTR13">#REF!</definedName>
    <definedName name="___________BTR14" localSheetId="6">#REF!</definedName>
    <definedName name="___________BTR14" localSheetId="0">#REF!</definedName>
    <definedName name="___________BTR14">#REF!</definedName>
    <definedName name="___________BTR15" localSheetId="6">#REF!</definedName>
    <definedName name="___________BTR15" localSheetId="0">#REF!</definedName>
    <definedName name="___________BTR15">#REF!</definedName>
    <definedName name="___________BTR16" localSheetId="6">#REF!</definedName>
    <definedName name="___________BTR16" localSheetId="0">#REF!</definedName>
    <definedName name="___________BTR16">#REF!</definedName>
    <definedName name="___________BTR17" localSheetId="6">#REF!</definedName>
    <definedName name="___________BTR17" localSheetId="0">#REF!</definedName>
    <definedName name="___________BTR17">#REF!</definedName>
    <definedName name="___________BTR18" localSheetId="6">#REF!</definedName>
    <definedName name="___________BTR18" localSheetId="0">#REF!</definedName>
    <definedName name="___________BTR18">#REF!</definedName>
    <definedName name="___________BTR19" localSheetId="6">#REF!</definedName>
    <definedName name="___________BTR19" localSheetId="0">#REF!</definedName>
    <definedName name="___________BTR19">#REF!</definedName>
    <definedName name="___________BTR2" localSheetId="6">#REF!</definedName>
    <definedName name="___________BTR2" localSheetId="0">#REF!</definedName>
    <definedName name="___________BTR2">#REF!</definedName>
    <definedName name="___________BTR20" localSheetId="6">#REF!</definedName>
    <definedName name="___________BTR20" localSheetId="0">#REF!</definedName>
    <definedName name="___________BTR20">#REF!</definedName>
    <definedName name="___________BTR21" localSheetId="6">#REF!</definedName>
    <definedName name="___________BTR21" localSheetId="0">#REF!</definedName>
    <definedName name="___________BTR21">#REF!</definedName>
    <definedName name="___________BTR22" localSheetId="6">#REF!</definedName>
    <definedName name="___________BTR22" localSheetId="0">#REF!</definedName>
    <definedName name="___________BTR22">#REF!</definedName>
    <definedName name="___________BTR23" localSheetId="6">#REF!</definedName>
    <definedName name="___________BTR23" localSheetId="0">#REF!</definedName>
    <definedName name="___________BTR23">#REF!</definedName>
    <definedName name="___________BTR24" localSheetId="6">#REF!</definedName>
    <definedName name="___________BTR24" localSheetId="0">#REF!</definedName>
    <definedName name="___________BTR24">#REF!</definedName>
    <definedName name="___________BTR3" localSheetId="6">#REF!</definedName>
    <definedName name="___________BTR3" localSheetId="0">#REF!</definedName>
    <definedName name="___________BTR3">#REF!</definedName>
    <definedName name="___________BTR4" localSheetId="6">#REF!</definedName>
    <definedName name="___________BTR4" localSheetId="0">#REF!</definedName>
    <definedName name="___________BTR4">#REF!</definedName>
    <definedName name="___________BTR5" localSheetId="6">#REF!</definedName>
    <definedName name="___________BTR5" localSheetId="0">#REF!</definedName>
    <definedName name="___________BTR5">#REF!</definedName>
    <definedName name="___________BTR6" localSheetId="6">#REF!</definedName>
    <definedName name="___________BTR6" localSheetId="0">#REF!</definedName>
    <definedName name="___________BTR6">#REF!</definedName>
    <definedName name="___________BTR7" localSheetId="6">#REF!</definedName>
    <definedName name="___________BTR7" localSheetId="0">#REF!</definedName>
    <definedName name="___________BTR7">#REF!</definedName>
    <definedName name="___________BTR8" localSheetId="6">#REF!</definedName>
    <definedName name="___________BTR8" localSheetId="0">#REF!</definedName>
    <definedName name="___________BTR8">#REF!</definedName>
    <definedName name="___________BTR9" localSheetId="6">#REF!</definedName>
    <definedName name="___________BTR9" localSheetId="0">#REF!</definedName>
    <definedName name="___________BTR9">#REF!</definedName>
    <definedName name="___________BTS1" localSheetId="6">#REF!</definedName>
    <definedName name="___________BTS1" localSheetId="0">#REF!</definedName>
    <definedName name="___________BTS1">#REF!</definedName>
    <definedName name="___________BTS10" localSheetId="6">#REF!</definedName>
    <definedName name="___________BTS10" localSheetId="0">#REF!</definedName>
    <definedName name="___________BTS10">#REF!</definedName>
    <definedName name="___________BTS11" localSheetId="6">#REF!</definedName>
    <definedName name="___________BTS11" localSheetId="0">#REF!</definedName>
    <definedName name="___________BTS11">#REF!</definedName>
    <definedName name="___________BTS12" localSheetId="6">#REF!</definedName>
    <definedName name="___________BTS12" localSheetId="0">#REF!</definedName>
    <definedName name="___________BTS12">#REF!</definedName>
    <definedName name="___________BTS13" localSheetId="6">#REF!</definedName>
    <definedName name="___________BTS13" localSheetId="0">#REF!</definedName>
    <definedName name="___________BTS13">#REF!</definedName>
    <definedName name="___________BTS14" localSheetId="6">#REF!</definedName>
    <definedName name="___________BTS14" localSheetId="0">#REF!</definedName>
    <definedName name="___________BTS14">#REF!</definedName>
    <definedName name="___________BTS15" localSheetId="6">#REF!</definedName>
    <definedName name="___________BTS15" localSheetId="0">#REF!</definedName>
    <definedName name="___________BTS15">#REF!</definedName>
    <definedName name="___________BTS16" localSheetId="6">#REF!</definedName>
    <definedName name="___________BTS16" localSheetId="0">#REF!</definedName>
    <definedName name="___________BTS16">#REF!</definedName>
    <definedName name="___________BTS17" localSheetId="6">#REF!</definedName>
    <definedName name="___________BTS17" localSheetId="0">#REF!</definedName>
    <definedName name="___________BTS17">#REF!</definedName>
    <definedName name="___________BTS18" localSheetId="6">#REF!</definedName>
    <definedName name="___________BTS18" localSheetId="0">#REF!</definedName>
    <definedName name="___________BTS18">#REF!</definedName>
    <definedName name="___________BTS19" localSheetId="6">#REF!</definedName>
    <definedName name="___________BTS19" localSheetId="0">#REF!</definedName>
    <definedName name="___________BTS19">#REF!</definedName>
    <definedName name="___________BTS2" localSheetId="6">#REF!</definedName>
    <definedName name="___________BTS2" localSheetId="0">#REF!</definedName>
    <definedName name="___________BTS2">#REF!</definedName>
    <definedName name="___________BTS20" localSheetId="6">#REF!</definedName>
    <definedName name="___________BTS20" localSheetId="0">#REF!</definedName>
    <definedName name="___________BTS20">#REF!</definedName>
    <definedName name="___________BTS21" localSheetId="6">#REF!</definedName>
    <definedName name="___________BTS21" localSheetId="0">#REF!</definedName>
    <definedName name="___________BTS21">#REF!</definedName>
    <definedName name="___________BTS22" localSheetId="6">#REF!</definedName>
    <definedName name="___________BTS22" localSheetId="0">#REF!</definedName>
    <definedName name="___________BTS22">#REF!</definedName>
    <definedName name="___________BTS23" localSheetId="6">#REF!</definedName>
    <definedName name="___________BTS23" localSheetId="0">#REF!</definedName>
    <definedName name="___________BTS23">#REF!</definedName>
    <definedName name="___________BTS24" localSheetId="6">#REF!</definedName>
    <definedName name="___________BTS24" localSheetId="0">#REF!</definedName>
    <definedName name="___________BTS24">#REF!</definedName>
    <definedName name="___________BTS3" localSheetId="6">#REF!</definedName>
    <definedName name="___________BTS3" localSheetId="0">#REF!</definedName>
    <definedName name="___________BTS3">#REF!</definedName>
    <definedName name="___________BTS4" localSheetId="6">#REF!</definedName>
    <definedName name="___________BTS4" localSheetId="0">#REF!</definedName>
    <definedName name="___________BTS4">#REF!</definedName>
    <definedName name="___________BTS5" localSheetId="6">#REF!</definedName>
    <definedName name="___________BTS5" localSheetId="0">#REF!</definedName>
    <definedName name="___________BTS5">#REF!</definedName>
    <definedName name="___________BTS6" localSheetId="6">#REF!</definedName>
    <definedName name="___________BTS6" localSheetId="0">#REF!</definedName>
    <definedName name="___________BTS6">#REF!</definedName>
    <definedName name="___________BTS7" localSheetId="6">#REF!</definedName>
    <definedName name="___________BTS7" localSheetId="0">#REF!</definedName>
    <definedName name="___________BTS7">#REF!</definedName>
    <definedName name="___________BTS8" localSheetId="6">#REF!</definedName>
    <definedName name="___________BTS8" localSheetId="0">#REF!</definedName>
    <definedName name="___________BTS8">#REF!</definedName>
    <definedName name="___________BTS9" localSheetId="6">#REF!</definedName>
    <definedName name="___________BTS9" localSheetId="0">#REF!</definedName>
    <definedName name="___________BTS9">#REF!</definedName>
    <definedName name="___________can430">40.73</definedName>
    <definedName name="___________can435">43.3</definedName>
    <definedName name="___________CCW1">[9]DATA!$H$67</definedName>
    <definedName name="___________CCW2">[9]DATA!$H$97</definedName>
    <definedName name="___________cur1">[2]r!$F$30</definedName>
    <definedName name="___________ewe1">NA()</definedName>
    <definedName name="___________GBS11" localSheetId="6">#REF!</definedName>
    <definedName name="___________GBS11" localSheetId="0">#REF!</definedName>
    <definedName name="___________GBS11">#REF!</definedName>
    <definedName name="___________GBS110" localSheetId="6">#REF!</definedName>
    <definedName name="___________GBS110" localSheetId="0">#REF!</definedName>
    <definedName name="___________GBS110">#REF!</definedName>
    <definedName name="___________GBS111" localSheetId="6">#REF!</definedName>
    <definedName name="___________GBS111" localSheetId="0">#REF!</definedName>
    <definedName name="___________GBS111">#REF!</definedName>
    <definedName name="___________GBS112" localSheetId="6">#REF!</definedName>
    <definedName name="___________GBS112" localSheetId="0">#REF!</definedName>
    <definedName name="___________GBS112">#REF!</definedName>
    <definedName name="___________GBS113" localSheetId="6">#REF!</definedName>
    <definedName name="___________GBS113" localSheetId="0">#REF!</definedName>
    <definedName name="___________GBS113">#REF!</definedName>
    <definedName name="___________GBS114" localSheetId="6">#REF!</definedName>
    <definedName name="___________GBS114" localSheetId="0">#REF!</definedName>
    <definedName name="___________GBS114">#REF!</definedName>
    <definedName name="___________GBS115" localSheetId="6">#REF!</definedName>
    <definedName name="___________GBS115" localSheetId="0">#REF!</definedName>
    <definedName name="___________GBS115">#REF!</definedName>
    <definedName name="___________GBS116" localSheetId="6">#REF!</definedName>
    <definedName name="___________GBS116" localSheetId="0">#REF!</definedName>
    <definedName name="___________GBS116">#REF!</definedName>
    <definedName name="___________GBS117" localSheetId="6">#REF!</definedName>
    <definedName name="___________GBS117" localSheetId="0">#REF!</definedName>
    <definedName name="___________GBS117">#REF!</definedName>
    <definedName name="___________GBS118" localSheetId="6">#REF!</definedName>
    <definedName name="___________GBS118" localSheetId="0">#REF!</definedName>
    <definedName name="___________GBS118">#REF!</definedName>
    <definedName name="___________GBS119" localSheetId="6">#REF!</definedName>
    <definedName name="___________GBS119" localSheetId="0">#REF!</definedName>
    <definedName name="___________GBS119">#REF!</definedName>
    <definedName name="___________GBS12" localSheetId="6">#REF!</definedName>
    <definedName name="___________GBS12" localSheetId="0">#REF!</definedName>
    <definedName name="___________GBS12">#REF!</definedName>
    <definedName name="___________GBS120" localSheetId="6">#REF!</definedName>
    <definedName name="___________GBS120" localSheetId="0">#REF!</definedName>
    <definedName name="___________GBS120">#REF!</definedName>
    <definedName name="___________GBS121" localSheetId="6">#REF!</definedName>
    <definedName name="___________GBS121" localSheetId="0">#REF!</definedName>
    <definedName name="___________GBS121">#REF!</definedName>
    <definedName name="___________GBS122" localSheetId="6">#REF!</definedName>
    <definedName name="___________GBS122" localSheetId="0">#REF!</definedName>
    <definedName name="___________GBS122">#REF!</definedName>
    <definedName name="___________GBS123" localSheetId="6">#REF!</definedName>
    <definedName name="___________GBS123" localSheetId="0">#REF!</definedName>
    <definedName name="___________GBS123">#REF!</definedName>
    <definedName name="___________GBS124" localSheetId="6">#REF!</definedName>
    <definedName name="___________GBS124" localSheetId="0">#REF!</definedName>
    <definedName name="___________GBS124">#REF!</definedName>
    <definedName name="___________GBS13" localSheetId="6">#REF!</definedName>
    <definedName name="___________GBS13" localSheetId="0">#REF!</definedName>
    <definedName name="___________GBS13">#REF!</definedName>
    <definedName name="___________GBS14" localSheetId="6">#REF!</definedName>
    <definedName name="___________GBS14" localSheetId="0">#REF!</definedName>
    <definedName name="___________GBS14">#REF!</definedName>
    <definedName name="___________GBS15" localSheetId="6">#REF!</definedName>
    <definedName name="___________GBS15" localSheetId="0">#REF!</definedName>
    <definedName name="___________GBS15">#REF!</definedName>
    <definedName name="___________GBS16" localSheetId="6">#REF!</definedName>
    <definedName name="___________GBS16" localSheetId="0">#REF!</definedName>
    <definedName name="___________GBS16">#REF!</definedName>
    <definedName name="___________GBS17" localSheetId="6">#REF!</definedName>
    <definedName name="___________GBS17" localSheetId="0">#REF!</definedName>
    <definedName name="___________GBS17">#REF!</definedName>
    <definedName name="___________GBS18" localSheetId="6">#REF!</definedName>
    <definedName name="___________GBS18" localSheetId="0">#REF!</definedName>
    <definedName name="___________GBS18">#REF!</definedName>
    <definedName name="___________GBS19" localSheetId="6">#REF!</definedName>
    <definedName name="___________GBS19" localSheetId="0">#REF!</definedName>
    <definedName name="___________GBS19">#REF!</definedName>
    <definedName name="___________GBS21" localSheetId="6">#REF!</definedName>
    <definedName name="___________GBS21" localSheetId="0">#REF!</definedName>
    <definedName name="___________GBS21">#REF!</definedName>
    <definedName name="___________GBS210" localSheetId="6">#REF!</definedName>
    <definedName name="___________GBS210" localSheetId="0">#REF!</definedName>
    <definedName name="___________GBS210">#REF!</definedName>
    <definedName name="___________GBS211" localSheetId="6">#REF!</definedName>
    <definedName name="___________GBS211" localSheetId="0">#REF!</definedName>
    <definedName name="___________GBS211">#REF!</definedName>
    <definedName name="___________GBS212" localSheetId="6">#REF!</definedName>
    <definedName name="___________GBS212" localSheetId="0">#REF!</definedName>
    <definedName name="___________GBS212">#REF!</definedName>
    <definedName name="___________GBS213" localSheetId="6">#REF!</definedName>
    <definedName name="___________GBS213" localSheetId="0">#REF!</definedName>
    <definedName name="___________GBS213">#REF!</definedName>
    <definedName name="___________GBS214" localSheetId="6">#REF!</definedName>
    <definedName name="___________GBS214" localSheetId="0">#REF!</definedName>
    <definedName name="___________GBS214">#REF!</definedName>
    <definedName name="___________GBS215" localSheetId="6">#REF!</definedName>
    <definedName name="___________GBS215" localSheetId="0">#REF!</definedName>
    <definedName name="___________GBS215">#REF!</definedName>
    <definedName name="___________GBS216" localSheetId="6">#REF!</definedName>
    <definedName name="___________GBS216" localSheetId="0">#REF!</definedName>
    <definedName name="___________GBS216">#REF!</definedName>
    <definedName name="___________GBS217" localSheetId="6">#REF!</definedName>
    <definedName name="___________GBS217" localSheetId="0">#REF!</definedName>
    <definedName name="___________GBS217">#REF!</definedName>
    <definedName name="___________GBS218" localSheetId="6">#REF!</definedName>
    <definedName name="___________GBS218" localSheetId="0">#REF!</definedName>
    <definedName name="___________GBS218">#REF!</definedName>
    <definedName name="___________GBS219" localSheetId="6">#REF!</definedName>
    <definedName name="___________GBS219" localSheetId="0">#REF!</definedName>
    <definedName name="___________GBS219">#REF!</definedName>
    <definedName name="___________GBS22" localSheetId="6">#REF!</definedName>
    <definedName name="___________GBS22" localSheetId="0">#REF!</definedName>
    <definedName name="___________GBS22">#REF!</definedName>
    <definedName name="___________GBS220" localSheetId="6">#REF!</definedName>
    <definedName name="___________GBS220" localSheetId="0">#REF!</definedName>
    <definedName name="___________GBS220">#REF!</definedName>
    <definedName name="___________GBS221" localSheetId="6">#REF!</definedName>
    <definedName name="___________GBS221" localSheetId="0">#REF!</definedName>
    <definedName name="___________GBS221">#REF!</definedName>
    <definedName name="___________GBS222" localSheetId="6">#REF!</definedName>
    <definedName name="___________GBS222" localSheetId="0">#REF!</definedName>
    <definedName name="___________GBS222">#REF!</definedName>
    <definedName name="___________GBS223" localSheetId="6">#REF!</definedName>
    <definedName name="___________GBS223" localSheetId="0">#REF!</definedName>
    <definedName name="___________GBS223">#REF!</definedName>
    <definedName name="___________GBS224" localSheetId="6">#REF!</definedName>
    <definedName name="___________GBS224" localSheetId="0">#REF!</definedName>
    <definedName name="___________GBS224">#REF!</definedName>
    <definedName name="___________GBS23" localSheetId="6">#REF!</definedName>
    <definedName name="___________GBS23" localSheetId="0">#REF!</definedName>
    <definedName name="___________GBS23">#REF!</definedName>
    <definedName name="___________GBS24" localSheetId="6">#REF!</definedName>
    <definedName name="___________GBS24" localSheetId="0">#REF!</definedName>
    <definedName name="___________GBS24">#REF!</definedName>
    <definedName name="___________GBS25" localSheetId="6">#REF!</definedName>
    <definedName name="___________GBS25" localSheetId="0">#REF!</definedName>
    <definedName name="___________GBS25">#REF!</definedName>
    <definedName name="___________GBS26" localSheetId="6">#REF!</definedName>
    <definedName name="___________GBS26" localSheetId="0">#REF!</definedName>
    <definedName name="___________GBS26">#REF!</definedName>
    <definedName name="___________GBS27" localSheetId="6">#REF!</definedName>
    <definedName name="___________GBS27" localSheetId="0">#REF!</definedName>
    <definedName name="___________GBS27">#REF!</definedName>
    <definedName name="___________GBS28" localSheetId="6">#REF!</definedName>
    <definedName name="___________GBS28" localSheetId="0">#REF!</definedName>
    <definedName name="___________GBS28">#REF!</definedName>
    <definedName name="___________GBS29" localSheetId="6">#REF!</definedName>
    <definedName name="___________GBS29" localSheetId="0">#REF!</definedName>
    <definedName name="___________GBS29">#REF!</definedName>
    <definedName name="___________imp1">[11]DATA_PRG!$H$245</definedName>
    <definedName name="___________knr2">NA()</definedName>
    <definedName name="___________l1">[3]leads!$A$3:$E$108</definedName>
    <definedName name="___________l12" localSheetId="6">#REF!</definedName>
    <definedName name="___________l12" localSheetId="0">#REF!</definedName>
    <definedName name="___________l12">#REF!</definedName>
    <definedName name="___________l2">[2]r!$F$29</definedName>
    <definedName name="___________l3" localSheetId="6">#REF!</definedName>
    <definedName name="___________l3" localSheetId="0">#REF!</definedName>
    <definedName name="___________l3">#REF!</definedName>
    <definedName name="___________l4">[4]Sheet1!$W$2:$Y$103</definedName>
    <definedName name="___________l5" localSheetId="6">#REF!</definedName>
    <definedName name="___________l5" localSheetId="0">#REF!</definedName>
    <definedName name="___________l5">#REF!</definedName>
    <definedName name="___________l6">[2]r!$F$4</definedName>
    <definedName name="___________l7">[5]r!$F$4</definedName>
    <definedName name="___________l8">[2]r!$F$2</definedName>
    <definedName name="___________l9">[2]r!$F$3</definedName>
    <definedName name="___________LJ6">[9]DATA!$H$245</definedName>
    <definedName name="___________lj600" localSheetId="6">#REF!</definedName>
    <definedName name="___________lj600" localSheetId="0">#REF!</definedName>
    <definedName name="___________lj600">#REF!</definedName>
    <definedName name="___________lj900" localSheetId="6">#REF!</definedName>
    <definedName name="___________lj900" localSheetId="0">#REF!</definedName>
    <definedName name="___________lj900">#REF!</definedName>
    <definedName name="___________LL3" localSheetId="6">#REF!</definedName>
    <definedName name="___________LL3" localSheetId="0">#REF!</definedName>
    <definedName name="___________LL3">#REF!</definedName>
    <definedName name="___________LSO24">NA()</definedName>
    <definedName name="___________MA1">NA()</definedName>
    <definedName name="___________MA2">NA()</definedName>
    <definedName name="___________me12">NA()</definedName>
    <definedName name="___________Met22">NA()</definedName>
    <definedName name="___________Met45" localSheetId="6">#REF!</definedName>
    <definedName name="___________Met45" localSheetId="0">#REF!</definedName>
    <definedName name="___________Met45">#REF!</definedName>
    <definedName name="___________MEt55" localSheetId="6">#REF!</definedName>
    <definedName name="___________MEt55" localSheetId="0">#REF!</definedName>
    <definedName name="___________MEt55">#REF!</definedName>
    <definedName name="___________Met63" localSheetId="6">#REF!</definedName>
    <definedName name="___________Met63" localSheetId="0">#REF!</definedName>
    <definedName name="___________Met63">#REF!</definedName>
    <definedName name="___________ML21" localSheetId="6">#REF!</definedName>
    <definedName name="___________ML21" localSheetId="0">#REF!</definedName>
    <definedName name="___________ML21">#REF!</definedName>
    <definedName name="___________ML210" localSheetId="6">#REF!</definedName>
    <definedName name="___________ML210" localSheetId="0">#REF!</definedName>
    <definedName name="___________ML210">#REF!</definedName>
    <definedName name="___________ML211" localSheetId="6">#REF!</definedName>
    <definedName name="___________ML211" localSheetId="0">#REF!</definedName>
    <definedName name="___________ML211">#REF!</definedName>
    <definedName name="___________ML212" localSheetId="6">#REF!</definedName>
    <definedName name="___________ML212" localSheetId="0">#REF!</definedName>
    <definedName name="___________ML212">#REF!</definedName>
    <definedName name="___________ML213" localSheetId="6">#REF!</definedName>
    <definedName name="___________ML213" localSheetId="0">#REF!</definedName>
    <definedName name="___________ML213">#REF!</definedName>
    <definedName name="___________ML214" localSheetId="6">#REF!</definedName>
    <definedName name="___________ML214" localSheetId="0">#REF!</definedName>
    <definedName name="___________ML214">#REF!</definedName>
    <definedName name="___________ML215" localSheetId="6">#REF!</definedName>
    <definedName name="___________ML215" localSheetId="0">#REF!</definedName>
    <definedName name="___________ML215">#REF!</definedName>
    <definedName name="___________ML216" localSheetId="6">#REF!</definedName>
    <definedName name="___________ML216" localSheetId="0">#REF!</definedName>
    <definedName name="___________ML216">#REF!</definedName>
    <definedName name="___________ML217" localSheetId="6">#REF!</definedName>
    <definedName name="___________ML217" localSheetId="0">#REF!</definedName>
    <definedName name="___________ML217">#REF!</definedName>
    <definedName name="___________ML218" localSheetId="6">#REF!</definedName>
    <definedName name="___________ML218" localSheetId="0">#REF!</definedName>
    <definedName name="___________ML218">#REF!</definedName>
    <definedName name="___________ML219" localSheetId="6">#REF!</definedName>
    <definedName name="___________ML219" localSheetId="0">#REF!</definedName>
    <definedName name="___________ML219">#REF!</definedName>
    <definedName name="___________ML22" localSheetId="6">#REF!</definedName>
    <definedName name="___________ML22" localSheetId="0">#REF!</definedName>
    <definedName name="___________ML22">#REF!</definedName>
    <definedName name="___________ML220" localSheetId="6">#REF!</definedName>
    <definedName name="___________ML220" localSheetId="0">#REF!</definedName>
    <definedName name="___________ML220">#REF!</definedName>
    <definedName name="___________ML221" localSheetId="6">#REF!</definedName>
    <definedName name="___________ML221" localSheetId="0">#REF!</definedName>
    <definedName name="___________ML221">#REF!</definedName>
    <definedName name="___________ML222" localSheetId="6">#REF!</definedName>
    <definedName name="___________ML222" localSheetId="0">#REF!</definedName>
    <definedName name="___________ML222">#REF!</definedName>
    <definedName name="___________ML223" localSheetId="6">#REF!</definedName>
    <definedName name="___________ML223" localSheetId="0">#REF!</definedName>
    <definedName name="___________ML223">#REF!</definedName>
    <definedName name="___________ML224" localSheetId="6">#REF!</definedName>
    <definedName name="___________ML224" localSheetId="0">#REF!</definedName>
    <definedName name="___________ML224">#REF!</definedName>
    <definedName name="___________ML23" localSheetId="6">#REF!</definedName>
    <definedName name="___________ML23" localSheetId="0">#REF!</definedName>
    <definedName name="___________ML23">#REF!</definedName>
    <definedName name="___________ML24" localSheetId="6">#REF!</definedName>
    <definedName name="___________ML24" localSheetId="0">#REF!</definedName>
    <definedName name="___________ML24">#REF!</definedName>
    <definedName name="___________ML25" localSheetId="6">#REF!</definedName>
    <definedName name="___________ML25" localSheetId="0">#REF!</definedName>
    <definedName name="___________ML25">#REF!</definedName>
    <definedName name="___________ML26" localSheetId="6">#REF!</definedName>
    <definedName name="___________ML26" localSheetId="0">#REF!</definedName>
    <definedName name="___________ML26">#REF!</definedName>
    <definedName name="___________ML27" localSheetId="6">#REF!</definedName>
    <definedName name="___________ML27" localSheetId="0">#REF!</definedName>
    <definedName name="___________ML27">#REF!</definedName>
    <definedName name="___________ML28" localSheetId="6">#REF!</definedName>
    <definedName name="___________ML28" localSheetId="0">#REF!</definedName>
    <definedName name="___________ML28">#REF!</definedName>
    <definedName name="___________ML29" localSheetId="6">#REF!</definedName>
    <definedName name="___________ML29" localSheetId="0">#REF!</definedName>
    <definedName name="___________ML29">#REF!</definedName>
    <definedName name="___________ML31" localSheetId="6">#REF!</definedName>
    <definedName name="___________ML31" localSheetId="0">#REF!</definedName>
    <definedName name="___________ML31">#REF!</definedName>
    <definedName name="___________ML310" localSheetId="6">#REF!</definedName>
    <definedName name="___________ML310" localSheetId="0">#REF!</definedName>
    <definedName name="___________ML310">#REF!</definedName>
    <definedName name="___________ML311" localSheetId="6">#REF!</definedName>
    <definedName name="___________ML311" localSheetId="0">#REF!</definedName>
    <definedName name="___________ML311">#REF!</definedName>
    <definedName name="___________ML312" localSheetId="6">#REF!</definedName>
    <definedName name="___________ML312" localSheetId="0">#REF!</definedName>
    <definedName name="___________ML312">#REF!</definedName>
    <definedName name="___________ML313" localSheetId="6">#REF!</definedName>
    <definedName name="___________ML313" localSheetId="0">#REF!</definedName>
    <definedName name="___________ML313">#REF!</definedName>
    <definedName name="___________ML314" localSheetId="6">#REF!</definedName>
    <definedName name="___________ML314" localSheetId="0">#REF!</definedName>
    <definedName name="___________ML314">#REF!</definedName>
    <definedName name="___________ML315" localSheetId="6">#REF!</definedName>
    <definedName name="___________ML315" localSheetId="0">#REF!</definedName>
    <definedName name="___________ML315">#REF!</definedName>
    <definedName name="___________ML316" localSheetId="6">#REF!</definedName>
    <definedName name="___________ML316" localSheetId="0">#REF!</definedName>
    <definedName name="___________ML316">#REF!</definedName>
    <definedName name="___________ML317" localSheetId="6">#REF!</definedName>
    <definedName name="___________ML317" localSheetId="0">#REF!</definedName>
    <definedName name="___________ML317">#REF!</definedName>
    <definedName name="___________ML318" localSheetId="6">#REF!</definedName>
    <definedName name="___________ML318" localSheetId="0">#REF!</definedName>
    <definedName name="___________ML318">#REF!</definedName>
    <definedName name="___________ML319" localSheetId="6">#REF!</definedName>
    <definedName name="___________ML319" localSheetId="0">#REF!</definedName>
    <definedName name="___________ML319">#REF!</definedName>
    <definedName name="___________ML32" localSheetId="6">#REF!</definedName>
    <definedName name="___________ML32" localSheetId="0">#REF!</definedName>
    <definedName name="___________ML32">#REF!</definedName>
    <definedName name="___________ML320" localSheetId="6">#REF!</definedName>
    <definedName name="___________ML320" localSheetId="0">#REF!</definedName>
    <definedName name="___________ML320">#REF!</definedName>
    <definedName name="___________ML321" localSheetId="6">#REF!</definedName>
    <definedName name="___________ML321" localSheetId="0">#REF!</definedName>
    <definedName name="___________ML321">#REF!</definedName>
    <definedName name="___________ML322" localSheetId="6">#REF!</definedName>
    <definedName name="___________ML322" localSheetId="0">#REF!</definedName>
    <definedName name="___________ML322">#REF!</definedName>
    <definedName name="___________ML323" localSheetId="6">#REF!</definedName>
    <definedName name="___________ML323" localSheetId="0">#REF!</definedName>
    <definedName name="___________ML323">#REF!</definedName>
    <definedName name="___________ML324" localSheetId="6">#REF!</definedName>
    <definedName name="___________ML324" localSheetId="0">#REF!</definedName>
    <definedName name="___________ML324">#REF!</definedName>
    <definedName name="___________ML33" localSheetId="6">#REF!</definedName>
    <definedName name="___________ML33" localSheetId="0">#REF!</definedName>
    <definedName name="___________ML33">#REF!</definedName>
    <definedName name="___________ML34" localSheetId="6">#REF!</definedName>
    <definedName name="___________ML34" localSheetId="0">#REF!</definedName>
    <definedName name="___________ML34">#REF!</definedName>
    <definedName name="___________ML35" localSheetId="6">#REF!</definedName>
    <definedName name="___________ML35" localSheetId="0">#REF!</definedName>
    <definedName name="___________ML35">#REF!</definedName>
    <definedName name="___________ML36" localSheetId="6">#REF!</definedName>
    <definedName name="___________ML36" localSheetId="0">#REF!</definedName>
    <definedName name="___________ML36">#REF!</definedName>
    <definedName name="___________ML37" localSheetId="6">#REF!</definedName>
    <definedName name="___________ML37" localSheetId="0">#REF!</definedName>
    <definedName name="___________ML37">#REF!</definedName>
    <definedName name="___________ML38" localSheetId="6">#REF!</definedName>
    <definedName name="___________ML38" localSheetId="0">#REF!</definedName>
    <definedName name="___________ML38">#REF!</definedName>
    <definedName name="___________ML39" localSheetId="6">#REF!</definedName>
    <definedName name="___________ML39" localSheetId="0">#REF!</definedName>
    <definedName name="___________ML39">#REF!</definedName>
    <definedName name="___________ML7" localSheetId="6">#REF!</definedName>
    <definedName name="___________ML7" localSheetId="0">#REF!</definedName>
    <definedName name="___________ML7">#REF!</definedName>
    <definedName name="___________ML8" localSheetId="6">#REF!</definedName>
    <definedName name="___________ML8" localSheetId="0">#REF!</definedName>
    <definedName name="___________ML8">#REF!</definedName>
    <definedName name="___________ML9" localSheetId="6">#REF!</definedName>
    <definedName name="___________ML9" localSheetId="0">#REF!</definedName>
    <definedName name="___________ML9">#REF!</definedName>
    <definedName name="___________mm1">[6]r!$F$4</definedName>
    <definedName name="___________mm1000" localSheetId="6">#REF!</definedName>
    <definedName name="___________mm1000" localSheetId="0">#REF!</definedName>
    <definedName name="___________mm1000">#REF!</definedName>
    <definedName name="___________mm11">[2]r!$F$4</definedName>
    <definedName name="___________mm111">[5]r!$F$4</definedName>
    <definedName name="___________mm600" localSheetId="6">#REF!</definedName>
    <definedName name="___________mm600" localSheetId="0">#REF!</definedName>
    <definedName name="___________mm600">#REF!</definedName>
    <definedName name="___________mm800" localSheetId="6">#REF!</definedName>
    <definedName name="___________mm800" localSheetId="0">#REF!</definedName>
    <definedName name="___________mm800">#REF!</definedName>
    <definedName name="___________PC1" localSheetId="6">#REF!</definedName>
    <definedName name="___________PC1" localSheetId="0">#REF!</definedName>
    <definedName name="___________PC1">#REF!</definedName>
    <definedName name="___________PC10" localSheetId="6">#REF!</definedName>
    <definedName name="___________PC10" localSheetId="0">#REF!</definedName>
    <definedName name="___________PC10">#REF!</definedName>
    <definedName name="___________PC11" localSheetId="6">#REF!</definedName>
    <definedName name="___________PC11" localSheetId="0">#REF!</definedName>
    <definedName name="___________PC11">#REF!</definedName>
    <definedName name="___________PC12" localSheetId="6">#REF!</definedName>
    <definedName name="___________PC12" localSheetId="0">#REF!</definedName>
    <definedName name="___________PC12">#REF!</definedName>
    <definedName name="___________PC13" localSheetId="6">#REF!</definedName>
    <definedName name="___________PC13" localSheetId="0">#REF!</definedName>
    <definedName name="___________PC13">#REF!</definedName>
    <definedName name="___________PC14" localSheetId="6">#REF!</definedName>
    <definedName name="___________PC14" localSheetId="0">#REF!</definedName>
    <definedName name="___________PC14">#REF!</definedName>
    <definedName name="___________PC15" localSheetId="6">#REF!</definedName>
    <definedName name="___________PC15" localSheetId="0">#REF!</definedName>
    <definedName name="___________PC15">#REF!</definedName>
    <definedName name="___________PC16" localSheetId="6">#REF!</definedName>
    <definedName name="___________PC16" localSheetId="0">#REF!</definedName>
    <definedName name="___________PC16">#REF!</definedName>
    <definedName name="___________PC17" localSheetId="6">#REF!</definedName>
    <definedName name="___________PC17" localSheetId="0">#REF!</definedName>
    <definedName name="___________PC17">#REF!</definedName>
    <definedName name="___________PC18" localSheetId="6">#REF!</definedName>
    <definedName name="___________PC18" localSheetId="0">#REF!</definedName>
    <definedName name="___________PC18">#REF!</definedName>
    <definedName name="___________PC19" localSheetId="6">#REF!</definedName>
    <definedName name="___________PC19" localSheetId="0">#REF!</definedName>
    <definedName name="___________PC19">#REF!</definedName>
    <definedName name="___________pc2" localSheetId="6">#REF!</definedName>
    <definedName name="___________pc2" localSheetId="0">#REF!</definedName>
    <definedName name="___________pc2">#REF!</definedName>
    <definedName name="___________PC20">NA()</definedName>
    <definedName name="___________PC21" localSheetId="6">#REF!</definedName>
    <definedName name="___________PC21" localSheetId="0">#REF!</definedName>
    <definedName name="___________PC21">#REF!</definedName>
    <definedName name="___________PC22" localSheetId="6">#REF!</definedName>
    <definedName name="___________PC22" localSheetId="0">#REF!</definedName>
    <definedName name="___________PC22">#REF!</definedName>
    <definedName name="___________PC23" localSheetId="6">#REF!</definedName>
    <definedName name="___________PC23" localSheetId="0">#REF!</definedName>
    <definedName name="___________PC23">#REF!</definedName>
    <definedName name="___________PC24" localSheetId="6">#REF!</definedName>
    <definedName name="___________PC24" localSheetId="0">#REF!</definedName>
    <definedName name="___________PC24">#REF!</definedName>
    <definedName name="___________PC3" localSheetId="6">#REF!</definedName>
    <definedName name="___________PC3" localSheetId="0">#REF!</definedName>
    <definedName name="___________PC3">#REF!</definedName>
    <definedName name="___________PC4" localSheetId="6">#REF!</definedName>
    <definedName name="___________PC4" localSheetId="0">#REF!</definedName>
    <definedName name="___________PC4">#REF!</definedName>
    <definedName name="___________PC5" localSheetId="6">#REF!</definedName>
    <definedName name="___________PC5" localSheetId="0">#REF!</definedName>
    <definedName name="___________PC5">#REF!</definedName>
    <definedName name="___________PC6" localSheetId="6">#REF!</definedName>
    <definedName name="___________PC6" localSheetId="0">#REF!</definedName>
    <definedName name="___________PC6">#REF!</definedName>
    <definedName name="___________pc600" localSheetId="6">#REF!</definedName>
    <definedName name="___________pc600" localSheetId="0">#REF!</definedName>
    <definedName name="___________pc600">#REF!</definedName>
    <definedName name="___________PC7" localSheetId="6">#REF!</definedName>
    <definedName name="___________PC7" localSheetId="0">#REF!</definedName>
    <definedName name="___________PC7">#REF!</definedName>
    <definedName name="___________PC8" localSheetId="6">#REF!</definedName>
    <definedName name="___________PC8" localSheetId="0">#REF!</definedName>
    <definedName name="___________PC8">#REF!</definedName>
    <definedName name="___________PC9" localSheetId="6">#REF!</definedName>
    <definedName name="___________PC9" localSheetId="0">#REF!</definedName>
    <definedName name="___________PC9">#REF!</definedName>
    <definedName name="___________pc900" localSheetId="6">#REF!</definedName>
    <definedName name="___________pc900" localSheetId="0">#REF!</definedName>
    <definedName name="___________pc900">#REF!</definedName>
    <definedName name="___________pla4">[12]DATA_PRG!$H$269</definedName>
    <definedName name="___________pv2" localSheetId="6">#REF!</definedName>
    <definedName name="___________pv2" localSheetId="0">#REF!</definedName>
    <definedName name="___________pv2">#REF!</definedName>
    <definedName name="___________rr3">[7]v!$A$2:$E$51</definedName>
    <definedName name="___________rrr1">[7]r!$B$1:$I$145</definedName>
    <definedName name="___________SP10">[13]Sheet1!$C$18</definedName>
    <definedName name="___________SP16">[13]Sheet1!$C$24</definedName>
    <definedName name="___________SP7">[13]Sheet1!$C$15</definedName>
    <definedName name="___________ss12">[8]rdamdata!$J$8</definedName>
    <definedName name="___________ss20">[8]rdamdata!$J$7</definedName>
    <definedName name="___________ss40">[8]rdamdata!$J$6</definedName>
    <definedName name="___________var1" localSheetId="6">#REF!</definedName>
    <definedName name="___________var1" localSheetId="0">#REF!</definedName>
    <definedName name="___________var1">#REF!</definedName>
    <definedName name="___________var4" localSheetId="6">#REF!</definedName>
    <definedName name="___________var4" localSheetId="0">#REF!</definedName>
    <definedName name="___________var4">#REF!</definedName>
    <definedName name="___________vat1">NA()</definedName>
    <definedName name="___________xh2256">[19]HDPE!$L$30</definedName>
    <definedName name="___________xh2506">[19]HDPE!$M$30</definedName>
    <definedName name="___________xh2806">[19]HDPE!$N$30</definedName>
    <definedName name="___________xh3156">[19]HDPE!$O$30</definedName>
    <definedName name="___________xh634">[19]HDPE!$C$16</definedName>
    <definedName name="___________xk7100">[19]DI!$C$37</definedName>
    <definedName name="___________xk7150">[19]DI!$D$37</definedName>
    <definedName name="___________xk7250">[19]DI!$F$37</definedName>
    <definedName name="___________xk7300">[19]DI!$G$37</definedName>
    <definedName name="___________xp11010">[19]pvc!$F$61</definedName>
    <definedName name="___________xp1104">[19]pvc!$F$31</definedName>
    <definedName name="___________xp1106">[19]pvc!$F$46</definedName>
    <definedName name="___________xp1254">[19]pvc!$G$31</definedName>
    <definedName name="___________xp1256">[19]pvc!$G$46</definedName>
    <definedName name="___________xp14010">[19]pvc!$H$61</definedName>
    <definedName name="___________xp1404">[19]pvc!$H$31</definedName>
    <definedName name="___________xp1406">[19]pvc!$H$46</definedName>
    <definedName name="___________xp1604">[19]pvc!$I$31</definedName>
    <definedName name="___________xp1606">[19]pvc!$I$46</definedName>
    <definedName name="___________xp1804">[19]pvc!$J$31</definedName>
    <definedName name="___________xp1806">[19]pvc!$J$46</definedName>
    <definedName name="___________xp2006">[19]pvc!$K$46</definedName>
    <definedName name="___________xp6310">[19]pvc!$C$61</definedName>
    <definedName name="___________xp636">[19]pvc!$C$46</definedName>
    <definedName name="___________xp7510">[19]pvc!$D$61</definedName>
    <definedName name="___________xp754">[19]pvc!$D$31</definedName>
    <definedName name="___________xp756">[19]pvc!$D$46</definedName>
    <definedName name="___________xp9010">[19]pvc!$E$61</definedName>
    <definedName name="___________xp904">[19]pvc!$E$31</definedName>
    <definedName name="___________xp906">[19]pvc!$E$46</definedName>
    <definedName name="__________bla1">[1]leads!$H$7</definedName>
    <definedName name="__________BSG100" localSheetId="6">#REF!</definedName>
    <definedName name="__________BSG100" localSheetId="0">#REF!</definedName>
    <definedName name="__________BSG100">#REF!</definedName>
    <definedName name="__________BSG150" localSheetId="6">#REF!</definedName>
    <definedName name="__________BSG150" localSheetId="0">#REF!</definedName>
    <definedName name="__________BSG150">#REF!</definedName>
    <definedName name="__________BSG5" localSheetId="6">#REF!</definedName>
    <definedName name="__________BSG5" localSheetId="0">#REF!</definedName>
    <definedName name="__________BSG5">#REF!</definedName>
    <definedName name="__________BSG75" localSheetId="6">#REF!</definedName>
    <definedName name="__________BSG75" localSheetId="0">#REF!</definedName>
    <definedName name="__________BSG75">#REF!</definedName>
    <definedName name="__________BTC1" localSheetId="6">#REF!</definedName>
    <definedName name="__________BTC1" localSheetId="0">#REF!</definedName>
    <definedName name="__________BTC1">#REF!</definedName>
    <definedName name="__________BTC10" localSheetId="6">#REF!</definedName>
    <definedName name="__________BTC10" localSheetId="0">#REF!</definedName>
    <definedName name="__________BTC10">#REF!</definedName>
    <definedName name="__________BTC11" localSheetId="6">#REF!</definedName>
    <definedName name="__________BTC11" localSheetId="0">#REF!</definedName>
    <definedName name="__________BTC11">#REF!</definedName>
    <definedName name="__________BTC12" localSheetId="6">#REF!</definedName>
    <definedName name="__________BTC12" localSheetId="0">#REF!</definedName>
    <definedName name="__________BTC12">#REF!</definedName>
    <definedName name="__________BTC13" localSheetId="6">#REF!</definedName>
    <definedName name="__________BTC13" localSheetId="0">#REF!</definedName>
    <definedName name="__________BTC13">#REF!</definedName>
    <definedName name="__________BTC14" localSheetId="6">#REF!</definedName>
    <definedName name="__________BTC14" localSheetId="0">#REF!</definedName>
    <definedName name="__________BTC14">#REF!</definedName>
    <definedName name="__________BTC15" localSheetId="6">#REF!</definedName>
    <definedName name="__________BTC15" localSheetId="0">#REF!</definedName>
    <definedName name="__________BTC15">#REF!</definedName>
    <definedName name="__________BTC16" localSheetId="6">#REF!</definedName>
    <definedName name="__________BTC16" localSheetId="0">#REF!</definedName>
    <definedName name="__________BTC16">#REF!</definedName>
    <definedName name="__________BTC17" localSheetId="6">#REF!</definedName>
    <definedName name="__________BTC17" localSheetId="0">#REF!</definedName>
    <definedName name="__________BTC17">#REF!</definedName>
    <definedName name="__________BTC18" localSheetId="6">#REF!</definedName>
    <definedName name="__________BTC18" localSheetId="0">#REF!</definedName>
    <definedName name="__________BTC18">#REF!</definedName>
    <definedName name="__________BTC19" localSheetId="6">#REF!</definedName>
    <definedName name="__________BTC19" localSheetId="0">#REF!</definedName>
    <definedName name="__________BTC19">#REF!</definedName>
    <definedName name="__________BTC2" localSheetId="6">#REF!</definedName>
    <definedName name="__________BTC2" localSheetId="0">#REF!</definedName>
    <definedName name="__________BTC2">#REF!</definedName>
    <definedName name="__________BTC20" localSheetId="6">#REF!</definedName>
    <definedName name="__________BTC20" localSheetId="0">#REF!</definedName>
    <definedName name="__________BTC20">#REF!</definedName>
    <definedName name="__________BTC21" localSheetId="6">#REF!</definedName>
    <definedName name="__________BTC21" localSheetId="0">#REF!</definedName>
    <definedName name="__________BTC21">#REF!</definedName>
    <definedName name="__________BTC22" localSheetId="6">#REF!</definedName>
    <definedName name="__________BTC22" localSheetId="0">#REF!</definedName>
    <definedName name="__________BTC22">#REF!</definedName>
    <definedName name="__________BTC23" localSheetId="6">#REF!</definedName>
    <definedName name="__________BTC23" localSheetId="0">#REF!</definedName>
    <definedName name="__________BTC23">#REF!</definedName>
    <definedName name="__________BTC24" localSheetId="6">#REF!</definedName>
    <definedName name="__________BTC24" localSheetId="0">#REF!</definedName>
    <definedName name="__________BTC24">#REF!</definedName>
    <definedName name="__________BTC3" localSheetId="6">#REF!</definedName>
    <definedName name="__________BTC3" localSheetId="0">#REF!</definedName>
    <definedName name="__________BTC3">#REF!</definedName>
    <definedName name="__________BTC4" localSheetId="6">#REF!</definedName>
    <definedName name="__________BTC4" localSheetId="0">#REF!</definedName>
    <definedName name="__________BTC4">#REF!</definedName>
    <definedName name="__________BTC5" localSheetId="6">#REF!</definedName>
    <definedName name="__________BTC5" localSheetId="0">#REF!</definedName>
    <definedName name="__________BTC5">#REF!</definedName>
    <definedName name="__________BTC6" localSheetId="6">#REF!</definedName>
    <definedName name="__________BTC6" localSheetId="0">#REF!</definedName>
    <definedName name="__________BTC6">#REF!</definedName>
    <definedName name="__________BTC7" localSheetId="6">#REF!</definedName>
    <definedName name="__________BTC7" localSheetId="0">#REF!</definedName>
    <definedName name="__________BTC7">#REF!</definedName>
    <definedName name="__________BTC8" localSheetId="6">#REF!</definedName>
    <definedName name="__________BTC8" localSheetId="0">#REF!</definedName>
    <definedName name="__________BTC8">#REF!</definedName>
    <definedName name="__________BTC9" localSheetId="6">#REF!</definedName>
    <definedName name="__________BTC9" localSheetId="0">#REF!</definedName>
    <definedName name="__________BTC9">#REF!</definedName>
    <definedName name="__________BTR1" localSheetId="6">#REF!</definedName>
    <definedName name="__________BTR1" localSheetId="0">#REF!</definedName>
    <definedName name="__________BTR1">#REF!</definedName>
    <definedName name="__________BTR10" localSheetId="6">#REF!</definedName>
    <definedName name="__________BTR10" localSheetId="0">#REF!</definedName>
    <definedName name="__________BTR10">#REF!</definedName>
    <definedName name="__________BTR11" localSheetId="6">#REF!</definedName>
    <definedName name="__________BTR11" localSheetId="0">#REF!</definedName>
    <definedName name="__________BTR11">#REF!</definedName>
    <definedName name="__________BTR12" localSheetId="6">#REF!</definedName>
    <definedName name="__________BTR12" localSheetId="0">#REF!</definedName>
    <definedName name="__________BTR12">#REF!</definedName>
    <definedName name="__________BTR13" localSheetId="6">#REF!</definedName>
    <definedName name="__________BTR13" localSheetId="0">#REF!</definedName>
    <definedName name="__________BTR13">#REF!</definedName>
    <definedName name="__________BTR14" localSheetId="6">#REF!</definedName>
    <definedName name="__________BTR14" localSheetId="0">#REF!</definedName>
    <definedName name="__________BTR14">#REF!</definedName>
    <definedName name="__________BTR15" localSheetId="6">#REF!</definedName>
    <definedName name="__________BTR15" localSheetId="0">#REF!</definedName>
    <definedName name="__________BTR15">#REF!</definedName>
    <definedName name="__________BTR16" localSheetId="6">#REF!</definedName>
    <definedName name="__________BTR16" localSheetId="0">#REF!</definedName>
    <definedName name="__________BTR16">#REF!</definedName>
    <definedName name="__________BTR17" localSheetId="6">#REF!</definedName>
    <definedName name="__________BTR17" localSheetId="0">#REF!</definedName>
    <definedName name="__________BTR17">#REF!</definedName>
    <definedName name="__________BTR18" localSheetId="6">#REF!</definedName>
    <definedName name="__________BTR18" localSheetId="0">#REF!</definedName>
    <definedName name="__________BTR18">#REF!</definedName>
    <definedName name="__________BTR19" localSheetId="6">#REF!</definedName>
    <definedName name="__________BTR19" localSheetId="0">#REF!</definedName>
    <definedName name="__________BTR19">#REF!</definedName>
    <definedName name="__________BTR2" localSheetId="6">#REF!</definedName>
    <definedName name="__________BTR2" localSheetId="0">#REF!</definedName>
    <definedName name="__________BTR2">#REF!</definedName>
    <definedName name="__________BTR20" localSheetId="6">#REF!</definedName>
    <definedName name="__________BTR20" localSheetId="0">#REF!</definedName>
    <definedName name="__________BTR20">#REF!</definedName>
    <definedName name="__________BTR21" localSheetId="6">#REF!</definedName>
    <definedName name="__________BTR21" localSheetId="0">#REF!</definedName>
    <definedName name="__________BTR21">#REF!</definedName>
    <definedName name="__________BTR22" localSheetId="6">#REF!</definedName>
    <definedName name="__________BTR22" localSheetId="0">#REF!</definedName>
    <definedName name="__________BTR22">#REF!</definedName>
    <definedName name="__________BTR23" localSheetId="6">#REF!</definedName>
    <definedName name="__________BTR23" localSheetId="0">#REF!</definedName>
    <definedName name="__________BTR23">#REF!</definedName>
    <definedName name="__________BTR24" localSheetId="6">#REF!</definedName>
    <definedName name="__________BTR24" localSheetId="0">#REF!</definedName>
    <definedName name="__________BTR24">#REF!</definedName>
    <definedName name="__________BTR3" localSheetId="6">#REF!</definedName>
    <definedName name="__________BTR3" localSheetId="0">#REF!</definedName>
    <definedName name="__________BTR3">#REF!</definedName>
    <definedName name="__________BTR4" localSheetId="6">#REF!</definedName>
    <definedName name="__________BTR4" localSheetId="0">#REF!</definedName>
    <definedName name="__________BTR4">#REF!</definedName>
    <definedName name="__________BTR5" localSheetId="6">#REF!</definedName>
    <definedName name="__________BTR5" localSheetId="0">#REF!</definedName>
    <definedName name="__________BTR5">#REF!</definedName>
    <definedName name="__________BTR6" localSheetId="6">#REF!</definedName>
    <definedName name="__________BTR6" localSheetId="0">#REF!</definedName>
    <definedName name="__________BTR6">#REF!</definedName>
    <definedName name="__________BTR7" localSheetId="6">#REF!</definedName>
    <definedName name="__________BTR7" localSheetId="0">#REF!</definedName>
    <definedName name="__________BTR7">#REF!</definedName>
    <definedName name="__________BTR8" localSheetId="6">#REF!</definedName>
    <definedName name="__________BTR8" localSheetId="0">#REF!</definedName>
    <definedName name="__________BTR8">#REF!</definedName>
    <definedName name="__________BTR9" localSheetId="6">#REF!</definedName>
    <definedName name="__________BTR9" localSheetId="0">#REF!</definedName>
    <definedName name="__________BTR9">#REF!</definedName>
    <definedName name="__________BTS1" localSheetId="6">#REF!</definedName>
    <definedName name="__________BTS1" localSheetId="0">#REF!</definedName>
    <definedName name="__________BTS1">#REF!</definedName>
    <definedName name="__________BTS10" localSheetId="6">#REF!</definedName>
    <definedName name="__________BTS10" localSheetId="0">#REF!</definedName>
    <definedName name="__________BTS10">#REF!</definedName>
    <definedName name="__________BTS11" localSheetId="6">#REF!</definedName>
    <definedName name="__________BTS11" localSheetId="0">#REF!</definedName>
    <definedName name="__________BTS11">#REF!</definedName>
    <definedName name="__________BTS12" localSheetId="6">#REF!</definedName>
    <definedName name="__________BTS12" localSheetId="0">#REF!</definedName>
    <definedName name="__________BTS12">#REF!</definedName>
    <definedName name="__________BTS13" localSheetId="6">#REF!</definedName>
    <definedName name="__________BTS13" localSheetId="0">#REF!</definedName>
    <definedName name="__________BTS13">#REF!</definedName>
    <definedName name="__________BTS14" localSheetId="6">#REF!</definedName>
    <definedName name="__________BTS14" localSheetId="0">#REF!</definedName>
    <definedName name="__________BTS14">#REF!</definedName>
    <definedName name="__________BTS15" localSheetId="6">#REF!</definedName>
    <definedName name="__________BTS15" localSheetId="0">#REF!</definedName>
    <definedName name="__________BTS15">#REF!</definedName>
    <definedName name="__________BTS16" localSheetId="6">#REF!</definedName>
    <definedName name="__________BTS16" localSheetId="0">#REF!</definedName>
    <definedName name="__________BTS16">#REF!</definedName>
    <definedName name="__________BTS17" localSheetId="6">#REF!</definedName>
    <definedName name="__________BTS17" localSheetId="0">#REF!</definedName>
    <definedName name="__________BTS17">#REF!</definedName>
    <definedName name="__________BTS18" localSheetId="6">#REF!</definedName>
    <definedName name="__________BTS18" localSheetId="0">#REF!</definedName>
    <definedName name="__________BTS18">#REF!</definedName>
    <definedName name="__________BTS19" localSheetId="6">#REF!</definedName>
    <definedName name="__________BTS19" localSheetId="0">#REF!</definedName>
    <definedName name="__________BTS19">#REF!</definedName>
    <definedName name="__________BTS2" localSheetId="6">#REF!</definedName>
    <definedName name="__________BTS2" localSheetId="0">#REF!</definedName>
    <definedName name="__________BTS2">#REF!</definedName>
    <definedName name="__________BTS20" localSheetId="6">#REF!</definedName>
    <definedName name="__________BTS20" localSheetId="0">#REF!</definedName>
    <definedName name="__________BTS20">#REF!</definedName>
    <definedName name="__________BTS21" localSheetId="6">#REF!</definedName>
    <definedName name="__________BTS21" localSheetId="0">#REF!</definedName>
    <definedName name="__________BTS21">#REF!</definedName>
    <definedName name="__________BTS22" localSheetId="6">#REF!</definedName>
    <definedName name="__________BTS22" localSheetId="0">#REF!</definedName>
    <definedName name="__________BTS22">#REF!</definedName>
    <definedName name="__________BTS23" localSheetId="6">#REF!</definedName>
    <definedName name="__________BTS23" localSheetId="0">#REF!</definedName>
    <definedName name="__________BTS23">#REF!</definedName>
    <definedName name="__________BTS24" localSheetId="6">#REF!</definedName>
    <definedName name="__________BTS24" localSheetId="0">#REF!</definedName>
    <definedName name="__________BTS24">#REF!</definedName>
    <definedName name="__________BTS3" localSheetId="6">#REF!</definedName>
    <definedName name="__________BTS3" localSheetId="0">#REF!</definedName>
    <definedName name="__________BTS3">#REF!</definedName>
    <definedName name="__________BTS4" localSheetId="6">#REF!</definedName>
    <definedName name="__________BTS4" localSheetId="0">#REF!</definedName>
    <definedName name="__________BTS4">#REF!</definedName>
    <definedName name="__________BTS5" localSheetId="6">#REF!</definedName>
    <definedName name="__________BTS5" localSheetId="0">#REF!</definedName>
    <definedName name="__________BTS5">#REF!</definedName>
    <definedName name="__________BTS6" localSheetId="6">#REF!</definedName>
    <definedName name="__________BTS6" localSheetId="0">#REF!</definedName>
    <definedName name="__________BTS6">#REF!</definedName>
    <definedName name="__________BTS7" localSheetId="6">#REF!</definedName>
    <definedName name="__________BTS7" localSheetId="0">#REF!</definedName>
    <definedName name="__________BTS7">#REF!</definedName>
    <definedName name="__________BTS8" localSheetId="6">#REF!</definedName>
    <definedName name="__________BTS8" localSheetId="0">#REF!</definedName>
    <definedName name="__________BTS8">#REF!</definedName>
    <definedName name="__________BTS9" localSheetId="6">#REF!</definedName>
    <definedName name="__________BTS9" localSheetId="0">#REF!</definedName>
    <definedName name="__________BTS9">#REF!</definedName>
    <definedName name="__________can430">40.73</definedName>
    <definedName name="__________can435">43.3</definedName>
    <definedName name="__________CCW1">[9]DATA!$H$67</definedName>
    <definedName name="__________CCW2">[9]DATA!$H$97</definedName>
    <definedName name="__________cur1">[2]r!$F$30</definedName>
    <definedName name="__________G120907" localSheetId="6">[18]Data!#REF!</definedName>
    <definedName name="__________G120907" localSheetId="0">[18]Data!#REF!</definedName>
    <definedName name="__________G120907">[18]Data!#REF!</definedName>
    <definedName name="__________GBS11">NA()</definedName>
    <definedName name="__________GBS110" localSheetId="6">#REF!</definedName>
    <definedName name="__________GBS110" localSheetId="0">#REF!</definedName>
    <definedName name="__________GBS110">#REF!</definedName>
    <definedName name="__________GBS111" localSheetId="6">#REF!</definedName>
    <definedName name="__________GBS111" localSheetId="0">#REF!</definedName>
    <definedName name="__________GBS111">#REF!</definedName>
    <definedName name="__________GBS112" localSheetId="6">#REF!</definedName>
    <definedName name="__________GBS112" localSheetId="0">#REF!</definedName>
    <definedName name="__________GBS112">#REF!</definedName>
    <definedName name="__________GBS113" localSheetId="6">#REF!</definedName>
    <definedName name="__________GBS113" localSheetId="0">#REF!</definedName>
    <definedName name="__________GBS113">#REF!</definedName>
    <definedName name="__________GBS114" localSheetId="6">#REF!</definedName>
    <definedName name="__________GBS114" localSheetId="0">#REF!</definedName>
    <definedName name="__________GBS114">#REF!</definedName>
    <definedName name="__________GBS115" localSheetId="6">#REF!</definedName>
    <definedName name="__________GBS115" localSheetId="0">#REF!</definedName>
    <definedName name="__________GBS115">#REF!</definedName>
    <definedName name="__________GBS116" localSheetId="6">#REF!</definedName>
    <definedName name="__________GBS116" localSheetId="0">#REF!</definedName>
    <definedName name="__________GBS116">#REF!</definedName>
    <definedName name="__________GBS117" localSheetId="6">#REF!</definedName>
    <definedName name="__________GBS117" localSheetId="0">#REF!</definedName>
    <definedName name="__________GBS117">#REF!</definedName>
    <definedName name="__________GBS118" localSheetId="6">#REF!</definedName>
    <definedName name="__________GBS118" localSheetId="0">#REF!</definedName>
    <definedName name="__________GBS118">#REF!</definedName>
    <definedName name="__________GBS119" localSheetId="6">#REF!</definedName>
    <definedName name="__________GBS119" localSheetId="0">#REF!</definedName>
    <definedName name="__________GBS119">#REF!</definedName>
    <definedName name="__________GBS12" localSheetId="6">#REF!</definedName>
    <definedName name="__________GBS12" localSheetId="0">#REF!</definedName>
    <definedName name="__________GBS12">#REF!</definedName>
    <definedName name="__________GBS120" localSheetId="6">#REF!</definedName>
    <definedName name="__________GBS120" localSheetId="0">#REF!</definedName>
    <definedName name="__________GBS120">#REF!</definedName>
    <definedName name="__________GBS121" localSheetId="6">#REF!</definedName>
    <definedName name="__________GBS121" localSheetId="0">#REF!</definedName>
    <definedName name="__________GBS121">#REF!</definedName>
    <definedName name="__________GBS122" localSheetId="6">#REF!</definedName>
    <definedName name="__________GBS122" localSheetId="0">#REF!</definedName>
    <definedName name="__________GBS122">#REF!</definedName>
    <definedName name="__________GBS123" localSheetId="6">#REF!</definedName>
    <definedName name="__________GBS123" localSheetId="0">#REF!</definedName>
    <definedName name="__________GBS123">#REF!</definedName>
    <definedName name="__________GBS124" localSheetId="6">#REF!</definedName>
    <definedName name="__________GBS124" localSheetId="0">#REF!</definedName>
    <definedName name="__________GBS124">#REF!</definedName>
    <definedName name="__________GBS13" localSheetId="6">#REF!</definedName>
    <definedName name="__________GBS13" localSheetId="0">#REF!</definedName>
    <definedName name="__________GBS13">#REF!</definedName>
    <definedName name="__________GBS14" localSheetId="6">#REF!</definedName>
    <definedName name="__________GBS14" localSheetId="0">#REF!</definedName>
    <definedName name="__________GBS14">#REF!</definedName>
    <definedName name="__________GBS15" localSheetId="6">#REF!</definedName>
    <definedName name="__________GBS15" localSheetId="0">#REF!</definedName>
    <definedName name="__________GBS15">#REF!</definedName>
    <definedName name="__________GBS16" localSheetId="6">#REF!</definedName>
    <definedName name="__________GBS16" localSheetId="0">#REF!</definedName>
    <definedName name="__________GBS16">#REF!</definedName>
    <definedName name="__________GBS17" localSheetId="6">#REF!</definedName>
    <definedName name="__________GBS17" localSheetId="0">#REF!</definedName>
    <definedName name="__________GBS17">#REF!</definedName>
    <definedName name="__________GBS18" localSheetId="6">#REF!</definedName>
    <definedName name="__________GBS18" localSheetId="0">#REF!</definedName>
    <definedName name="__________GBS18">#REF!</definedName>
    <definedName name="__________GBS19" localSheetId="6">#REF!</definedName>
    <definedName name="__________GBS19" localSheetId="0">#REF!</definedName>
    <definedName name="__________GBS19">#REF!</definedName>
    <definedName name="__________GBS21" localSheetId="6">#REF!</definedName>
    <definedName name="__________GBS21" localSheetId="0">#REF!</definedName>
    <definedName name="__________GBS21">#REF!</definedName>
    <definedName name="__________GBS210" localSheetId="6">#REF!</definedName>
    <definedName name="__________GBS210" localSheetId="0">#REF!</definedName>
    <definedName name="__________GBS210">#REF!</definedName>
    <definedName name="__________GBS211" localSheetId="6">#REF!</definedName>
    <definedName name="__________GBS211" localSheetId="0">#REF!</definedName>
    <definedName name="__________GBS211">#REF!</definedName>
    <definedName name="__________GBS212" localSheetId="6">#REF!</definedName>
    <definedName name="__________GBS212" localSheetId="0">#REF!</definedName>
    <definedName name="__________GBS212">#REF!</definedName>
    <definedName name="__________GBS213" localSheetId="6">#REF!</definedName>
    <definedName name="__________GBS213" localSheetId="0">#REF!</definedName>
    <definedName name="__________GBS213">#REF!</definedName>
    <definedName name="__________GBS214" localSheetId="6">#REF!</definedName>
    <definedName name="__________GBS214" localSheetId="0">#REF!</definedName>
    <definedName name="__________GBS214">#REF!</definedName>
    <definedName name="__________GBS215" localSheetId="6">#REF!</definedName>
    <definedName name="__________GBS215" localSheetId="0">#REF!</definedName>
    <definedName name="__________GBS215">#REF!</definedName>
    <definedName name="__________GBS216" localSheetId="6">#REF!</definedName>
    <definedName name="__________GBS216" localSheetId="0">#REF!</definedName>
    <definedName name="__________GBS216">#REF!</definedName>
    <definedName name="__________GBS217" localSheetId="6">#REF!</definedName>
    <definedName name="__________GBS217" localSheetId="0">#REF!</definedName>
    <definedName name="__________GBS217">#REF!</definedName>
    <definedName name="__________GBS218" localSheetId="6">#REF!</definedName>
    <definedName name="__________GBS218" localSheetId="0">#REF!</definedName>
    <definedName name="__________GBS218">#REF!</definedName>
    <definedName name="__________GBS219" localSheetId="6">#REF!</definedName>
    <definedName name="__________GBS219" localSheetId="0">#REF!</definedName>
    <definedName name="__________GBS219">#REF!</definedName>
    <definedName name="__________GBS22" localSheetId="6">#REF!</definedName>
    <definedName name="__________GBS22" localSheetId="0">#REF!</definedName>
    <definedName name="__________GBS22">#REF!</definedName>
    <definedName name="__________GBS220" localSheetId="6">#REF!</definedName>
    <definedName name="__________GBS220" localSheetId="0">#REF!</definedName>
    <definedName name="__________GBS220">#REF!</definedName>
    <definedName name="__________GBS221" localSheetId="6">#REF!</definedName>
    <definedName name="__________GBS221" localSheetId="0">#REF!</definedName>
    <definedName name="__________GBS221">#REF!</definedName>
    <definedName name="__________GBS222" localSheetId="6">#REF!</definedName>
    <definedName name="__________GBS222" localSheetId="0">#REF!</definedName>
    <definedName name="__________GBS222">#REF!</definedName>
    <definedName name="__________GBS223" localSheetId="6">#REF!</definedName>
    <definedName name="__________GBS223" localSheetId="0">#REF!</definedName>
    <definedName name="__________GBS223">#REF!</definedName>
    <definedName name="__________GBS224" localSheetId="6">#REF!</definedName>
    <definedName name="__________GBS224" localSheetId="0">#REF!</definedName>
    <definedName name="__________GBS224">#REF!</definedName>
    <definedName name="__________GBS23" localSheetId="6">#REF!</definedName>
    <definedName name="__________GBS23" localSheetId="0">#REF!</definedName>
    <definedName name="__________GBS23">#REF!</definedName>
    <definedName name="__________GBS24" localSheetId="6">#REF!</definedName>
    <definedName name="__________GBS24" localSheetId="0">#REF!</definedName>
    <definedName name="__________GBS24">#REF!</definedName>
    <definedName name="__________GBS25" localSheetId="6">#REF!</definedName>
    <definedName name="__________GBS25" localSheetId="0">#REF!</definedName>
    <definedName name="__________GBS25">#REF!</definedName>
    <definedName name="__________GBS26" localSheetId="6">#REF!</definedName>
    <definedName name="__________GBS26" localSheetId="0">#REF!</definedName>
    <definedName name="__________GBS26">#REF!</definedName>
    <definedName name="__________GBS27" localSheetId="6">#REF!</definedName>
    <definedName name="__________GBS27" localSheetId="0">#REF!</definedName>
    <definedName name="__________GBS27">#REF!</definedName>
    <definedName name="__________GBS28" localSheetId="6">#REF!</definedName>
    <definedName name="__________GBS28" localSheetId="0">#REF!</definedName>
    <definedName name="__________GBS28">#REF!</definedName>
    <definedName name="__________GBS29" localSheetId="6">#REF!</definedName>
    <definedName name="__________GBS29" localSheetId="0">#REF!</definedName>
    <definedName name="__________GBS29">#REF!</definedName>
    <definedName name="__________imp1">[11]DATA_PRG!$H$245</definedName>
    <definedName name="__________KC139">NA()</definedName>
    <definedName name="__________knr2">NA()</definedName>
    <definedName name="__________l1">[3]leads!$A$3:$E$108</definedName>
    <definedName name="__________l12" localSheetId="6">#REF!</definedName>
    <definedName name="__________l12" localSheetId="0">#REF!</definedName>
    <definedName name="__________l12">#REF!</definedName>
    <definedName name="__________l2">[2]r!$F$29</definedName>
    <definedName name="__________l3" localSheetId="6">#REF!</definedName>
    <definedName name="__________l3" localSheetId="0">#REF!</definedName>
    <definedName name="__________l3">#REF!</definedName>
    <definedName name="__________l4">[4]Sheet1!$W$2:$Y$103</definedName>
    <definedName name="__________l5" localSheetId="6">#REF!</definedName>
    <definedName name="__________l5" localSheetId="0">#REF!</definedName>
    <definedName name="__________l5">#REF!</definedName>
    <definedName name="__________l6">[2]r!$F$4</definedName>
    <definedName name="__________l7">[5]r!$F$4</definedName>
    <definedName name="__________l8">[2]r!$F$2</definedName>
    <definedName name="__________l9">[2]r!$F$3</definedName>
    <definedName name="__________LJ6">[9]DATA!$H$245</definedName>
    <definedName name="__________lj600" localSheetId="6">#REF!</definedName>
    <definedName name="__________lj600" localSheetId="0">#REF!</definedName>
    <definedName name="__________lj600">#REF!</definedName>
    <definedName name="__________lj900" localSheetId="6">#REF!</definedName>
    <definedName name="__________lj900" localSheetId="0">#REF!</definedName>
    <definedName name="__________lj900">#REF!</definedName>
    <definedName name="__________LL3" localSheetId="6">#REF!</definedName>
    <definedName name="__________LL3" localSheetId="0">#REF!</definedName>
    <definedName name="__________LL3">#REF!</definedName>
    <definedName name="__________LSO24" localSheetId="6">[10]Lead!#REF!</definedName>
    <definedName name="__________LSO24" localSheetId="0">[10]Lead!#REF!</definedName>
    <definedName name="__________LSO24">[10]Lead!#REF!</definedName>
    <definedName name="__________MA1">NA()</definedName>
    <definedName name="__________MA2">NA()</definedName>
    <definedName name="__________me12">NA()</definedName>
    <definedName name="__________Met22">NA()</definedName>
    <definedName name="__________Met45" localSheetId="6">#REF!</definedName>
    <definedName name="__________Met45" localSheetId="0">#REF!</definedName>
    <definedName name="__________Met45">#REF!</definedName>
    <definedName name="__________MEt55" localSheetId="6">#REF!</definedName>
    <definedName name="__________MEt55" localSheetId="0">#REF!</definedName>
    <definedName name="__________MEt55">#REF!</definedName>
    <definedName name="__________Met63" localSheetId="6">#REF!</definedName>
    <definedName name="__________Met63" localSheetId="0">#REF!</definedName>
    <definedName name="__________Met63">#REF!</definedName>
    <definedName name="__________ML21" localSheetId="6">#REF!</definedName>
    <definedName name="__________ML21" localSheetId="0">#REF!</definedName>
    <definedName name="__________ML21">#REF!</definedName>
    <definedName name="__________ML210" localSheetId="6">#REF!</definedName>
    <definedName name="__________ML210" localSheetId="0">#REF!</definedName>
    <definedName name="__________ML210">#REF!</definedName>
    <definedName name="__________ML211" localSheetId="6">#REF!</definedName>
    <definedName name="__________ML211" localSheetId="0">#REF!</definedName>
    <definedName name="__________ML211">#REF!</definedName>
    <definedName name="__________ML212" localSheetId="6">#REF!</definedName>
    <definedName name="__________ML212" localSheetId="0">#REF!</definedName>
    <definedName name="__________ML212">#REF!</definedName>
    <definedName name="__________ML213" localSheetId="6">#REF!</definedName>
    <definedName name="__________ML213" localSheetId="0">#REF!</definedName>
    <definedName name="__________ML213">#REF!</definedName>
    <definedName name="__________ML214" localSheetId="6">#REF!</definedName>
    <definedName name="__________ML214" localSheetId="0">#REF!</definedName>
    <definedName name="__________ML214">#REF!</definedName>
    <definedName name="__________ML215" localSheetId="6">#REF!</definedName>
    <definedName name="__________ML215" localSheetId="0">#REF!</definedName>
    <definedName name="__________ML215">#REF!</definedName>
    <definedName name="__________ML216" localSheetId="6">#REF!</definedName>
    <definedName name="__________ML216" localSheetId="0">#REF!</definedName>
    <definedName name="__________ML216">#REF!</definedName>
    <definedName name="__________ML217" localSheetId="6">#REF!</definedName>
    <definedName name="__________ML217" localSheetId="0">#REF!</definedName>
    <definedName name="__________ML217">#REF!</definedName>
    <definedName name="__________ML218" localSheetId="6">#REF!</definedName>
    <definedName name="__________ML218" localSheetId="0">#REF!</definedName>
    <definedName name="__________ML218">#REF!</definedName>
    <definedName name="__________ML219" localSheetId="6">#REF!</definedName>
    <definedName name="__________ML219" localSheetId="0">#REF!</definedName>
    <definedName name="__________ML219">#REF!</definedName>
    <definedName name="__________ML22" localSheetId="6">#REF!</definedName>
    <definedName name="__________ML22" localSheetId="0">#REF!</definedName>
    <definedName name="__________ML22">#REF!</definedName>
    <definedName name="__________ML220" localSheetId="6">#REF!</definedName>
    <definedName name="__________ML220" localSheetId="0">#REF!</definedName>
    <definedName name="__________ML220">#REF!</definedName>
    <definedName name="__________ML221" localSheetId="6">#REF!</definedName>
    <definedName name="__________ML221" localSheetId="0">#REF!</definedName>
    <definedName name="__________ML221">#REF!</definedName>
    <definedName name="__________ML222" localSheetId="6">#REF!</definedName>
    <definedName name="__________ML222" localSheetId="0">#REF!</definedName>
    <definedName name="__________ML222">#REF!</definedName>
    <definedName name="__________ML223" localSheetId="6">#REF!</definedName>
    <definedName name="__________ML223" localSheetId="0">#REF!</definedName>
    <definedName name="__________ML223">#REF!</definedName>
    <definedName name="__________ML224" localSheetId="6">#REF!</definedName>
    <definedName name="__________ML224" localSheetId="0">#REF!</definedName>
    <definedName name="__________ML224">#REF!</definedName>
    <definedName name="__________ML23" localSheetId="6">#REF!</definedName>
    <definedName name="__________ML23" localSheetId="0">#REF!</definedName>
    <definedName name="__________ML23">#REF!</definedName>
    <definedName name="__________ML24" localSheetId="6">#REF!</definedName>
    <definedName name="__________ML24" localSheetId="0">#REF!</definedName>
    <definedName name="__________ML24">#REF!</definedName>
    <definedName name="__________ML25" localSheetId="6">#REF!</definedName>
    <definedName name="__________ML25" localSheetId="0">#REF!</definedName>
    <definedName name="__________ML25">#REF!</definedName>
    <definedName name="__________ML26" localSheetId="6">#REF!</definedName>
    <definedName name="__________ML26" localSheetId="0">#REF!</definedName>
    <definedName name="__________ML26">#REF!</definedName>
    <definedName name="__________ML27" localSheetId="6">#REF!</definedName>
    <definedName name="__________ML27" localSheetId="0">#REF!</definedName>
    <definedName name="__________ML27">#REF!</definedName>
    <definedName name="__________ML28" localSheetId="6">#REF!</definedName>
    <definedName name="__________ML28" localSheetId="0">#REF!</definedName>
    <definedName name="__________ML28">#REF!</definedName>
    <definedName name="__________ML29" localSheetId="6">#REF!</definedName>
    <definedName name="__________ML29" localSheetId="0">#REF!</definedName>
    <definedName name="__________ML29">#REF!</definedName>
    <definedName name="__________ML31" localSheetId="6">#REF!</definedName>
    <definedName name="__________ML31" localSheetId="0">#REF!</definedName>
    <definedName name="__________ML31">#REF!</definedName>
    <definedName name="__________ML310" localSheetId="6">#REF!</definedName>
    <definedName name="__________ML310" localSheetId="0">#REF!</definedName>
    <definedName name="__________ML310">#REF!</definedName>
    <definedName name="__________ML311" localSheetId="6">#REF!</definedName>
    <definedName name="__________ML311" localSheetId="0">#REF!</definedName>
    <definedName name="__________ML311">#REF!</definedName>
    <definedName name="__________ML312" localSheetId="6">#REF!</definedName>
    <definedName name="__________ML312" localSheetId="0">#REF!</definedName>
    <definedName name="__________ML312">#REF!</definedName>
    <definedName name="__________ML313" localSheetId="6">#REF!</definedName>
    <definedName name="__________ML313" localSheetId="0">#REF!</definedName>
    <definedName name="__________ML313">#REF!</definedName>
    <definedName name="__________ML314" localSheetId="6">#REF!</definedName>
    <definedName name="__________ML314" localSheetId="0">#REF!</definedName>
    <definedName name="__________ML314">#REF!</definedName>
    <definedName name="__________ML315" localSheetId="6">#REF!</definedName>
    <definedName name="__________ML315" localSheetId="0">#REF!</definedName>
    <definedName name="__________ML315">#REF!</definedName>
    <definedName name="__________ML316" localSheetId="6">#REF!</definedName>
    <definedName name="__________ML316" localSheetId="0">#REF!</definedName>
    <definedName name="__________ML316">#REF!</definedName>
    <definedName name="__________ML317" localSheetId="6">#REF!</definedName>
    <definedName name="__________ML317" localSheetId="0">#REF!</definedName>
    <definedName name="__________ML317">#REF!</definedName>
    <definedName name="__________ML318" localSheetId="6">#REF!</definedName>
    <definedName name="__________ML318" localSheetId="0">#REF!</definedName>
    <definedName name="__________ML318">#REF!</definedName>
    <definedName name="__________ML319" localSheetId="6">#REF!</definedName>
    <definedName name="__________ML319" localSheetId="0">#REF!</definedName>
    <definedName name="__________ML319">#REF!</definedName>
    <definedName name="__________ML32" localSheetId="6">#REF!</definedName>
    <definedName name="__________ML32" localSheetId="0">#REF!</definedName>
    <definedName name="__________ML32">#REF!</definedName>
    <definedName name="__________ML320" localSheetId="6">#REF!</definedName>
    <definedName name="__________ML320" localSheetId="0">#REF!</definedName>
    <definedName name="__________ML320">#REF!</definedName>
    <definedName name="__________ML321" localSheetId="6">#REF!</definedName>
    <definedName name="__________ML321" localSheetId="0">#REF!</definedName>
    <definedName name="__________ML321">#REF!</definedName>
    <definedName name="__________ML322" localSheetId="6">#REF!</definedName>
    <definedName name="__________ML322" localSheetId="0">#REF!</definedName>
    <definedName name="__________ML322">#REF!</definedName>
    <definedName name="__________ML323" localSheetId="6">#REF!</definedName>
    <definedName name="__________ML323" localSheetId="0">#REF!</definedName>
    <definedName name="__________ML323">#REF!</definedName>
    <definedName name="__________ML324" localSheetId="6">#REF!</definedName>
    <definedName name="__________ML324" localSheetId="0">#REF!</definedName>
    <definedName name="__________ML324">#REF!</definedName>
    <definedName name="__________ML33" localSheetId="6">#REF!</definedName>
    <definedName name="__________ML33" localSheetId="0">#REF!</definedName>
    <definedName name="__________ML33">#REF!</definedName>
    <definedName name="__________ML34" localSheetId="6">#REF!</definedName>
    <definedName name="__________ML34" localSheetId="0">#REF!</definedName>
    <definedName name="__________ML34">#REF!</definedName>
    <definedName name="__________ML35" localSheetId="6">#REF!</definedName>
    <definedName name="__________ML35" localSheetId="0">#REF!</definedName>
    <definedName name="__________ML35">#REF!</definedName>
    <definedName name="__________ML36" localSheetId="6">#REF!</definedName>
    <definedName name="__________ML36" localSheetId="0">#REF!</definedName>
    <definedName name="__________ML36">#REF!</definedName>
    <definedName name="__________ML37" localSheetId="6">#REF!</definedName>
    <definedName name="__________ML37" localSheetId="0">#REF!</definedName>
    <definedName name="__________ML37">#REF!</definedName>
    <definedName name="__________ML38" localSheetId="6">#REF!</definedName>
    <definedName name="__________ML38" localSheetId="0">#REF!</definedName>
    <definedName name="__________ML38">#REF!</definedName>
    <definedName name="__________ML39" localSheetId="6">#REF!</definedName>
    <definedName name="__________ML39" localSheetId="0">#REF!</definedName>
    <definedName name="__________ML39">#REF!</definedName>
    <definedName name="__________ML7" localSheetId="6">#REF!</definedName>
    <definedName name="__________ML7" localSheetId="0">#REF!</definedName>
    <definedName name="__________ML7">#REF!</definedName>
    <definedName name="__________ML8" localSheetId="6">#REF!</definedName>
    <definedName name="__________ML8" localSheetId="0">#REF!</definedName>
    <definedName name="__________ML8">#REF!</definedName>
    <definedName name="__________ML9" localSheetId="6">#REF!</definedName>
    <definedName name="__________ML9" localSheetId="0">#REF!</definedName>
    <definedName name="__________ML9">#REF!</definedName>
    <definedName name="__________mm1">[6]r!$F$4</definedName>
    <definedName name="__________mm1000" localSheetId="6">#REF!</definedName>
    <definedName name="__________mm1000" localSheetId="0">#REF!</definedName>
    <definedName name="__________mm1000">#REF!</definedName>
    <definedName name="__________mm11">[2]r!$F$4</definedName>
    <definedName name="__________mm111">[5]r!$F$4</definedName>
    <definedName name="__________mm600" localSheetId="6">#REF!</definedName>
    <definedName name="__________mm600" localSheetId="0">#REF!</definedName>
    <definedName name="__________mm600">#REF!</definedName>
    <definedName name="__________mm800" localSheetId="6">#REF!</definedName>
    <definedName name="__________mm800" localSheetId="0">#REF!</definedName>
    <definedName name="__________mm800">#REF!</definedName>
    <definedName name="__________PC1" localSheetId="6">#REF!</definedName>
    <definedName name="__________PC1" localSheetId="0">#REF!</definedName>
    <definedName name="__________PC1">#REF!</definedName>
    <definedName name="__________PC10" localSheetId="6">#REF!</definedName>
    <definedName name="__________PC10" localSheetId="0">#REF!</definedName>
    <definedName name="__________PC10">#REF!</definedName>
    <definedName name="__________PC11" localSheetId="6">#REF!</definedName>
    <definedName name="__________PC11" localSheetId="0">#REF!</definedName>
    <definedName name="__________PC11">#REF!</definedName>
    <definedName name="__________PC12" localSheetId="6">#REF!</definedName>
    <definedName name="__________PC12" localSheetId="0">#REF!</definedName>
    <definedName name="__________PC12">#REF!</definedName>
    <definedName name="__________PC13" localSheetId="6">#REF!</definedName>
    <definedName name="__________PC13" localSheetId="0">#REF!</definedName>
    <definedName name="__________PC13">#REF!</definedName>
    <definedName name="__________PC14" localSheetId="6">#REF!</definedName>
    <definedName name="__________PC14" localSheetId="0">#REF!</definedName>
    <definedName name="__________PC14">#REF!</definedName>
    <definedName name="__________PC15" localSheetId="6">#REF!</definedName>
    <definedName name="__________PC15" localSheetId="0">#REF!</definedName>
    <definedName name="__________PC15">#REF!</definedName>
    <definedName name="__________PC16" localSheetId="6">#REF!</definedName>
    <definedName name="__________PC16" localSheetId="0">#REF!</definedName>
    <definedName name="__________PC16">#REF!</definedName>
    <definedName name="__________PC17" localSheetId="6">#REF!</definedName>
    <definedName name="__________PC17" localSheetId="0">#REF!</definedName>
    <definedName name="__________PC17">#REF!</definedName>
    <definedName name="__________PC18" localSheetId="6">#REF!</definedName>
    <definedName name="__________PC18" localSheetId="0">#REF!</definedName>
    <definedName name="__________PC18">#REF!</definedName>
    <definedName name="__________PC19" localSheetId="6">#REF!</definedName>
    <definedName name="__________PC19" localSheetId="0">#REF!</definedName>
    <definedName name="__________PC19">#REF!</definedName>
    <definedName name="__________pc2" localSheetId="6">#REF!</definedName>
    <definedName name="__________pc2" localSheetId="0">#REF!</definedName>
    <definedName name="__________pc2">#REF!</definedName>
    <definedName name="__________PC20">NA()</definedName>
    <definedName name="__________PC21" localSheetId="6">#REF!</definedName>
    <definedName name="__________PC21" localSheetId="0">#REF!</definedName>
    <definedName name="__________PC21">#REF!</definedName>
    <definedName name="__________PC22" localSheetId="6">#REF!</definedName>
    <definedName name="__________PC22" localSheetId="0">#REF!</definedName>
    <definedName name="__________PC22">#REF!</definedName>
    <definedName name="__________PC23" localSheetId="6">#REF!</definedName>
    <definedName name="__________PC23" localSheetId="0">#REF!</definedName>
    <definedName name="__________PC23">#REF!</definedName>
    <definedName name="__________PC24" localSheetId="6">#REF!</definedName>
    <definedName name="__________PC24" localSheetId="0">#REF!</definedName>
    <definedName name="__________PC24">#REF!</definedName>
    <definedName name="__________PC3" localSheetId="6">#REF!</definedName>
    <definedName name="__________PC3" localSheetId="0">#REF!</definedName>
    <definedName name="__________PC3">#REF!</definedName>
    <definedName name="__________PC4" localSheetId="6">#REF!</definedName>
    <definedName name="__________PC4" localSheetId="0">#REF!</definedName>
    <definedName name="__________PC4">#REF!</definedName>
    <definedName name="__________PC5" localSheetId="6">#REF!</definedName>
    <definedName name="__________PC5" localSheetId="0">#REF!</definedName>
    <definedName name="__________PC5">#REF!</definedName>
    <definedName name="__________PC6" localSheetId="6">#REF!</definedName>
    <definedName name="__________PC6" localSheetId="0">#REF!</definedName>
    <definedName name="__________PC6">#REF!</definedName>
    <definedName name="__________pc600" localSheetId="6">#REF!</definedName>
    <definedName name="__________pc600" localSheetId="0">#REF!</definedName>
    <definedName name="__________pc600">#REF!</definedName>
    <definedName name="__________PC7" localSheetId="6">#REF!</definedName>
    <definedName name="__________PC7" localSheetId="0">#REF!</definedName>
    <definedName name="__________PC7">#REF!</definedName>
    <definedName name="__________PC8" localSheetId="6">#REF!</definedName>
    <definedName name="__________PC8" localSheetId="0">#REF!</definedName>
    <definedName name="__________PC8">#REF!</definedName>
    <definedName name="__________PC9" localSheetId="6">#REF!</definedName>
    <definedName name="__________PC9" localSheetId="0">#REF!</definedName>
    <definedName name="__________PC9">#REF!</definedName>
    <definedName name="__________pc900" localSheetId="6">#REF!</definedName>
    <definedName name="__________pc900" localSheetId="0">#REF!</definedName>
    <definedName name="__________pc900">#REF!</definedName>
    <definedName name="__________pla4">[12]DATA_PRG!$H$269</definedName>
    <definedName name="__________pv2" localSheetId="6">#REF!</definedName>
    <definedName name="__________pv2" localSheetId="0">#REF!</definedName>
    <definedName name="__________pv2">#REF!</definedName>
    <definedName name="__________rr3">[7]v!$A$2:$E$51</definedName>
    <definedName name="__________rrr1">[7]r!$B$1:$I$145</definedName>
    <definedName name="__________S12">NA()</definedName>
    <definedName name="__________SP10">[13]Sheet1!$C$18</definedName>
    <definedName name="__________SP16">[13]Sheet1!$C$24</definedName>
    <definedName name="__________SP7">[13]Sheet1!$C$15</definedName>
    <definedName name="__________ss12">[8]rdamdata!$J$8</definedName>
    <definedName name="__________ss20">[8]rdamdata!$J$7</definedName>
    <definedName name="__________ss40">[8]rdamdata!$J$6</definedName>
    <definedName name="__________var1" localSheetId="6">#REF!</definedName>
    <definedName name="__________var1" localSheetId="0">#REF!</definedName>
    <definedName name="__________var1">#REF!</definedName>
    <definedName name="__________var4" localSheetId="6">#REF!</definedName>
    <definedName name="__________var4" localSheetId="0">#REF!</definedName>
    <definedName name="__________var4">#REF!</definedName>
    <definedName name="__________vat1">NA()</definedName>
    <definedName name="__________xh2256">[19]HDPE!$L$30</definedName>
    <definedName name="__________xh2506">[19]HDPE!$M$30</definedName>
    <definedName name="__________xh2806">[19]HDPE!$N$30</definedName>
    <definedName name="__________xh3156">[19]HDPE!$O$30</definedName>
    <definedName name="__________xh634">[19]HDPE!$C$16</definedName>
    <definedName name="__________xk7100">[19]DI!$C$37</definedName>
    <definedName name="__________xk7150">[19]DI!$D$37</definedName>
    <definedName name="__________xk7250">[19]DI!$F$37</definedName>
    <definedName name="__________xk7300">[19]DI!$G$37</definedName>
    <definedName name="__________xp11010">[19]pvc!$F$61</definedName>
    <definedName name="__________xp1104">[19]pvc!$F$31</definedName>
    <definedName name="__________xp1106">[19]pvc!$F$46</definedName>
    <definedName name="__________xp1254">[19]pvc!$G$31</definedName>
    <definedName name="__________xp1256">[19]pvc!$G$46</definedName>
    <definedName name="__________xp14010">[19]pvc!$H$61</definedName>
    <definedName name="__________xp1404">[19]pvc!$H$31</definedName>
    <definedName name="__________xp1406">[19]pvc!$H$46</definedName>
    <definedName name="__________xp1604">[19]pvc!$I$31</definedName>
    <definedName name="__________xp1606">[19]pvc!$I$46</definedName>
    <definedName name="__________xp1804">[19]pvc!$J$31</definedName>
    <definedName name="__________xp1806">[19]pvc!$J$46</definedName>
    <definedName name="__________xp2006">[19]pvc!$K$46</definedName>
    <definedName name="__________xp6310">[19]pvc!$C$61</definedName>
    <definedName name="__________xp636">[19]pvc!$C$46</definedName>
    <definedName name="__________xp7510">[19]pvc!$D$61</definedName>
    <definedName name="__________xp754">[19]pvc!$D$31</definedName>
    <definedName name="__________xp756">[19]pvc!$D$46</definedName>
    <definedName name="__________xp9010">[19]pvc!$E$61</definedName>
    <definedName name="__________xp904">[19]pvc!$E$31</definedName>
    <definedName name="__________xp906">[19]pvc!$E$46</definedName>
    <definedName name="_________bla1">[1]leads!$H$7</definedName>
    <definedName name="_________BSG100">NA()</definedName>
    <definedName name="_________BSG150">NA()</definedName>
    <definedName name="_________BSG5">NA()</definedName>
    <definedName name="_________BSG75">NA()</definedName>
    <definedName name="_________BTC1">NA()</definedName>
    <definedName name="_________BTC10">NA()</definedName>
    <definedName name="_________BTC11">NA()</definedName>
    <definedName name="_________BTC12">NA()</definedName>
    <definedName name="_________BTC13">NA()</definedName>
    <definedName name="_________BTC14">NA()</definedName>
    <definedName name="_________BTC15">NA()</definedName>
    <definedName name="_________BTC16">NA()</definedName>
    <definedName name="_________BTC17">NA()</definedName>
    <definedName name="_________BTC18">NA()</definedName>
    <definedName name="_________BTC19">NA()</definedName>
    <definedName name="_________BTC2">NA()</definedName>
    <definedName name="_________BTC20">NA()</definedName>
    <definedName name="_________BTC21">NA()</definedName>
    <definedName name="_________BTC22">NA()</definedName>
    <definedName name="_________BTC23">NA()</definedName>
    <definedName name="_________BTC24">NA()</definedName>
    <definedName name="_________BTC3">NA()</definedName>
    <definedName name="_________BTC4">NA()</definedName>
    <definedName name="_________BTC5">NA()</definedName>
    <definedName name="_________BTC6">NA()</definedName>
    <definedName name="_________BTC7">NA()</definedName>
    <definedName name="_________BTC8">NA()</definedName>
    <definedName name="_________BTC9">NA()</definedName>
    <definedName name="_________BTR1">NA()</definedName>
    <definedName name="_________BTR10">NA()</definedName>
    <definedName name="_________BTR11">NA()</definedName>
    <definedName name="_________BTR12">NA()</definedName>
    <definedName name="_________BTR13">NA()</definedName>
    <definedName name="_________BTR14">NA()</definedName>
    <definedName name="_________BTR15">NA()</definedName>
    <definedName name="_________BTR16">NA()</definedName>
    <definedName name="_________BTR17">NA()</definedName>
    <definedName name="_________BTR18">NA()</definedName>
    <definedName name="_________BTR19">NA()</definedName>
    <definedName name="_________BTR2">NA()</definedName>
    <definedName name="_________BTR20">NA()</definedName>
    <definedName name="_________BTR21">NA()</definedName>
    <definedName name="_________BTR22">NA()</definedName>
    <definedName name="_________BTR23">NA()</definedName>
    <definedName name="_________BTR24">NA()</definedName>
    <definedName name="_________BTR3">NA()</definedName>
    <definedName name="_________BTR4">NA()</definedName>
    <definedName name="_________BTR5">NA()</definedName>
    <definedName name="_________BTR6">NA()</definedName>
    <definedName name="_________BTR7">NA()</definedName>
    <definedName name="_________BTR8">NA()</definedName>
    <definedName name="_________BTR9">NA()</definedName>
    <definedName name="_________BTS1">NA()</definedName>
    <definedName name="_________BTS10">NA()</definedName>
    <definedName name="_________BTS11">NA()</definedName>
    <definedName name="_________BTS12">NA()</definedName>
    <definedName name="_________BTS13">NA()</definedName>
    <definedName name="_________BTS14">NA()</definedName>
    <definedName name="_________BTS15">NA()</definedName>
    <definedName name="_________BTS16">NA()</definedName>
    <definedName name="_________BTS17">NA()</definedName>
    <definedName name="_________BTS18">NA()</definedName>
    <definedName name="_________BTS19">NA()</definedName>
    <definedName name="_________BTS2">NA()</definedName>
    <definedName name="_________BTS20">NA()</definedName>
    <definedName name="_________BTS21">NA()</definedName>
    <definedName name="_________BTS22">NA()</definedName>
    <definedName name="_________BTS23">NA()</definedName>
    <definedName name="_________BTS24">NA()</definedName>
    <definedName name="_________BTS3">NA()</definedName>
    <definedName name="_________BTS4">NA()</definedName>
    <definedName name="_________BTS5">NA()</definedName>
    <definedName name="_________BTS6">NA()</definedName>
    <definedName name="_________BTS7">NA()</definedName>
    <definedName name="_________BTS8">NA()</definedName>
    <definedName name="_________BTS9">NA()</definedName>
    <definedName name="_________can430">40.73</definedName>
    <definedName name="_________can435">43.3</definedName>
    <definedName name="_________CCW1">[9]DATA!$H$67</definedName>
    <definedName name="_________CCW2">[9]DATA!$H$97</definedName>
    <definedName name="_________cur1">[2]r!$F$30</definedName>
    <definedName name="_________GBS11">NA()</definedName>
    <definedName name="_________GBS110">NA()</definedName>
    <definedName name="_________GBS111">NA()</definedName>
    <definedName name="_________GBS112">NA()</definedName>
    <definedName name="_________GBS113">NA()</definedName>
    <definedName name="_________GBS114">NA()</definedName>
    <definedName name="_________GBS115">NA()</definedName>
    <definedName name="_________GBS116">NA()</definedName>
    <definedName name="_________GBS117">NA()</definedName>
    <definedName name="_________GBS118">NA()</definedName>
    <definedName name="_________GBS119">NA()</definedName>
    <definedName name="_________GBS12">NA()</definedName>
    <definedName name="_________GBS120">NA()</definedName>
    <definedName name="_________GBS121">NA()</definedName>
    <definedName name="_________GBS122">NA()</definedName>
    <definedName name="_________GBS123">NA()</definedName>
    <definedName name="_________GBS124">NA()</definedName>
    <definedName name="_________GBS13">NA()</definedName>
    <definedName name="_________GBS14">NA()</definedName>
    <definedName name="_________GBS15">NA()</definedName>
    <definedName name="_________GBS16">NA()</definedName>
    <definedName name="_________GBS17">NA()</definedName>
    <definedName name="_________GBS18">NA()</definedName>
    <definedName name="_________GBS19">NA()</definedName>
    <definedName name="_________GBS21">NA()</definedName>
    <definedName name="_________GBS210">NA()</definedName>
    <definedName name="_________GBS211">NA()</definedName>
    <definedName name="_________GBS212">NA()</definedName>
    <definedName name="_________GBS213">NA()</definedName>
    <definedName name="_________GBS214">NA()</definedName>
    <definedName name="_________GBS215">NA()</definedName>
    <definedName name="_________GBS216">NA()</definedName>
    <definedName name="_________GBS217">NA()</definedName>
    <definedName name="_________GBS218">NA()</definedName>
    <definedName name="_________GBS219">NA()</definedName>
    <definedName name="_________GBS22">NA()</definedName>
    <definedName name="_________GBS220">NA()</definedName>
    <definedName name="_________GBS221">NA()</definedName>
    <definedName name="_________GBS222">NA()</definedName>
    <definedName name="_________GBS223">NA()</definedName>
    <definedName name="_________GBS224">NA()</definedName>
    <definedName name="_________GBS23">NA()</definedName>
    <definedName name="_________GBS24">NA()</definedName>
    <definedName name="_________GBS25">NA()</definedName>
    <definedName name="_________GBS26">NA()</definedName>
    <definedName name="_________GBS27">NA()</definedName>
    <definedName name="_________GBS28">NA()</definedName>
    <definedName name="_________GBS29">NA()</definedName>
    <definedName name="_________imp1">[11]DATA_PRG!$H$245</definedName>
    <definedName name="_________KC139">NA()</definedName>
    <definedName name="_________knr2">NA()</definedName>
    <definedName name="_________l1">[3]leads!$A$3:$E$108</definedName>
    <definedName name="_________l12" localSheetId="6">#REF!</definedName>
    <definedName name="_________l12" localSheetId="0">#REF!</definedName>
    <definedName name="_________l12">#REF!</definedName>
    <definedName name="_________l2">[2]r!$F$29</definedName>
    <definedName name="_________l3" localSheetId="6">#REF!</definedName>
    <definedName name="_________l3" localSheetId="0">#REF!</definedName>
    <definedName name="_________l3">#REF!</definedName>
    <definedName name="_________l4">[4]Sheet1!$W$2:$Y$103</definedName>
    <definedName name="_________l5" localSheetId="6">#REF!</definedName>
    <definedName name="_________l5" localSheetId="0">#REF!</definedName>
    <definedName name="_________l5">#REF!</definedName>
    <definedName name="_________l6">[2]r!$F$4</definedName>
    <definedName name="_________l7">[5]r!$F$4</definedName>
    <definedName name="_________l8">[2]r!$F$2</definedName>
    <definedName name="_________l9">[2]r!$F$3</definedName>
    <definedName name="_________LJ6">[9]DATA!$H$245</definedName>
    <definedName name="_________lj600">NA()</definedName>
    <definedName name="_________lj900">NA()</definedName>
    <definedName name="_________LL3">NA()</definedName>
    <definedName name="_________LSO24">"[14]lead!#ref!"</definedName>
    <definedName name="_________MA1">NA()</definedName>
    <definedName name="_________MA2">NA()</definedName>
    <definedName name="_________me12">NA()</definedName>
    <definedName name="_________Met22">NA()</definedName>
    <definedName name="_________Met45" localSheetId="6">#REF!</definedName>
    <definedName name="_________Met45" localSheetId="0">#REF!</definedName>
    <definedName name="_________Met45">#REF!</definedName>
    <definedName name="_________MEt55" localSheetId="6">#REF!</definedName>
    <definedName name="_________MEt55" localSheetId="0">#REF!</definedName>
    <definedName name="_________MEt55">#REF!</definedName>
    <definedName name="_________Met63" localSheetId="6">#REF!</definedName>
    <definedName name="_________Met63" localSheetId="0">#REF!</definedName>
    <definedName name="_________Met63">#REF!</definedName>
    <definedName name="_________ML21">NA()</definedName>
    <definedName name="_________ML210">NA()</definedName>
    <definedName name="_________ML211">NA()</definedName>
    <definedName name="_________ML212">NA()</definedName>
    <definedName name="_________ML213">NA()</definedName>
    <definedName name="_________ML214">NA()</definedName>
    <definedName name="_________ML215">NA()</definedName>
    <definedName name="_________ML216">NA()</definedName>
    <definedName name="_________ML217">NA()</definedName>
    <definedName name="_________ML218">NA()</definedName>
    <definedName name="_________ML219">NA()</definedName>
    <definedName name="_________ML22">NA()</definedName>
    <definedName name="_________ML220">NA()</definedName>
    <definedName name="_________ML221">NA()</definedName>
    <definedName name="_________ML222">NA()</definedName>
    <definedName name="_________ML223">NA()</definedName>
    <definedName name="_________ML224">NA()</definedName>
    <definedName name="_________ML23">NA()</definedName>
    <definedName name="_________ML24">NA()</definedName>
    <definedName name="_________ML25">NA()</definedName>
    <definedName name="_________ML26">NA()</definedName>
    <definedName name="_________ML27">NA()</definedName>
    <definedName name="_________ML28">NA()</definedName>
    <definedName name="_________ML29">NA()</definedName>
    <definedName name="_________ML31">NA()</definedName>
    <definedName name="_________ML310">NA()</definedName>
    <definedName name="_________ML311">NA()</definedName>
    <definedName name="_________ML312">NA()</definedName>
    <definedName name="_________ML313">NA()</definedName>
    <definedName name="_________ML314">NA()</definedName>
    <definedName name="_________ML315">NA()</definedName>
    <definedName name="_________ML316">NA()</definedName>
    <definedName name="_________ML317">NA()</definedName>
    <definedName name="_________ML318">NA()</definedName>
    <definedName name="_________ML319">NA()</definedName>
    <definedName name="_________ML32">NA()</definedName>
    <definedName name="_________ML320">NA()</definedName>
    <definedName name="_________ML321">NA()</definedName>
    <definedName name="_________ML322">NA()</definedName>
    <definedName name="_________ML323">NA()</definedName>
    <definedName name="_________ML324">NA()</definedName>
    <definedName name="_________ML33">NA()</definedName>
    <definedName name="_________ML34">NA()</definedName>
    <definedName name="_________ML35">NA()</definedName>
    <definedName name="_________ML36">NA()</definedName>
    <definedName name="_________ML37">NA()</definedName>
    <definedName name="_________ML38">NA()</definedName>
    <definedName name="_________ML39">NA()</definedName>
    <definedName name="_________ML7">NA()</definedName>
    <definedName name="_________ML8">NA()</definedName>
    <definedName name="_________ML9">NA()</definedName>
    <definedName name="_________mm1">[6]r!$F$4</definedName>
    <definedName name="_________mm1000" localSheetId="6">#REF!</definedName>
    <definedName name="_________mm1000" localSheetId="0">#REF!</definedName>
    <definedName name="_________mm1000">#REF!</definedName>
    <definedName name="_________mm11">[2]r!$F$4</definedName>
    <definedName name="_________mm111">[5]r!$F$4</definedName>
    <definedName name="_________mm600" localSheetId="6">#REF!</definedName>
    <definedName name="_________mm600" localSheetId="0">#REF!</definedName>
    <definedName name="_________mm600">#REF!</definedName>
    <definedName name="_________mm800" localSheetId="6">#REF!</definedName>
    <definedName name="_________mm800" localSheetId="0">#REF!</definedName>
    <definedName name="_________mm800">#REF!</definedName>
    <definedName name="_________PC1">NA()</definedName>
    <definedName name="_________PC10">NA()</definedName>
    <definedName name="_________PC11">NA()</definedName>
    <definedName name="_________PC12">NA()</definedName>
    <definedName name="_________PC13">NA()</definedName>
    <definedName name="_________PC14">NA()</definedName>
    <definedName name="_________PC15">NA()</definedName>
    <definedName name="_________PC16">NA()</definedName>
    <definedName name="_________PC17">NA()</definedName>
    <definedName name="_________PC18">NA()</definedName>
    <definedName name="_________PC19">NA()</definedName>
    <definedName name="_________pc2" localSheetId="6">#REF!</definedName>
    <definedName name="_________pc2" localSheetId="0">#REF!</definedName>
    <definedName name="_________pc2">#REF!</definedName>
    <definedName name="_________PC20">NA()</definedName>
    <definedName name="_________PC21">NA()</definedName>
    <definedName name="_________PC22">NA()</definedName>
    <definedName name="_________PC23">NA()</definedName>
    <definedName name="_________PC24">NA()</definedName>
    <definedName name="_________PC3">NA()</definedName>
    <definedName name="_________PC4">NA()</definedName>
    <definedName name="_________PC5">NA()</definedName>
    <definedName name="_________PC6">NA()</definedName>
    <definedName name="_________pc600">NA()</definedName>
    <definedName name="_________PC7">NA()</definedName>
    <definedName name="_________PC8">NA()</definedName>
    <definedName name="_________PC9">NA()</definedName>
    <definedName name="_________pc900">NA()</definedName>
    <definedName name="_________pla4">[12]DATA_PRG!$H$269</definedName>
    <definedName name="_________pv2" localSheetId="6">#REF!</definedName>
    <definedName name="_________pv2" localSheetId="0">#REF!</definedName>
    <definedName name="_________pv2">#REF!</definedName>
    <definedName name="_________rr3">[7]v!$A$2:$E$51</definedName>
    <definedName name="_________rrr1">[7]r!$B$1:$I$145</definedName>
    <definedName name="_________RT5565" localSheetId="6">#REF!</definedName>
    <definedName name="_________RT5565" localSheetId="0">#REF!</definedName>
    <definedName name="_________RT5565">#REF!</definedName>
    <definedName name="_________S12">NA()</definedName>
    <definedName name="_________SP10">[13]Sheet1!$C$18</definedName>
    <definedName name="_________SP16">[13]Sheet1!$C$24</definedName>
    <definedName name="_________SP7">[13]Sheet1!$C$15</definedName>
    <definedName name="_________ss12">[8]rdamdata!$J$8</definedName>
    <definedName name="_________ss20">[8]rdamdata!$J$7</definedName>
    <definedName name="_________ss40">[8]rdamdata!$J$6</definedName>
    <definedName name="_________var1" localSheetId="6">#REF!</definedName>
    <definedName name="_________var1" localSheetId="0">#REF!</definedName>
    <definedName name="_________var1">#REF!</definedName>
    <definedName name="_________var4" localSheetId="6">#REF!</definedName>
    <definedName name="_________var4" localSheetId="0">#REF!</definedName>
    <definedName name="_________var4">#REF!</definedName>
    <definedName name="_________vat1">NA()</definedName>
    <definedName name="_________xh2506">[20]HDPE!$M$30</definedName>
    <definedName name="_________xh2806">[20]HDPE!$N$30</definedName>
    <definedName name="_________xh3156">[20]HDPE!$O$30</definedName>
    <definedName name="_________xh634">[20]HDPE!$C$16</definedName>
    <definedName name="_________xk7100">[20]DI!$C$37</definedName>
    <definedName name="_________xk7150">[20]DI!$D$37</definedName>
    <definedName name="_________xk7250">[20]DI!$F$37</definedName>
    <definedName name="_________xk7300">[20]DI!$G$37</definedName>
    <definedName name="_________xp11010">[20]pvc!$F$61</definedName>
    <definedName name="_________xp1104">[20]pvc!$F$31</definedName>
    <definedName name="_________xp1106">[20]pvc!$F$46</definedName>
    <definedName name="_________xp1254">[20]pvc!$G$31</definedName>
    <definedName name="_________xp1256">[20]pvc!$G$46</definedName>
    <definedName name="_________xp14010">[20]pvc!$H$61</definedName>
    <definedName name="_________xp1404">[20]pvc!$H$31</definedName>
    <definedName name="_________xp1406">[20]pvc!$H$46</definedName>
    <definedName name="_________xp1604">[20]pvc!$I$31</definedName>
    <definedName name="_________xp1606">[20]pvc!$I$46</definedName>
    <definedName name="_________xp1804">[20]pvc!$J$31</definedName>
    <definedName name="_________xp1806">[20]pvc!$J$46</definedName>
    <definedName name="_________xp2006">[20]pvc!$K$46</definedName>
    <definedName name="_________xp6310">[20]pvc!$C$61</definedName>
    <definedName name="_________xp636">[20]pvc!$C$46</definedName>
    <definedName name="_________xp7510">[20]pvc!$D$61</definedName>
    <definedName name="_________xp754">[20]pvc!$D$31</definedName>
    <definedName name="_________xp756">[20]pvc!$D$46</definedName>
    <definedName name="_________xp9010">[20]pvc!$E$61</definedName>
    <definedName name="_________xp904">[20]pvc!$E$31</definedName>
    <definedName name="_________xp906">[20]pvc!$E$46</definedName>
    <definedName name="________bla1">[1]leads!$H$7</definedName>
    <definedName name="________BSG100">NA()</definedName>
    <definedName name="________BSG150">NA()</definedName>
    <definedName name="________BSG5">NA()</definedName>
    <definedName name="________BSG75">NA()</definedName>
    <definedName name="________BTC1">NA()</definedName>
    <definedName name="________BTC10">NA()</definedName>
    <definedName name="________BTC11">NA()</definedName>
    <definedName name="________BTC12">NA()</definedName>
    <definedName name="________BTC13">NA()</definedName>
    <definedName name="________BTC14">NA()</definedName>
    <definedName name="________BTC15">NA()</definedName>
    <definedName name="________BTC16">NA()</definedName>
    <definedName name="________BTC17">NA()</definedName>
    <definedName name="________BTC18">NA()</definedName>
    <definedName name="________BTC19">NA()</definedName>
    <definedName name="________BTC2">NA()</definedName>
    <definedName name="________BTC20">NA()</definedName>
    <definedName name="________BTC21">NA()</definedName>
    <definedName name="________BTC22">NA()</definedName>
    <definedName name="________BTC23">NA()</definedName>
    <definedName name="________BTC24">NA()</definedName>
    <definedName name="________BTC3">NA()</definedName>
    <definedName name="________BTC4">NA()</definedName>
    <definedName name="________BTC5">NA()</definedName>
    <definedName name="________BTC6">NA()</definedName>
    <definedName name="________BTC7">NA()</definedName>
    <definedName name="________BTC8">NA()</definedName>
    <definedName name="________BTC9">NA()</definedName>
    <definedName name="________BTR1">NA()</definedName>
    <definedName name="________BTR10">NA()</definedName>
    <definedName name="________BTR11">NA()</definedName>
    <definedName name="________BTR12">NA()</definedName>
    <definedName name="________BTR13">NA()</definedName>
    <definedName name="________BTR14">NA()</definedName>
    <definedName name="________BTR15">NA()</definedName>
    <definedName name="________BTR16">NA()</definedName>
    <definedName name="________BTR17">NA()</definedName>
    <definedName name="________BTR18">NA()</definedName>
    <definedName name="________BTR19">NA()</definedName>
    <definedName name="________BTR2">NA()</definedName>
    <definedName name="________BTR20">NA()</definedName>
    <definedName name="________BTR21">NA()</definedName>
    <definedName name="________BTR22">NA()</definedName>
    <definedName name="________BTR23">NA()</definedName>
    <definedName name="________BTR24">NA()</definedName>
    <definedName name="________BTR3">NA()</definedName>
    <definedName name="________BTR4">NA()</definedName>
    <definedName name="________BTR5">NA()</definedName>
    <definedName name="________BTR6">NA()</definedName>
    <definedName name="________BTR7">NA()</definedName>
    <definedName name="________BTR8">NA()</definedName>
    <definedName name="________BTR9">NA()</definedName>
    <definedName name="________BTS1">NA()</definedName>
    <definedName name="________BTS10">NA()</definedName>
    <definedName name="________BTS11">NA()</definedName>
    <definedName name="________BTS12">NA()</definedName>
    <definedName name="________BTS13">NA()</definedName>
    <definedName name="________BTS14">NA()</definedName>
    <definedName name="________BTS15">NA()</definedName>
    <definedName name="________BTS16">NA()</definedName>
    <definedName name="________BTS17">NA()</definedName>
    <definedName name="________BTS18">NA()</definedName>
    <definedName name="________BTS19">NA()</definedName>
    <definedName name="________BTS2">NA()</definedName>
    <definedName name="________BTS20">NA()</definedName>
    <definedName name="________BTS21">NA()</definedName>
    <definedName name="________BTS22">NA()</definedName>
    <definedName name="________BTS23">NA()</definedName>
    <definedName name="________BTS24">NA()</definedName>
    <definedName name="________BTS3">NA()</definedName>
    <definedName name="________BTS4">NA()</definedName>
    <definedName name="________BTS5">NA()</definedName>
    <definedName name="________BTS6">NA()</definedName>
    <definedName name="________BTS7">NA()</definedName>
    <definedName name="________BTS8">NA()</definedName>
    <definedName name="________BTS9">NA()</definedName>
    <definedName name="________can430">40.73</definedName>
    <definedName name="________can435">43.3</definedName>
    <definedName name="________CCW1">[9]DATA!$H$67</definedName>
    <definedName name="________CCW2">[9]DATA!$H$97</definedName>
    <definedName name="________cur1">[2]r!$F$30</definedName>
    <definedName name="________G120907" localSheetId="6">[21]Data!#REF!</definedName>
    <definedName name="________G120907" localSheetId="0">[21]Data!#REF!</definedName>
    <definedName name="________G120907">[21]Data!#REF!</definedName>
    <definedName name="________GBS11">NA()</definedName>
    <definedName name="________GBS110">NA()</definedName>
    <definedName name="________GBS111">NA()</definedName>
    <definedName name="________GBS112">NA()</definedName>
    <definedName name="________GBS113">NA()</definedName>
    <definedName name="________GBS114">NA()</definedName>
    <definedName name="________GBS115">NA()</definedName>
    <definedName name="________GBS116">NA()</definedName>
    <definedName name="________GBS117">NA()</definedName>
    <definedName name="________GBS118">NA()</definedName>
    <definedName name="________GBS119">NA()</definedName>
    <definedName name="________GBS12">NA()</definedName>
    <definedName name="________GBS120">NA()</definedName>
    <definedName name="________GBS121">NA()</definedName>
    <definedName name="________GBS122">NA()</definedName>
    <definedName name="________GBS123">NA()</definedName>
    <definedName name="________GBS124">NA()</definedName>
    <definedName name="________GBS13">NA()</definedName>
    <definedName name="________GBS14">NA()</definedName>
    <definedName name="________GBS15">NA()</definedName>
    <definedName name="________GBS16">NA()</definedName>
    <definedName name="________GBS17">NA()</definedName>
    <definedName name="________GBS18">NA()</definedName>
    <definedName name="________GBS19">NA()</definedName>
    <definedName name="________GBS21">NA()</definedName>
    <definedName name="________GBS210">NA()</definedName>
    <definedName name="________GBS211">NA()</definedName>
    <definedName name="________GBS212">NA()</definedName>
    <definedName name="________GBS213">NA()</definedName>
    <definedName name="________GBS214">NA()</definedName>
    <definedName name="________GBS215">NA()</definedName>
    <definedName name="________GBS216">NA()</definedName>
    <definedName name="________GBS217">NA()</definedName>
    <definedName name="________GBS218">NA()</definedName>
    <definedName name="________GBS219">NA()</definedName>
    <definedName name="________GBS22">NA()</definedName>
    <definedName name="________GBS220">NA()</definedName>
    <definedName name="________GBS221">NA()</definedName>
    <definedName name="________GBS222">NA()</definedName>
    <definedName name="________GBS223">NA()</definedName>
    <definedName name="________GBS224">NA()</definedName>
    <definedName name="________GBS23">NA()</definedName>
    <definedName name="________GBS24">NA()</definedName>
    <definedName name="________GBS25">NA()</definedName>
    <definedName name="________GBS26">NA()</definedName>
    <definedName name="________GBS27">NA()</definedName>
    <definedName name="________GBS28">NA()</definedName>
    <definedName name="________GBS29">NA()</definedName>
    <definedName name="________imp1">[11]DATA_PRG!$H$245</definedName>
    <definedName name="________KC139">NA()</definedName>
    <definedName name="________knr2">NA()</definedName>
    <definedName name="________l1">[3]leads!$A$3:$E$108</definedName>
    <definedName name="________l12" localSheetId="6">#REF!</definedName>
    <definedName name="________l12" localSheetId="0">#REF!</definedName>
    <definedName name="________l12">#REF!</definedName>
    <definedName name="________l2">[2]r!$F$29</definedName>
    <definedName name="________l3" localSheetId="6">#REF!</definedName>
    <definedName name="________l3" localSheetId="0">#REF!</definedName>
    <definedName name="________l3">#REF!</definedName>
    <definedName name="________l4">[4]Sheet1!$W$2:$Y$103</definedName>
    <definedName name="________l5" localSheetId="6">#REF!</definedName>
    <definedName name="________l5" localSheetId="0">#REF!</definedName>
    <definedName name="________l5">#REF!</definedName>
    <definedName name="________l6">[2]r!$F$4</definedName>
    <definedName name="________l7">[5]r!$F$4</definedName>
    <definedName name="________l8">[2]r!$F$2</definedName>
    <definedName name="________l9">[2]r!$F$3</definedName>
    <definedName name="________LJ6">[9]DATA!$H$245</definedName>
    <definedName name="________lj600">NA()</definedName>
    <definedName name="________lj900">NA()</definedName>
    <definedName name="________LL3">NA()</definedName>
    <definedName name="________LSO24">"[14]lead!#ref!"</definedName>
    <definedName name="________MA1">NA()</definedName>
    <definedName name="________MA2">NA()</definedName>
    <definedName name="________me12">NA()</definedName>
    <definedName name="________Met22">NA()</definedName>
    <definedName name="________Met45">NA()</definedName>
    <definedName name="________MEt55">NA()</definedName>
    <definedName name="________Met63">NA()</definedName>
    <definedName name="________ML21">NA()</definedName>
    <definedName name="________ML210">NA()</definedName>
    <definedName name="________ML211">NA()</definedName>
    <definedName name="________ML212">NA()</definedName>
    <definedName name="________ML213">NA()</definedName>
    <definedName name="________ML214">NA()</definedName>
    <definedName name="________ML215">NA()</definedName>
    <definedName name="________ML216">NA()</definedName>
    <definedName name="________ML217">NA()</definedName>
    <definedName name="________ML218">NA()</definedName>
    <definedName name="________ML219">NA()</definedName>
    <definedName name="________ML22">NA()</definedName>
    <definedName name="________ML220">NA()</definedName>
    <definedName name="________ML221">NA()</definedName>
    <definedName name="________ML222">NA()</definedName>
    <definedName name="________ML223">NA()</definedName>
    <definedName name="________ML224">NA()</definedName>
    <definedName name="________ML23">NA()</definedName>
    <definedName name="________ML24">NA()</definedName>
    <definedName name="________ML25">NA()</definedName>
    <definedName name="________ML26">NA()</definedName>
    <definedName name="________ML27">NA()</definedName>
    <definedName name="________ML28">NA()</definedName>
    <definedName name="________ML29">NA()</definedName>
    <definedName name="________ML31">NA()</definedName>
    <definedName name="________ML310">NA()</definedName>
    <definedName name="________ML311">NA()</definedName>
    <definedName name="________ML312">NA()</definedName>
    <definedName name="________ML313">NA()</definedName>
    <definedName name="________ML314">NA()</definedName>
    <definedName name="________ML315">NA()</definedName>
    <definedName name="________ML316">NA()</definedName>
    <definedName name="________ML317">NA()</definedName>
    <definedName name="________ML318">NA()</definedName>
    <definedName name="________ML319">NA()</definedName>
    <definedName name="________ML32">NA()</definedName>
    <definedName name="________ML320">NA()</definedName>
    <definedName name="________ML321">NA()</definedName>
    <definedName name="________ML322">NA()</definedName>
    <definedName name="________ML323">NA()</definedName>
    <definedName name="________ML324">NA()</definedName>
    <definedName name="________ML33">NA()</definedName>
    <definedName name="________ML34">NA()</definedName>
    <definedName name="________ML35">NA()</definedName>
    <definedName name="________ML36">NA()</definedName>
    <definedName name="________ML37">NA()</definedName>
    <definedName name="________ML38">NA()</definedName>
    <definedName name="________ML39">NA()</definedName>
    <definedName name="________ML7">NA()</definedName>
    <definedName name="________ML8">NA()</definedName>
    <definedName name="________ML9">NA()</definedName>
    <definedName name="________mm1">[6]r!$F$4</definedName>
    <definedName name="________mm1000">NA()</definedName>
    <definedName name="________mm11">[2]r!$F$4</definedName>
    <definedName name="________mm111">[5]r!$F$4</definedName>
    <definedName name="________mm600">NA()</definedName>
    <definedName name="________mm800">NA()</definedName>
    <definedName name="________PC1">NA()</definedName>
    <definedName name="________PC10">NA()</definedName>
    <definedName name="________PC11">NA()</definedName>
    <definedName name="________PC12">NA()</definedName>
    <definedName name="________PC13">NA()</definedName>
    <definedName name="________PC14">NA()</definedName>
    <definedName name="________PC15">NA()</definedName>
    <definedName name="________PC16">NA()</definedName>
    <definedName name="________PC17">NA()</definedName>
    <definedName name="________PC18">NA()</definedName>
    <definedName name="________PC19">NA()</definedName>
    <definedName name="________pc2" localSheetId="6">#REF!</definedName>
    <definedName name="________pc2" localSheetId="0">#REF!</definedName>
    <definedName name="________pc2">#REF!</definedName>
    <definedName name="________PC20">NA()</definedName>
    <definedName name="________PC21">NA()</definedName>
    <definedName name="________PC22">NA()</definedName>
    <definedName name="________PC23">NA()</definedName>
    <definedName name="________PC24">NA()</definedName>
    <definedName name="________PC3">NA()</definedName>
    <definedName name="________PC4">NA()</definedName>
    <definedName name="________PC5">NA()</definedName>
    <definedName name="________PC6">NA()</definedName>
    <definedName name="________pc600">NA()</definedName>
    <definedName name="________PC7">NA()</definedName>
    <definedName name="________PC8">NA()</definedName>
    <definedName name="________PC9">NA()</definedName>
    <definedName name="________pc900">NA()</definedName>
    <definedName name="________pla4">[12]DATA_PRG!$H$269</definedName>
    <definedName name="________pv2" localSheetId="6">#REF!</definedName>
    <definedName name="________pv2" localSheetId="0">#REF!</definedName>
    <definedName name="________pv2">#REF!</definedName>
    <definedName name="________rr3">[7]v!$A$2:$E$51</definedName>
    <definedName name="________rrr1">[7]r!$B$1:$I$145</definedName>
    <definedName name="________S12">NA()</definedName>
    <definedName name="________SP10">[13]Sheet1!$C$18</definedName>
    <definedName name="________SP16">[13]Sheet1!$C$24</definedName>
    <definedName name="________SP7">[13]Sheet1!$C$15</definedName>
    <definedName name="________ss12">[8]rdamdata!$J$8</definedName>
    <definedName name="________ss20">[8]rdamdata!$J$7</definedName>
    <definedName name="________ss40">[8]rdamdata!$J$6</definedName>
    <definedName name="________var1" localSheetId="6">#REF!</definedName>
    <definedName name="________var1" localSheetId="0">#REF!</definedName>
    <definedName name="________var1">#REF!</definedName>
    <definedName name="________var4" localSheetId="6">#REF!</definedName>
    <definedName name="________var4" localSheetId="0">#REF!</definedName>
    <definedName name="________var4">#REF!</definedName>
    <definedName name="________vat1">NA()</definedName>
    <definedName name="________xh2256">[20]HDPE!$L$30</definedName>
    <definedName name="________xh2506">[20]HDPE!$M$30</definedName>
    <definedName name="________xh2806">[20]HDPE!$N$30</definedName>
    <definedName name="________xh3156">[20]HDPE!$O$30</definedName>
    <definedName name="________xh634">[20]HDPE!$C$16</definedName>
    <definedName name="________xk7100">[20]DI!$C$37</definedName>
    <definedName name="________xk7150">[20]DI!$D$37</definedName>
    <definedName name="________xk7250">[20]DI!$F$37</definedName>
    <definedName name="________xk7300">[20]DI!$G$37</definedName>
    <definedName name="________xp11010">[20]pvc!$F$61</definedName>
    <definedName name="________xp1104">[20]pvc!$F$31</definedName>
    <definedName name="________xp1106">[20]pvc!$F$46</definedName>
    <definedName name="________xp1254">[20]pvc!$G$31</definedName>
    <definedName name="________xp1256">[20]pvc!$G$46</definedName>
    <definedName name="________xp14010">[20]pvc!$H$61</definedName>
    <definedName name="________xp1404">[20]pvc!$H$31</definedName>
    <definedName name="________xp1406">[20]pvc!$H$46</definedName>
    <definedName name="________xp1604">[20]pvc!$I$31</definedName>
    <definedName name="________xp1606">[20]pvc!$I$46</definedName>
    <definedName name="________xp1804">[20]pvc!$J$31</definedName>
    <definedName name="________xp1806">[20]pvc!$J$46</definedName>
    <definedName name="________xp2006">[20]pvc!$K$46</definedName>
    <definedName name="________xp6310">[20]pvc!$C$61</definedName>
    <definedName name="________xp636">[20]pvc!$C$46</definedName>
    <definedName name="________xp7510">[20]pvc!$D$61</definedName>
    <definedName name="________xp754">[20]pvc!$D$31</definedName>
    <definedName name="________xp756">[20]pvc!$D$46</definedName>
    <definedName name="________xp9010">[20]pvc!$E$61</definedName>
    <definedName name="________xp904">[20]pvc!$E$31</definedName>
    <definedName name="________xp906">[20]pvc!$E$46</definedName>
    <definedName name="_______bla1">[1]leads!$H$7</definedName>
    <definedName name="_______BSG100">NA()</definedName>
    <definedName name="_______BSG150">NA()</definedName>
    <definedName name="_______BSG5">NA()</definedName>
    <definedName name="_______BSG75">NA()</definedName>
    <definedName name="_______BTC1">NA()</definedName>
    <definedName name="_______BTC10">NA()</definedName>
    <definedName name="_______BTC11">NA()</definedName>
    <definedName name="_______BTC12">NA()</definedName>
    <definedName name="_______BTC13">NA()</definedName>
    <definedName name="_______BTC14">NA()</definedName>
    <definedName name="_______BTC15">NA()</definedName>
    <definedName name="_______BTC16">NA()</definedName>
    <definedName name="_______BTC17">NA()</definedName>
    <definedName name="_______BTC18">NA()</definedName>
    <definedName name="_______BTC19">NA()</definedName>
    <definedName name="_______BTC2">NA()</definedName>
    <definedName name="_______BTC20">NA()</definedName>
    <definedName name="_______BTC21">NA()</definedName>
    <definedName name="_______BTC22">NA()</definedName>
    <definedName name="_______BTC23">NA()</definedName>
    <definedName name="_______BTC24">NA()</definedName>
    <definedName name="_______BTC3">NA()</definedName>
    <definedName name="_______BTC4">NA()</definedName>
    <definedName name="_______BTC5">NA()</definedName>
    <definedName name="_______BTC6">NA()</definedName>
    <definedName name="_______BTC7">NA()</definedName>
    <definedName name="_______BTC8">NA()</definedName>
    <definedName name="_______BTC9">NA()</definedName>
    <definedName name="_______BTR1">NA()</definedName>
    <definedName name="_______BTR10">NA()</definedName>
    <definedName name="_______BTR11">NA()</definedName>
    <definedName name="_______BTR12">NA()</definedName>
    <definedName name="_______BTR13">NA()</definedName>
    <definedName name="_______BTR14">NA()</definedName>
    <definedName name="_______BTR15">NA()</definedName>
    <definedName name="_______BTR16">NA()</definedName>
    <definedName name="_______BTR17">NA()</definedName>
    <definedName name="_______BTR18">NA()</definedName>
    <definedName name="_______BTR19">NA()</definedName>
    <definedName name="_______BTR2">NA()</definedName>
    <definedName name="_______BTR20">NA()</definedName>
    <definedName name="_______BTR21">NA()</definedName>
    <definedName name="_______BTR22">NA()</definedName>
    <definedName name="_______BTR23">NA()</definedName>
    <definedName name="_______BTR24">NA()</definedName>
    <definedName name="_______BTR3">NA()</definedName>
    <definedName name="_______BTR4">NA()</definedName>
    <definedName name="_______BTR5">NA()</definedName>
    <definedName name="_______BTR6">NA()</definedName>
    <definedName name="_______BTR7">NA()</definedName>
    <definedName name="_______BTR8">NA()</definedName>
    <definedName name="_______BTR9">NA()</definedName>
    <definedName name="_______BTS1">NA()</definedName>
    <definedName name="_______BTS10">NA()</definedName>
    <definedName name="_______BTS11">NA()</definedName>
    <definedName name="_______BTS12">NA()</definedName>
    <definedName name="_______BTS13">NA()</definedName>
    <definedName name="_______BTS14">NA()</definedName>
    <definedName name="_______BTS15">NA()</definedName>
    <definedName name="_______BTS16">NA()</definedName>
    <definedName name="_______BTS17">NA()</definedName>
    <definedName name="_______BTS18">NA()</definedName>
    <definedName name="_______BTS19">NA()</definedName>
    <definedName name="_______BTS2">NA()</definedName>
    <definedName name="_______BTS20">NA()</definedName>
    <definedName name="_______BTS21">NA()</definedName>
    <definedName name="_______BTS22">NA()</definedName>
    <definedName name="_______BTS23">NA()</definedName>
    <definedName name="_______BTS24">NA()</definedName>
    <definedName name="_______BTS3">NA()</definedName>
    <definedName name="_______BTS4">NA()</definedName>
    <definedName name="_______BTS5">NA()</definedName>
    <definedName name="_______BTS6">NA()</definedName>
    <definedName name="_______BTS7">NA()</definedName>
    <definedName name="_______BTS8">NA()</definedName>
    <definedName name="_______BTS9">NA()</definedName>
    <definedName name="_______can430">40.73</definedName>
    <definedName name="_______can435">43.3</definedName>
    <definedName name="_______cbr1">NA()</definedName>
    <definedName name="_______cbr2">NA()</definedName>
    <definedName name="_______cbr3">NA()</definedName>
    <definedName name="_______cbr4">NA()</definedName>
    <definedName name="_______CCW1">[9]DATA!$H$67</definedName>
    <definedName name="_______CCW2">[9]DATA!$H$97</definedName>
    <definedName name="_______cur1">[2]r!$F$30</definedName>
    <definedName name="_______ewe1">NA()</definedName>
    <definedName name="_______G120907" localSheetId="6">[21]Data!#REF!</definedName>
    <definedName name="_______G120907" localSheetId="0">[21]Data!#REF!</definedName>
    <definedName name="_______G120907">[21]Data!#REF!</definedName>
    <definedName name="_______GBS11">NA()</definedName>
    <definedName name="_______GBS110">NA()</definedName>
    <definedName name="_______GBS111">NA()</definedName>
    <definedName name="_______GBS112">NA()</definedName>
    <definedName name="_______GBS113">NA()</definedName>
    <definedName name="_______GBS114">NA()</definedName>
    <definedName name="_______GBS115">NA()</definedName>
    <definedName name="_______GBS116">NA()</definedName>
    <definedName name="_______GBS117">NA()</definedName>
    <definedName name="_______GBS118">NA()</definedName>
    <definedName name="_______GBS119">NA()</definedName>
    <definedName name="_______GBS12">NA()</definedName>
    <definedName name="_______GBS120">NA()</definedName>
    <definedName name="_______GBS121">NA()</definedName>
    <definedName name="_______GBS122">NA()</definedName>
    <definedName name="_______GBS123">NA()</definedName>
    <definedName name="_______GBS124">NA()</definedName>
    <definedName name="_______GBS13">NA()</definedName>
    <definedName name="_______GBS14">NA()</definedName>
    <definedName name="_______GBS15">NA()</definedName>
    <definedName name="_______GBS16">NA()</definedName>
    <definedName name="_______GBS17">NA()</definedName>
    <definedName name="_______GBS18">NA()</definedName>
    <definedName name="_______GBS19">NA()</definedName>
    <definedName name="_______GBS21">NA()</definedName>
    <definedName name="_______GBS210">NA()</definedName>
    <definedName name="_______GBS211">NA()</definedName>
    <definedName name="_______GBS212">NA()</definedName>
    <definedName name="_______GBS213">NA()</definedName>
    <definedName name="_______GBS214">NA()</definedName>
    <definedName name="_______GBS215">NA()</definedName>
    <definedName name="_______GBS216">NA()</definedName>
    <definedName name="_______GBS217">NA()</definedName>
    <definedName name="_______GBS218">NA()</definedName>
    <definedName name="_______GBS219">NA()</definedName>
    <definedName name="_______GBS22">NA()</definedName>
    <definedName name="_______GBS220">NA()</definedName>
    <definedName name="_______GBS221">NA()</definedName>
    <definedName name="_______GBS222">NA()</definedName>
    <definedName name="_______GBS223">NA()</definedName>
    <definedName name="_______GBS224">NA()</definedName>
    <definedName name="_______GBS23">NA()</definedName>
    <definedName name="_______GBS24">NA()</definedName>
    <definedName name="_______GBS25">NA()</definedName>
    <definedName name="_______GBS26">NA()</definedName>
    <definedName name="_______GBS27">NA()</definedName>
    <definedName name="_______GBS28">NA()</definedName>
    <definedName name="_______GBS29">NA()</definedName>
    <definedName name="_______imp1">[11]DATA_PRG!$H$245</definedName>
    <definedName name="_______KC139">NA()</definedName>
    <definedName name="_______knr2">NA()</definedName>
    <definedName name="_______l1">[3]leads!$A$3:$E$108</definedName>
    <definedName name="_______l12" localSheetId="6">#REF!</definedName>
    <definedName name="_______l12" localSheetId="0">#REF!</definedName>
    <definedName name="_______l12">#REF!</definedName>
    <definedName name="_______l2">[2]r!$F$29</definedName>
    <definedName name="_______l3" localSheetId="6">#REF!</definedName>
    <definedName name="_______l3" localSheetId="0">#REF!</definedName>
    <definedName name="_______l3">#REF!</definedName>
    <definedName name="_______l4">[4]Sheet1!$W$2:$Y$103</definedName>
    <definedName name="_______l5" localSheetId="6">#REF!</definedName>
    <definedName name="_______l5" localSheetId="0">#REF!</definedName>
    <definedName name="_______l5">#REF!</definedName>
    <definedName name="_______l6">[2]r!$F$4</definedName>
    <definedName name="_______l7">[5]r!$F$4</definedName>
    <definedName name="_______l8">[2]r!$F$2</definedName>
    <definedName name="_______l9">[2]r!$F$3</definedName>
    <definedName name="_______LJ6">[9]DATA!$H$245</definedName>
    <definedName name="_______lj600">NA()</definedName>
    <definedName name="_______lj900">NA()</definedName>
    <definedName name="_______LL3">NA()</definedName>
    <definedName name="_______LSO24">"[14]lead!#ref!"</definedName>
    <definedName name="_______MA1" localSheetId="6">#REF!</definedName>
    <definedName name="_______MA1" localSheetId="0">#REF!</definedName>
    <definedName name="_______MA1">#REF!</definedName>
    <definedName name="_______MA2">NA()</definedName>
    <definedName name="_______me12">NA()</definedName>
    <definedName name="_______Met22">NA()</definedName>
    <definedName name="_______Met45">NA()</definedName>
    <definedName name="_______MEt55">NA()</definedName>
    <definedName name="_______Met63">NA()</definedName>
    <definedName name="_______ML21">NA()</definedName>
    <definedName name="_______ML210">NA()</definedName>
    <definedName name="_______ML211">NA()</definedName>
    <definedName name="_______ML212">NA()</definedName>
    <definedName name="_______ML213">NA()</definedName>
    <definedName name="_______ML214">NA()</definedName>
    <definedName name="_______ML215">NA()</definedName>
    <definedName name="_______ML216">NA()</definedName>
    <definedName name="_______ML217">NA()</definedName>
    <definedName name="_______ML218">NA()</definedName>
    <definedName name="_______ML219">NA()</definedName>
    <definedName name="_______ML22">NA()</definedName>
    <definedName name="_______ML220">NA()</definedName>
    <definedName name="_______ML221">NA()</definedName>
    <definedName name="_______ML222">NA()</definedName>
    <definedName name="_______ML223">NA()</definedName>
    <definedName name="_______ML224">NA()</definedName>
    <definedName name="_______ML23">NA()</definedName>
    <definedName name="_______ML24">NA()</definedName>
    <definedName name="_______ML25">NA()</definedName>
    <definedName name="_______ML26">NA()</definedName>
    <definedName name="_______ML27">NA()</definedName>
    <definedName name="_______ML28">NA()</definedName>
    <definedName name="_______ML29">NA()</definedName>
    <definedName name="_______ML31">NA()</definedName>
    <definedName name="_______ML310">NA()</definedName>
    <definedName name="_______ML311">NA()</definedName>
    <definedName name="_______ML312">NA()</definedName>
    <definedName name="_______ML313">NA()</definedName>
    <definedName name="_______ML314">NA()</definedName>
    <definedName name="_______ML315">NA()</definedName>
    <definedName name="_______ML316">NA()</definedName>
    <definedName name="_______ML317">NA()</definedName>
    <definedName name="_______ML318">NA()</definedName>
    <definedName name="_______ML319">NA()</definedName>
    <definedName name="_______ML32">NA()</definedName>
    <definedName name="_______ML320">NA()</definedName>
    <definedName name="_______ML321">NA()</definedName>
    <definedName name="_______ML322">NA()</definedName>
    <definedName name="_______ML323">NA()</definedName>
    <definedName name="_______ML324">NA()</definedName>
    <definedName name="_______ML33">NA()</definedName>
    <definedName name="_______ML34">NA()</definedName>
    <definedName name="_______ML35">NA()</definedName>
    <definedName name="_______ML36">NA()</definedName>
    <definedName name="_______ML37">NA()</definedName>
    <definedName name="_______ML38">NA()</definedName>
    <definedName name="_______ML39">NA()</definedName>
    <definedName name="_______ML7">NA()</definedName>
    <definedName name="_______ML8">NA()</definedName>
    <definedName name="_______ML9">NA()</definedName>
    <definedName name="_______mm1">[6]r!$F$4</definedName>
    <definedName name="_______mm1000">NA()</definedName>
    <definedName name="_______mm11">[2]r!$F$4</definedName>
    <definedName name="_______mm111">[5]r!$F$4</definedName>
    <definedName name="_______mm20">NA()</definedName>
    <definedName name="_______mm40">NA()</definedName>
    <definedName name="_______mm600">NA()</definedName>
    <definedName name="_______mm800">NA()</definedName>
    <definedName name="_______PC1">NA()</definedName>
    <definedName name="_______PC10">NA()</definedName>
    <definedName name="_______PC11">NA()</definedName>
    <definedName name="_______PC12">NA()</definedName>
    <definedName name="_______PC13">NA()</definedName>
    <definedName name="_______PC14">NA()</definedName>
    <definedName name="_______PC15">NA()</definedName>
    <definedName name="_______PC16">NA()</definedName>
    <definedName name="_______PC17">NA()</definedName>
    <definedName name="_______PC18">NA()</definedName>
    <definedName name="_______PC19">NA()</definedName>
    <definedName name="_______pc2" localSheetId="6">#REF!</definedName>
    <definedName name="_______pc2" localSheetId="0">#REF!</definedName>
    <definedName name="_______pc2">#REF!</definedName>
    <definedName name="_______PC20">NA()</definedName>
    <definedName name="_______PC21">NA()</definedName>
    <definedName name="_______PC22">NA()</definedName>
    <definedName name="_______PC23">NA()</definedName>
    <definedName name="_______PC24">NA()</definedName>
    <definedName name="_______PC3">NA()</definedName>
    <definedName name="_______PC4">NA()</definedName>
    <definedName name="_______PC5">NA()</definedName>
    <definedName name="_______PC6">NA()</definedName>
    <definedName name="_______pc600">NA()</definedName>
    <definedName name="_______PC7">NA()</definedName>
    <definedName name="_______PC8">NA()</definedName>
    <definedName name="_______PC9">NA()</definedName>
    <definedName name="_______pc900">NA()</definedName>
    <definedName name="_______pla4">[12]DATA_PRG!$H$269</definedName>
    <definedName name="_______pv2" localSheetId="6">#REF!</definedName>
    <definedName name="_______pv2" localSheetId="0">#REF!</definedName>
    <definedName name="_______pv2">#REF!</definedName>
    <definedName name="_______rr3">[7]v!$A$2:$E$51</definedName>
    <definedName name="_______rrr1">[7]r!$B$1:$I$145</definedName>
    <definedName name="_______RT5565" localSheetId="6">#REF!</definedName>
    <definedName name="_______RT5565" localSheetId="0">#REF!</definedName>
    <definedName name="_______RT5565">#REF!</definedName>
    <definedName name="_______S12">NA()</definedName>
    <definedName name="_______SP10">[13]Sheet1!$C$18</definedName>
    <definedName name="_______SP16">[13]Sheet1!$C$24</definedName>
    <definedName name="_______SP7">[13]Sheet1!$C$15</definedName>
    <definedName name="_______ss12">[8]rdamdata!$J$8</definedName>
    <definedName name="_______ss20">[8]rdamdata!$J$7</definedName>
    <definedName name="_______ss40">[8]rdamdata!$J$6</definedName>
    <definedName name="_______var1" localSheetId="6">#REF!</definedName>
    <definedName name="_______var1" localSheetId="0">#REF!</definedName>
    <definedName name="_______var1">#REF!</definedName>
    <definedName name="_______var4" localSheetId="6">#REF!</definedName>
    <definedName name="_______var4" localSheetId="0">#REF!</definedName>
    <definedName name="_______var4">#REF!</definedName>
    <definedName name="_______vat1">NA()</definedName>
    <definedName name="_______vat2">NA()</definedName>
    <definedName name="_______xh2256">[20]HDPE!$L$30</definedName>
    <definedName name="_______xh2506">[20]HDPE!$M$30</definedName>
    <definedName name="_______xh2806">[20]HDPE!$N$30</definedName>
    <definedName name="_______xh3156">[20]HDPE!$O$30</definedName>
    <definedName name="_______xh634">[20]HDPE!$C$16</definedName>
    <definedName name="_______xk7100">[20]DI!$C$37</definedName>
    <definedName name="_______xk7150">[20]DI!$D$37</definedName>
    <definedName name="_______xk7250">[20]DI!$F$37</definedName>
    <definedName name="_______xk7300">[20]DI!$G$37</definedName>
    <definedName name="_______xp11010">[20]pvc!$F$61</definedName>
    <definedName name="_______xp1104">[20]pvc!$F$31</definedName>
    <definedName name="_______xp1106">[20]pvc!$F$46</definedName>
    <definedName name="_______xp1254">[20]pvc!$G$31</definedName>
    <definedName name="_______xp1256">[20]pvc!$G$46</definedName>
    <definedName name="_______xp14010">[20]pvc!$H$61</definedName>
    <definedName name="_______xp1404">[20]pvc!$H$31</definedName>
    <definedName name="_______xp1406">[20]pvc!$H$46</definedName>
    <definedName name="_______xp1604">[20]pvc!$I$31</definedName>
    <definedName name="_______xp1606">[20]pvc!$I$46</definedName>
    <definedName name="_______xp1804">[20]pvc!$J$31</definedName>
    <definedName name="_______xp1806">[20]pvc!$J$46</definedName>
    <definedName name="_______xp2006">[20]pvc!$K$46</definedName>
    <definedName name="_______xp6310">[20]pvc!$C$61</definedName>
    <definedName name="_______xp636">[20]pvc!$C$46</definedName>
    <definedName name="_______xp7510">[20]pvc!$D$61</definedName>
    <definedName name="_______xp754">[20]pvc!$D$31</definedName>
    <definedName name="_______xp756">[20]pvc!$D$46</definedName>
    <definedName name="_______xp9010">[20]pvc!$E$61</definedName>
    <definedName name="_______xp904">[20]pvc!$E$31</definedName>
    <definedName name="_______xp906">[20]pvc!$E$46</definedName>
    <definedName name="______bla1">[1]leads!$H$7</definedName>
    <definedName name="______BSG100">NA()</definedName>
    <definedName name="______BSG150">NA()</definedName>
    <definedName name="______BSG5">NA()</definedName>
    <definedName name="______BSG75">NA()</definedName>
    <definedName name="______BTC1">NA()</definedName>
    <definedName name="______BTC10">NA()</definedName>
    <definedName name="______BTC11">NA()</definedName>
    <definedName name="______BTC12">NA()</definedName>
    <definedName name="______BTC13">NA()</definedName>
    <definedName name="______BTC14">NA()</definedName>
    <definedName name="______BTC15">NA()</definedName>
    <definedName name="______BTC16">NA()</definedName>
    <definedName name="______BTC17">NA()</definedName>
    <definedName name="______BTC18">NA()</definedName>
    <definedName name="______BTC19">NA()</definedName>
    <definedName name="______BTC2">NA()</definedName>
    <definedName name="______BTC20">NA()</definedName>
    <definedName name="______BTC21">NA()</definedName>
    <definedName name="______BTC22">NA()</definedName>
    <definedName name="______BTC23">NA()</definedName>
    <definedName name="______BTC24">NA()</definedName>
    <definedName name="______BTC3">NA()</definedName>
    <definedName name="______BTC4">NA()</definedName>
    <definedName name="______BTC5">NA()</definedName>
    <definedName name="______BTC6">NA()</definedName>
    <definedName name="______BTC7">NA()</definedName>
    <definedName name="______BTC8">NA()</definedName>
    <definedName name="______BTC9">NA()</definedName>
    <definedName name="______BTR1">NA()</definedName>
    <definedName name="______BTR10">NA()</definedName>
    <definedName name="______BTR11">NA()</definedName>
    <definedName name="______BTR12">NA()</definedName>
    <definedName name="______BTR13">NA()</definedName>
    <definedName name="______BTR14">NA()</definedName>
    <definedName name="______BTR15">NA()</definedName>
    <definedName name="______BTR16">NA()</definedName>
    <definedName name="______BTR17">NA()</definedName>
    <definedName name="______BTR18">NA()</definedName>
    <definedName name="______BTR19">NA()</definedName>
    <definedName name="______BTR2">NA()</definedName>
    <definedName name="______BTR20">NA()</definedName>
    <definedName name="______BTR21">NA()</definedName>
    <definedName name="______BTR22">NA()</definedName>
    <definedName name="______BTR23">NA()</definedName>
    <definedName name="______BTR24">NA()</definedName>
    <definedName name="______BTR3">NA()</definedName>
    <definedName name="______BTR4">NA()</definedName>
    <definedName name="______BTR5">NA()</definedName>
    <definedName name="______BTR6">NA()</definedName>
    <definedName name="______BTR7">NA()</definedName>
    <definedName name="______BTR8">NA()</definedName>
    <definedName name="______BTR9">NA()</definedName>
    <definedName name="______BTS1">NA()</definedName>
    <definedName name="______BTS10">NA()</definedName>
    <definedName name="______BTS11">NA()</definedName>
    <definedName name="______BTS12">NA()</definedName>
    <definedName name="______BTS13">NA()</definedName>
    <definedName name="______BTS14">NA()</definedName>
    <definedName name="______BTS15">NA()</definedName>
    <definedName name="______BTS16">NA()</definedName>
    <definedName name="______BTS17">NA()</definedName>
    <definedName name="______BTS18">NA()</definedName>
    <definedName name="______BTS19">NA()</definedName>
    <definedName name="______BTS2">NA()</definedName>
    <definedName name="______BTS20">NA()</definedName>
    <definedName name="______BTS21">NA()</definedName>
    <definedName name="______BTS22">NA()</definedName>
    <definedName name="______BTS23">NA()</definedName>
    <definedName name="______BTS24">NA()</definedName>
    <definedName name="______BTS3">NA()</definedName>
    <definedName name="______BTS4">NA()</definedName>
    <definedName name="______BTS5">NA()</definedName>
    <definedName name="______BTS6">NA()</definedName>
    <definedName name="______BTS7">NA()</definedName>
    <definedName name="______BTS8">NA()</definedName>
    <definedName name="______BTS9">NA()</definedName>
    <definedName name="______can430">40.73</definedName>
    <definedName name="______can435">43.3</definedName>
    <definedName name="______cbr1">NA()</definedName>
    <definedName name="______cbr2">NA()</definedName>
    <definedName name="______cbr3">NA()</definedName>
    <definedName name="______cbr4">NA()</definedName>
    <definedName name="______CCW1">[9]DATA!$H$67</definedName>
    <definedName name="______CCW2">[9]DATA!$H$97</definedName>
    <definedName name="______cur1">[2]r!$F$30</definedName>
    <definedName name="______dem2">NA()</definedName>
    <definedName name="______er1" localSheetId="6">#REF!</definedName>
    <definedName name="______er1" localSheetId="0">#REF!</definedName>
    <definedName name="______er1">#REF!</definedName>
    <definedName name="______f1">NA()</definedName>
    <definedName name="______G120907" localSheetId="6">[22]Data!#REF!</definedName>
    <definedName name="______G120907" localSheetId="0">[22]Data!#REF!</definedName>
    <definedName name="______G120907">[22]Data!#REF!</definedName>
    <definedName name="______GBS11">NA()</definedName>
    <definedName name="______GBS110">NA()</definedName>
    <definedName name="______GBS111">NA()</definedName>
    <definedName name="______GBS112">NA()</definedName>
    <definedName name="______GBS113">NA()</definedName>
    <definedName name="______GBS114">NA()</definedName>
    <definedName name="______GBS115">NA()</definedName>
    <definedName name="______GBS116">NA()</definedName>
    <definedName name="______GBS117">NA()</definedName>
    <definedName name="______GBS118">NA()</definedName>
    <definedName name="______GBS119">NA()</definedName>
    <definedName name="______GBS12">NA()</definedName>
    <definedName name="______GBS120">NA()</definedName>
    <definedName name="______GBS121">NA()</definedName>
    <definedName name="______GBS122">NA()</definedName>
    <definedName name="______GBS123">NA()</definedName>
    <definedName name="______GBS124">NA()</definedName>
    <definedName name="______GBS13">NA()</definedName>
    <definedName name="______GBS14">NA()</definedName>
    <definedName name="______GBS15">NA()</definedName>
    <definedName name="______GBS16">NA()</definedName>
    <definedName name="______GBS17">NA()</definedName>
    <definedName name="______GBS18">NA()</definedName>
    <definedName name="______GBS19">NA()</definedName>
    <definedName name="______GBS21">NA()</definedName>
    <definedName name="______GBS210">NA()</definedName>
    <definedName name="______GBS211">NA()</definedName>
    <definedName name="______GBS212">NA()</definedName>
    <definedName name="______GBS213">NA()</definedName>
    <definedName name="______GBS214">NA()</definedName>
    <definedName name="______GBS215">NA()</definedName>
    <definedName name="______GBS216">NA()</definedName>
    <definedName name="______GBS217">NA()</definedName>
    <definedName name="______GBS218">NA()</definedName>
    <definedName name="______GBS219">NA()</definedName>
    <definedName name="______GBS22">NA()</definedName>
    <definedName name="______GBS220">NA()</definedName>
    <definedName name="______GBS221">NA()</definedName>
    <definedName name="______GBS222">NA()</definedName>
    <definedName name="______GBS223">NA()</definedName>
    <definedName name="______GBS224">NA()</definedName>
    <definedName name="______GBS23">NA()</definedName>
    <definedName name="______GBS24">NA()</definedName>
    <definedName name="______GBS25">NA()</definedName>
    <definedName name="______GBS26">NA()</definedName>
    <definedName name="______GBS27">NA()</definedName>
    <definedName name="______GBS28">NA()</definedName>
    <definedName name="______GBS29">NA()</definedName>
    <definedName name="______imp1">[11]DATA_PRG!$H$245</definedName>
    <definedName name="______KC139">NA()</definedName>
    <definedName name="______knr2">NA()</definedName>
    <definedName name="______KNR3">NA()</definedName>
    <definedName name="______l1">[3]leads!$A$3:$E$108</definedName>
    <definedName name="______l12" localSheetId="6">#REF!</definedName>
    <definedName name="______l12" localSheetId="0">#REF!</definedName>
    <definedName name="______l12">#REF!</definedName>
    <definedName name="______l2">[2]r!$F$29</definedName>
    <definedName name="______l3" localSheetId="6">#REF!</definedName>
    <definedName name="______l3" localSheetId="0">#REF!</definedName>
    <definedName name="______l3">#REF!</definedName>
    <definedName name="______l4">[4]Sheet1!$W$2:$Y$103</definedName>
    <definedName name="______l5" localSheetId="6">#REF!</definedName>
    <definedName name="______l5" localSheetId="0">#REF!</definedName>
    <definedName name="______l5">#REF!</definedName>
    <definedName name="______l6">[2]r!$F$4</definedName>
    <definedName name="______l7">[5]r!$F$4</definedName>
    <definedName name="______l8">[2]r!$F$2</definedName>
    <definedName name="______l9">[2]r!$F$3</definedName>
    <definedName name="______LJ6">[9]DATA!$H$245</definedName>
    <definedName name="______lj600">NA()</definedName>
    <definedName name="______lj900">NA()</definedName>
    <definedName name="______LL3">NA()</definedName>
    <definedName name="______LSO24">"[14]lead!#ref!"</definedName>
    <definedName name="______MA1">NA()</definedName>
    <definedName name="______MA2">NA()</definedName>
    <definedName name="______me12" localSheetId="6">'[23]Lead statement'!#REF!</definedName>
    <definedName name="______me12" localSheetId="0">'[23]Lead statement'!#REF!</definedName>
    <definedName name="______me12">'[23]Lead statement'!#REF!</definedName>
    <definedName name="______Met22">NA()</definedName>
    <definedName name="______Met45">NA()</definedName>
    <definedName name="______MEt55">NA()</definedName>
    <definedName name="______Met63">NA()</definedName>
    <definedName name="______ML21">NA()</definedName>
    <definedName name="______ML210">NA()</definedName>
    <definedName name="______ML211">NA()</definedName>
    <definedName name="______ML212">NA()</definedName>
    <definedName name="______ML213">NA()</definedName>
    <definedName name="______ML214">NA()</definedName>
    <definedName name="______ML215">NA()</definedName>
    <definedName name="______ML216">NA()</definedName>
    <definedName name="______ML217">NA()</definedName>
    <definedName name="______ML218">NA()</definedName>
    <definedName name="______ML219">NA()</definedName>
    <definedName name="______ML22">NA()</definedName>
    <definedName name="______ML220">NA()</definedName>
    <definedName name="______ML221">NA()</definedName>
    <definedName name="______ML222">NA()</definedName>
    <definedName name="______ML223">NA()</definedName>
    <definedName name="______ML224">NA()</definedName>
    <definedName name="______ML23">NA()</definedName>
    <definedName name="______ML24">NA()</definedName>
    <definedName name="______ML25">NA()</definedName>
    <definedName name="______ML26">NA()</definedName>
    <definedName name="______ML27">NA()</definedName>
    <definedName name="______ML28">NA()</definedName>
    <definedName name="______ML29">NA()</definedName>
    <definedName name="______ML31">NA()</definedName>
    <definedName name="______ML310">NA()</definedName>
    <definedName name="______ML311">NA()</definedName>
    <definedName name="______ML312">NA()</definedName>
    <definedName name="______ML313">NA()</definedName>
    <definedName name="______ML314">NA()</definedName>
    <definedName name="______ML315">NA()</definedName>
    <definedName name="______ML316">NA()</definedName>
    <definedName name="______ML317">NA()</definedName>
    <definedName name="______ML318">NA()</definedName>
    <definedName name="______ML319">NA()</definedName>
    <definedName name="______ML32">NA()</definedName>
    <definedName name="______ML320">NA()</definedName>
    <definedName name="______ML321">NA()</definedName>
    <definedName name="______ML322">NA()</definedName>
    <definedName name="______ML323">NA()</definedName>
    <definedName name="______ML324">NA()</definedName>
    <definedName name="______ML33">NA()</definedName>
    <definedName name="______ML34">NA()</definedName>
    <definedName name="______ML35">NA()</definedName>
    <definedName name="______ML36">NA()</definedName>
    <definedName name="______ML37">NA()</definedName>
    <definedName name="______ML38">NA()</definedName>
    <definedName name="______ML39">NA()</definedName>
    <definedName name="______ML7">NA()</definedName>
    <definedName name="______ML8">NA()</definedName>
    <definedName name="______ML9">NA()</definedName>
    <definedName name="______mm1">[6]r!$F$4</definedName>
    <definedName name="______mm1000">NA()</definedName>
    <definedName name="______mm11">[2]r!$F$4</definedName>
    <definedName name="______mm111">[5]r!$F$4</definedName>
    <definedName name="______mm20">NA()</definedName>
    <definedName name="______mm40">NA()</definedName>
    <definedName name="______mm600">NA()</definedName>
    <definedName name="______mm800">NA()</definedName>
    <definedName name="______PC1">NA()</definedName>
    <definedName name="______PC10">NA()</definedName>
    <definedName name="______PC11">NA()</definedName>
    <definedName name="______PC12">NA()</definedName>
    <definedName name="______PC13">NA()</definedName>
    <definedName name="______PC14">NA()</definedName>
    <definedName name="______PC15">NA()</definedName>
    <definedName name="______PC16">NA()</definedName>
    <definedName name="______PC17">NA()</definedName>
    <definedName name="______PC18">NA()</definedName>
    <definedName name="______PC19">NA()</definedName>
    <definedName name="______pc2" localSheetId="6">#REF!</definedName>
    <definedName name="______pc2" localSheetId="0">#REF!</definedName>
    <definedName name="______pc2">#REF!</definedName>
    <definedName name="______PC20">NA()</definedName>
    <definedName name="______PC21">NA()</definedName>
    <definedName name="______PC22">NA()</definedName>
    <definedName name="______PC23">NA()</definedName>
    <definedName name="______PC24">NA()</definedName>
    <definedName name="______PC3">NA()</definedName>
    <definedName name="______PC4">NA()</definedName>
    <definedName name="______PC5">NA()</definedName>
    <definedName name="______PC6">NA()</definedName>
    <definedName name="______pc600">NA()</definedName>
    <definedName name="______PC7">NA()</definedName>
    <definedName name="______PC8">NA()</definedName>
    <definedName name="______PC9">NA()</definedName>
    <definedName name="______pc900">NA()</definedName>
    <definedName name="______pla4">[12]DATA_PRG!$H$269</definedName>
    <definedName name="______pv2" localSheetId="6">#REF!</definedName>
    <definedName name="______pv2" localSheetId="0">#REF!</definedName>
    <definedName name="______pv2">#REF!</definedName>
    <definedName name="______rr3">[7]v!$A$2:$E$51</definedName>
    <definedName name="______rrr1">[7]r!$B$1:$I$145</definedName>
    <definedName name="______S12">NA()</definedName>
    <definedName name="______SP10">[13]Sheet1!$C$18</definedName>
    <definedName name="______SP16">[13]Sheet1!$C$24</definedName>
    <definedName name="______SP7">[13]Sheet1!$C$15</definedName>
    <definedName name="______ss12">[8]rdamdata!$J$8</definedName>
    <definedName name="______ss20">[8]rdamdata!$J$7</definedName>
    <definedName name="______ss40">[8]rdamdata!$J$6</definedName>
    <definedName name="______var1" localSheetId="6">#REF!</definedName>
    <definedName name="______var1" localSheetId="0">#REF!</definedName>
    <definedName name="______var1">#REF!</definedName>
    <definedName name="______var4" localSheetId="6">#REF!</definedName>
    <definedName name="______var4" localSheetId="0">#REF!</definedName>
    <definedName name="______var4">#REF!</definedName>
    <definedName name="______vat1">NA()</definedName>
    <definedName name="______vat2">NA()</definedName>
    <definedName name="______xh2256">[20]HDPE!$L$30</definedName>
    <definedName name="______xh2506">[20]HDPE!$M$30</definedName>
    <definedName name="______xh2806">[20]HDPE!$N$30</definedName>
    <definedName name="______xh3156">[20]HDPE!$O$30</definedName>
    <definedName name="______xh634">[20]HDPE!$C$16</definedName>
    <definedName name="______xk7100">[20]DI!$C$37</definedName>
    <definedName name="______xk7150">[20]DI!$D$37</definedName>
    <definedName name="______xk7250">[20]DI!$F$37</definedName>
    <definedName name="______xk7300">[20]DI!$G$37</definedName>
    <definedName name="______xlnm_Print_Titles_1">NA()</definedName>
    <definedName name="______xp11010">[20]pvc!$F$61</definedName>
    <definedName name="______xp1104">[20]pvc!$F$31</definedName>
    <definedName name="______xp1106">[20]pvc!$F$46</definedName>
    <definedName name="______xp1254">[20]pvc!$G$31</definedName>
    <definedName name="______xp1256">[20]pvc!$G$46</definedName>
    <definedName name="______xp14010">[20]pvc!$H$61</definedName>
    <definedName name="______xp1404">[20]pvc!$H$31</definedName>
    <definedName name="______xp1406">[20]pvc!$H$46</definedName>
    <definedName name="______xp1604">[20]pvc!$I$31</definedName>
    <definedName name="______xp1606">[20]pvc!$I$46</definedName>
    <definedName name="______xp1804">[20]pvc!$J$31</definedName>
    <definedName name="______xp1806">[20]pvc!$J$46</definedName>
    <definedName name="______xp2006">[20]pvc!$K$46</definedName>
    <definedName name="______xp6310">[20]pvc!$C$61</definedName>
    <definedName name="______xp636">[20]pvc!$C$46</definedName>
    <definedName name="______xp7510">[20]pvc!$D$61</definedName>
    <definedName name="______xp754">[20]pvc!$D$31</definedName>
    <definedName name="______xp756">[20]pvc!$D$46</definedName>
    <definedName name="______xp9010">[20]pvc!$E$61</definedName>
    <definedName name="______xp904">[20]pvc!$E$31</definedName>
    <definedName name="______xp906">[20]pvc!$E$46</definedName>
    <definedName name="_____12" localSheetId="6">#REF!</definedName>
    <definedName name="_____12" localSheetId="0">#REF!</definedName>
    <definedName name="_____12">#REF!</definedName>
    <definedName name="_____bla1">[1]leads!$H$7</definedName>
    <definedName name="_____BSG100" localSheetId="6">#REF!</definedName>
    <definedName name="_____BSG100" localSheetId="0">#REF!</definedName>
    <definedName name="_____BSG100">#REF!</definedName>
    <definedName name="_____BSG150" localSheetId="6">#REF!</definedName>
    <definedName name="_____BSG150" localSheetId="0">#REF!</definedName>
    <definedName name="_____BSG150">#REF!</definedName>
    <definedName name="_____BSG5" localSheetId="6">#REF!</definedName>
    <definedName name="_____BSG5" localSheetId="0">#REF!</definedName>
    <definedName name="_____BSG5">#REF!</definedName>
    <definedName name="_____BSG75" localSheetId="6">#REF!</definedName>
    <definedName name="_____BSG75" localSheetId="0">#REF!</definedName>
    <definedName name="_____BSG75">#REF!</definedName>
    <definedName name="_____BTC1" localSheetId="6">#REF!</definedName>
    <definedName name="_____BTC1" localSheetId="0">#REF!</definedName>
    <definedName name="_____BTC1">#REF!</definedName>
    <definedName name="_____BTC10" localSheetId="6">#REF!</definedName>
    <definedName name="_____BTC10" localSheetId="0">#REF!</definedName>
    <definedName name="_____BTC10">#REF!</definedName>
    <definedName name="_____BTC11" localSheetId="6">#REF!</definedName>
    <definedName name="_____BTC11" localSheetId="0">#REF!</definedName>
    <definedName name="_____BTC11">#REF!</definedName>
    <definedName name="_____BTC12" localSheetId="6">#REF!</definedName>
    <definedName name="_____BTC12" localSheetId="0">#REF!</definedName>
    <definedName name="_____BTC12">#REF!</definedName>
    <definedName name="_____BTC13" localSheetId="6">#REF!</definedName>
    <definedName name="_____BTC13" localSheetId="0">#REF!</definedName>
    <definedName name="_____BTC13">#REF!</definedName>
    <definedName name="_____BTC14" localSheetId="6">#REF!</definedName>
    <definedName name="_____BTC14" localSheetId="0">#REF!</definedName>
    <definedName name="_____BTC14">#REF!</definedName>
    <definedName name="_____BTC15" localSheetId="6">#REF!</definedName>
    <definedName name="_____BTC15" localSheetId="0">#REF!</definedName>
    <definedName name="_____BTC15">#REF!</definedName>
    <definedName name="_____BTC16" localSheetId="6">#REF!</definedName>
    <definedName name="_____BTC16" localSheetId="0">#REF!</definedName>
    <definedName name="_____BTC16">#REF!</definedName>
    <definedName name="_____BTC17" localSheetId="6">#REF!</definedName>
    <definedName name="_____BTC17" localSheetId="0">#REF!</definedName>
    <definedName name="_____BTC17">#REF!</definedName>
    <definedName name="_____BTC18" localSheetId="6">#REF!</definedName>
    <definedName name="_____BTC18" localSheetId="0">#REF!</definedName>
    <definedName name="_____BTC18">#REF!</definedName>
    <definedName name="_____BTC19" localSheetId="6">#REF!</definedName>
    <definedName name="_____BTC19" localSheetId="0">#REF!</definedName>
    <definedName name="_____BTC19">#REF!</definedName>
    <definedName name="_____BTC2" localSheetId="6">#REF!</definedName>
    <definedName name="_____BTC2" localSheetId="0">#REF!</definedName>
    <definedName name="_____BTC2">#REF!</definedName>
    <definedName name="_____BTC20" localSheetId="6">#REF!</definedName>
    <definedName name="_____BTC20" localSheetId="0">#REF!</definedName>
    <definedName name="_____BTC20">#REF!</definedName>
    <definedName name="_____BTC21" localSheetId="6">#REF!</definedName>
    <definedName name="_____BTC21" localSheetId="0">#REF!</definedName>
    <definedName name="_____BTC21">#REF!</definedName>
    <definedName name="_____BTC22" localSheetId="6">#REF!</definedName>
    <definedName name="_____BTC22" localSheetId="0">#REF!</definedName>
    <definedName name="_____BTC22">#REF!</definedName>
    <definedName name="_____BTC23" localSheetId="6">#REF!</definedName>
    <definedName name="_____BTC23" localSheetId="0">#REF!</definedName>
    <definedName name="_____BTC23">#REF!</definedName>
    <definedName name="_____BTC24" localSheetId="6">#REF!</definedName>
    <definedName name="_____BTC24" localSheetId="0">#REF!</definedName>
    <definedName name="_____BTC24">#REF!</definedName>
    <definedName name="_____BTC3" localSheetId="6">#REF!</definedName>
    <definedName name="_____BTC3" localSheetId="0">#REF!</definedName>
    <definedName name="_____BTC3">#REF!</definedName>
    <definedName name="_____BTC4" localSheetId="6">#REF!</definedName>
    <definedName name="_____BTC4" localSheetId="0">#REF!</definedName>
    <definedName name="_____BTC4">#REF!</definedName>
    <definedName name="_____BTC5" localSheetId="6">#REF!</definedName>
    <definedName name="_____BTC5" localSheetId="0">#REF!</definedName>
    <definedName name="_____BTC5">#REF!</definedName>
    <definedName name="_____BTC6" localSheetId="6">#REF!</definedName>
    <definedName name="_____BTC6" localSheetId="0">#REF!</definedName>
    <definedName name="_____BTC6">#REF!</definedName>
    <definedName name="_____BTC7" localSheetId="6">#REF!</definedName>
    <definedName name="_____BTC7" localSheetId="0">#REF!</definedName>
    <definedName name="_____BTC7">#REF!</definedName>
    <definedName name="_____BTC8" localSheetId="6">#REF!</definedName>
    <definedName name="_____BTC8" localSheetId="0">#REF!</definedName>
    <definedName name="_____BTC8">#REF!</definedName>
    <definedName name="_____BTC9" localSheetId="6">#REF!</definedName>
    <definedName name="_____BTC9" localSheetId="0">#REF!</definedName>
    <definedName name="_____BTC9">#REF!</definedName>
    <definedName name="_____BTR1" localSheetId="6">#REF!</definedName>
    <definedName name="_____BTR1" localSheetId="0">#REF!</definedName>
    <definedName name="_____BTR1">#REF!</definedName>
    <definedName name="_____BTR10" localSheetId="6">#REF!</definedName>
    <definedName name="_____BTR10" localSheetId="0">#REF!</definedName>
    <definedName name="_____BTR10">#REF!</definedName>
    <definedName name="_____BTR11" localSheetId="6">#REF!</definedName>
    <definedName name="_____BTR11" localSheetId="0">#REF!</definedName>
    <definedName name="_____BTR11">#REF!</definedName>
    <definedName name="_____BTR12" localSheetId="6">#REF!</definedName>
    <definedName name="_____BTR12" localSheetId="0">#REF!</definedName>
    <definedName name="_____BTR12">#REF!</definedName>
    <definedName name="_____BTR13" localSheetId="6">#REF!</definedName>
    <definedName name="_____BTR13" localSheetId="0">#REF!</definedName>
    <definedName name="_____BTR13">#REF!</definedName>
    <definedName name="_____BTR14" localSheetId="6">#REF!</definedName>
    <definedName name="_____BTR14" localSheetId="0">#REF!</definedName>
    <definedName name="_____BTR14">#REF!</definedName>
    <definedName name="_____BTR15" localSheetId="6">#REF!</definedName>
    <definedName name="_____BTR15" localSheetId="0">#REF!</definedName>
    <definedName name="_____BTR15">#REF!</definedName>
    <definedName name="_____BTR16" localSheetId="6">#REF!</definedName>
    <definedName name="_____BTR16" localSheetId="0">#REF!</definedName>
    <definedName name="_____BTR16">#REF!</definedName>
    <definedName name="_____BTR17" localSheetId="6">#REF!</definedName>
    <definedName name="_____BTR17" localSheetId="0">#REF!</definedName>
    <definedName name="_____BTR17">#REF!</definedName>
    <definedName name="_____BTR18" localSheetId="6">#REF!</definedName>
    <definedName name="_____BTR18" localSheetId="0">#REF!</definedName>
    <definedName name="_____BTR18">#REF!</definedName>
    <definedName name="_____BTR19" localSheetId="6">#REF!</definedName>
    <definedName name="_____BTR19" localSheetId="0">#REF!</definedName>
    <definedName name="_____BTR19">#REF!</definedName>
    <definedName name="_____BTR2" localSheetId="6">#REF!</definedName>
    <definedName name="_____BTR2" localSheetId="0">#REF!</definedName>
    <definedName name="_____BTR2">#REF!</definedName>
    <definedName name="_____BTR20" localSheetId="6">#REF!</definedName>
    <definedName name="_____BTR20" localSheetId="0">#REF!</definedName>
    <definedName name="_____BTR20">#REF!</definedName>
    <definedName name="_____BTR21" localSheetId="6">#REF!</definedName>
    <definedName name="_____BTR21" localSheetId="0">#REF!</definedName>
    <definedName name="_____BTR21">#REF!</definedName>
    <definedName name="_____BTR22" localSheetId="6">#REF!</definedName>
    <definedName name="_____BTR22" localSheetId="0">#REF!</definedName>
    <definedName name="_____BTR22">#REF!</definedName>
    <definedName name="_____BTR23" localSheetId="6">#REF!</definedName>
    <definedName name="_____BTR23" localSheetId="0">#REF!</definedName>
    <definedName name="_____BTR23">#REF!</definedName>
    <definedName name="_____BTR24" localSheetId="6">#REF!</definedName>
    <definedName name="_____BTR24" localSheetId="0">#REF!</definedName>
    <definedName name="_____BTR24">#REF!</definedName>
    <definedName name="_____BTR3" localSheetId="6">#REF!</definedName>
    <definedName name="_____BTR3" localSheetId="0">#REF!</definedName>
    <definedName name="_____BTR3">#REF!</definedName>
    <definedName name="_____BTR4" localSheetId="6">#REF!</definedName>
    <definedName name="_____BTR4" localSheetId="0">#REF!</definedName>
    <definedName name="_____BTR4">#REF!</definedName>
    <definedName name="_____BTR5" localSheetId="6">#REF!</definedName>
    <definedName name="_____BTR5" localSheetId="0">#REF!</definedName>
    <definedName name="_____BTR5">#REF!</definedName>
    <definedName name="_____BTR6" localSheetId="6">#REF!</definedName>
    <definedName name="_____BTR6" localSheetId="0">#REF!</definedName>
    <definedName name="_____BTR6">#REF!</definedName>
    <definedName name="_____BTR7" localSheetId="6">#REF!</definedName>
    <definedName name="_____BTR7" localSheetId="0">#REF!</definedName>
    <definedName name="_____BTR7">#REF!</definedName>
    <definedName name="_____BTR8" localSheetId="6">#REF!</definedName>
    <definedName name="_____BTR8" localSheetId="0">#REF!</definedName>
    <definedName name="_____BTR8">#REF!</definedName>
    <definedName name="_____BTR9" localSheetId="6">#REF!</definedName>
    <definedName name="_____BTR9" localSheetId="0">#REF!</definedName>
    <definedName name="_____BTR9">#REF!</definedName>
    <definedName name="_____BTS1" localSheetId="6">#REF!</definedName>
    <definedName name="_____BTS1" localSheetId="0">#REF!</definedName>
    <definedName name="_____BTS1">#REF!</definedName>
    <definedName name="_____BTS10" localSheetId="6">#REF!</definedName>
    <definedName name="_____BTS10" localSheetId="0">#REF!</definedName>
    <definedName name="_____BTS10">#REF!</definedName>
    <definedName name="_____BTS11" localSheetId="6">#REF!</definedName>
    <definedName name="_____BTS11" localSheetId="0">#REF!</definedName>
    <definedName name="_____BTS11">#REF!</definedName>
    <definedName name="_____BTS12" localSheetId="6">#REF!</definedName>
    <definedName name="_____BTS12" localSheetId="0">#REF!</definedName>
    <definedName name="_____BTS12">#REF!</definedName>
    <definedName name="_____BTS13" localSheetId="6">#REF!</definedName>
    <definedName name="_____BTS13" localSheetId="0">#REF!</definedName>
    <definedName name="_____BTS13">#REF!</definedName>
    <definedName name="_____BTS14" localSheetId="6">#REF!</definedName>
    <definedName name="_____BTS14" localSheetId="0">#REF!</definedName>
    <definedName name="_____BTS14">#REF!</definedName>
    <definedName name="_____BTS15" localSheetId="6">#REF!</definedName>
    <definedName name="_____BTS15" localSheetId="0">#REF!</definedName>
    <definedName name="_____BTS15">#REF!</definedName>
    <definedName name="_____BTS16" localSheetId="6">#REF!</definedName>
    <definedName name="_____BTS16" localSheetId="0">#REF!</definedName>
    <definedName name="_____BTS16">#REF!</definedName>
    <definedName name="_____BTS17" localSheetId="6">#REF!</definedName>
    <definedName name="_____BTS17" localSheetId="0">#REF!</definedName>
    <definedName name="_____BTS17">#REF!</definedName>
    <definedName name="_____BTS18" localSheetId="6">#REF!</definedName>
    <definedName name="_____BTS18" localSheetId="0">#REF!</definedName>
    <definedName name="_____BTS18">#REF!</definedName>
    <definedName name="_____BTS19" localSheetId="6">#REF!</definedName>
    <definedName name="_____BTS19" localSheetId="0">#REF!</definedName>
    <definedName name="_____BTS19">#REF!</definedName>
    <definedName name="_____BTS2" localSheetId="6">#REF!</definedName>
    <definedName name="_____BTS2" localSheetId="0">#REF!</definedName>
    <definedName name="_____BTS2">#REF!</definedName>
    <definedName name="_____BTS20" localSheetId="6">#REF!</definedName>
    <definedName name="_____BTS20" localSheetId="0">#REF!</definedName>
    <definedName name="_____BTS20">#REF!</definedName>
    <definedName name="_____BTS21" localSheetId="6">#REF!</definedName>
    <definedName name="_____BTS21" localSheetId="0">#REF!</definedName>
    <definedName name="_____BTS21">#REF!</definedName>
    <definedName name="_____BTS22" localSheetId="6">#REF!</definedName>
    <definedName name="_____BTS22" localSheetId="0">#REF!</definedName>
    <definedName name="_____BTS22">#REF!</definedName>
    <definedName name="_____BTS23" localSheetId="6">#REF!</definedName>
    <definedName name="_____BTS23" localSheetId="0">#REF!</definedName>
    <definedName name="_____BTS23">#REF!</definedName>
    <definedName name="_____BTS24" localSheetId="6">#REF!</definedName>
    <definedName name="_____BTS24" localSheetId="0">#REF!</definedName>
    <definedName name="_____BTS24">#REF!</definedName>
    <definedName name="_____BTS3" localSheetId="6">#REF!</definedName>
    <definedName name="_____BTS3" localSheetId="0">#REF!</definedName>
    <definedName name="_____BTS3">#REF!</definedName>
    <definedName name="_____BTS4" localSheetId="6">#REF!</definedName>
    <definedName name="_____BTS4" localSheetId="0">#REF!</definedName>
    <definedName name="_____BTS4">#REF!</definedName>
    <definedName name="_____BTS5" localSheetId="6">#REF!</definedName>
    <definedName name="_____BTS5" localSheetId="0">#REF!</definedName>
    <definedName name="_____BTS5">#REF!</definedName>
    <definedName name="_____BTS6" localSheetId="6">#REF!</definedName>
    <definedName name="_____BTS6" localSheetId="0">#REF!</definedName>
    <definedName name="_____BTS6">#REF!</definedName>
    <definedName name="_____BTS7" localSheetId="6">#REF!</definedName>
    <definedName name="_____BTS7" localSheetId="0">#REF!</definedName>
    <definedName name="_____BTS7">#REF!</definedName>
    <definedName name="_____BTS8" localSheetId="6">#REF!</definedName>
    <definedName name="_____BTS8" localSheetId="0">#REF!</definedName>
    <definedName name="_____BTS8">#REF!</definedName>
    <definedName name="_____BTS9" localSheetId="6">#REF!</definedName>
    <definedName name="_____BTS9" localSheetId="0">#REF!</definedName>
    <definedName name="_____BTS9">#REF!</definedName>
    <definedName name="_____can430">40.73</definedName>
    <definedName name="_____can435">43.3</definedName>
    <definedName name="_____cbr1">NA()</definedName>
    <definedName name="_____cbr2">NA()</definedName>
    <definedName name="_____cbr3">NA()</definedName>
    <definedName name="_____cbr4">NA()</definedName>
    <definedName name="_____CCW1">[9]DATA!$H$67</definedName>
    <definedName name="_____CCW2">[9]DATA!$H$97</definedName>
    <definedName name="_____cur1">[2]r!$F$30</definedName>
    <definedName name="_____dem2">NA()</definedName>
    <definedName name="_____er1" localSheetId="6">#REF!</definedName>
    <definedName name="_____er1" localSheetId="0">#REF!</definedName>
    <definedName name="_____er1">#REF!</definedName>
    <definedName name="_____f1">NA()</definedName>
    <definedName name="_____G120907" localSheetId="6">[22]Data!#REF!</definedName>
    <definedName name="_____G120907" localSheetId="0">[22]Data!#REF!</definedName>
    <definedName name="_____G120907">[22]Data!#REF!</definedName>
    <definedName name="_____GBS11">NA()</definedName>
    <definedName name="_____GBS110" localSheetId="6">#REF!</definedName>
    <definedName name="_____GBS110" localSheetId="0">#REF!</definedName>
    <definedName name="_____GBS110">#REF!</definedName>
    <definedName name="_____GBS111" localSheetId="6">#REF!</definedName>
    <definedName name="_____GBS111" localSheetId="0">#REF!</definedName>
    <definedName name="_____GBS111">#REF!</definedName>
    <definedName name="_____GBS112" localSheetId="6">#REF!</definedName>
    <definedName name="_____GBS112" localSheetId="0">#REF!</definedName>
    <definedName name="_____GBS112">#REF!</definedName>
    <definedName name="_____GBS113" localSheetId="6">#REF!</definedName>
    <definedName name="_____GBS113" localSheetId="0">#REF!</definedName>
    <definedName name="_____GBS113">#REF!</definedName>
    <definedName name="_____GBS114" localSheetId="6">#REF!</definedName>
    <definedName name="_____GBS114" localSheetId="0">#REF!</definedName>
    <definedName name="_____GBS114">#REF!</definedName>
    <definedName name="_____GBS115" localSheetId="6">#REF!</definedName>
    <definedName name="_____GBS115" localSheetId="0">#REF!</definedName>
    <definedName name="_____GBS115">#REF!</definedName>
    <definedName name="_____GBS116" localSheetId="6">#REF!</definedName>
    <definedName name="_____GBS116" localSheetId="0">#REF!</definedName>
    <definedName name="_____GBS116">#REF!</definedName>
    <definedName name="_____GBS117" localSheetId="6">#REF!</definedName>
    <definedName name="_____GBS117" localSheetId="0">#REF!</definedName>
    <definedName name="_____GBS117">#REF!</definedName>
    <definedName name="_____GBS118" localSheetId="6">#REF!</definedName>
    <definedName name="_____GBS118" localSheetId="0">#REF!</definedName>
    <definedName name="_____GBS118">#REF!</definedName>
    <definedName name="_____GBS119" localSheetId="6">#REF!</definedName>
    <definedName name="_____GBS119" localSheetId="0">#REF!</definedName>
    <definedName name="_____GBS119">#REF!</definedName>
    <definedName name="_____GBS12" localSheetId="6">#REF!</definedName>
    <definedName name="_____GBS12" localSheetId="0">#REF!</definedName>
    <definedName name="_____GBS12">#REF!</definedName>
    <definedName name="_____GBS120" localSheetId="6">#REF!</definedName>
    <definedName name="_____GBS120" localSheetId="0">#REF!</definedName>
    <definedName name="_____GBS120">#REF!</definedName>
    <definedName name="_____GBS121" localSheetId="6">#REF!</definedName>
    <definedName name="_____GBS121" localSheetId="0">#REF!</definedName>
    <definedName name="_____GBS121">#REF!</definedName>
    <definedName name="_____GBS122" localSheetId="6">#REF!</definedName>
    <definedName name="_____GBS122" localSheetId="0">#REF!</definedName>
    <definedName name="_____GBS122">#REF!</definedName>
    <definedName name="_____GBS123" localSheetId="6">#REF!</definedName>
    <definedName name="_____GBS123" localSheetId="0">#REF!</definedName>
    <definedName name="_____GBS123">#REF!</definedName>
    <definedName name="_____GBS124" localSheetId="6">#REF!</definedName>
    <definedName name="_____GBS124" localSheetId="0">#REF!</definedName>
    <definedName name="_____GBS124">#REF!</definedName>
    <definedName name="_____GBS13" localSheetId="6">#REF!</definedName>
    <definedName name="_____GBS13" localSheetId="0">#REF!</definedName>
    <definedName name="_____GBS13">#REF!</definedName>
    <definedName name="_____GBS14" localSheetId="6">#REF!</definedName>
    <definedName name="_____GBS14" localSheetId="0">#REF!</definedName>
    <definedName name="_____GBS14">#REF!</definedName>
    <definedName name="_____GBS15" localSheetId="6">#REF!</definedName>
    <definedName name="_____GBS15" localSheetId="0">#REF!</definedName>
    <definedName name="_____GBS15">#REF!</definedName>
    <definedName name="_____GBS16" localSheetId="6">#REF!</definedName>
    <definedName name="_____GBS16" localSheetId="0">#REF!</definedName>
    <definedName name="_____GBS16">#REF!</definedName>
    <definedName name="_____GBS17" localSheetId="6">#REF!</definedName>
    <definedName name="_____GBS17" localSheetId="0">#REF!</definedName>
    <definedName name="_____GBS17">#REF!</definedName>
    <definedName name="_____GBS18" localSheetId="6">#REF!</definedName>
    <definedName name="_____GBS18" localSheetId="0">#REF!</definedName>
    <definedName name="_____GBS18">#REF!</definedName>
    <definedName name="_____GBS19" localSheetId="6">#REF!</definedName>
    <definedName name="_____GBS19" localSheetId="0">#REF!</definedName>
    <definedName name="_____GBS19">#REF!</definedName>
    <definedName name="_____GBS21" localSheetId="6">#REF!</definedName>
    <definedName name="_____GBS21" localSheetId="0">#REF!</definedName>
    <definedName name="_____GBS21">#REF!</definedName>
    <definedName name="_____GBS210" localSheetId="6">#REF!</definedName>
    <definedName name="_____GBS210" localSheetId="0">#REF!</definedName>
    <definedName name="_____GBS210">#REF!</definedName>
    <definedName name="_____GBS211" localSheetId="6">#REF!</definedName>
    <definedName name="_____GBS211" localSheetId="0">#REF!</definedName>
    <definedName name="_____GBS211">#REF!</definedName>
    <definedName name="_____GBS212" localSheetId="6">#REF!</definedName>
    <definedName name="_____GBS212" localSheetId="0">#REF!</definedName>
    <definedName name="_____GBS212">#REF!</definedName>
    <definedName name="_____GBS213" localSheetId="6">#REF!</definedName>
    <definedName name="_____GBS213" localSheetId="0">#REF!</definedName>
    <definedName name="_____GBS213">#REF!</definedName>
    <definedName name="_____GBS214" localSheetId="6">#REF!</definedName>
    <definedName name="_____GBS214" localSheetId="0">#REF!</definedName>
    <definedName name="_____GBS214">#REF!</definedName>
    <definedName name="_____GBS215" localSheetId="6">#REF!</definedName>
    <definedName name="_____GBS215" localSheetId="0">#REF!</definedName>
    <definedName name="_____GBS215">#REF!</definedName>
    <definedName name="_____GBS216" localSheetId="6">#REF!</definedName>
    <definedName name="_____GBS216" localSheetId="0">#REF!</definedName>
    <definedName name="_____GBS216">#REF!</definedName>
    <definedName name="_____GBS217" localSheetId="6">#REF!</definedName>
    <definedName name="_____GBS217" localSheetId="0">#REF!</definedName>
    <definedName name="_____GBS217">#REF!</definedName>
    <definedName name="_____GBS218" localSheetId="6">#REF!</definedName>
    <definedName name="_____GBS218" localSheetId="0">#REF!</definedName>
    <definedName name="_____GBS218">#REF!</definedName>
    <definedName name="_____GBS219" localSheetId="6">#REF!</definedName>
    <definedName name="_____GBS219" localSheetId="0">#REF!</definedName>
    <definedName name="_____GBS219">#REF!</definedName>
    <definedName name="_____GBS22" localSheetId="6">#REF!</definedName>
    <definedName name="_____GBS22" localSheetId="0">#REF!</definedName>
    <definedName name="_____GBS22">#REF!</definedName>
    <definedName name="_____GBS220" localSheetId="6">#REF!</definedName>
    <definedName name="_____GBS220" localSheetId="0">#REF!</definedName>
    <definedName name="_____GBS220">#REF!</definedName>
    <definedName name="_____GBS221" localSheetId="6">#REF!</definedName>
    <definedName name="_____GBS221" localSheetId="0">#REF!</definedName>
    <definedName name="_____GBS221">#REF!</definedName>
    <definedName name="_____GBS222" localSheetId="6">#REF!</definedName>
    <definedName name="_____GBS222" localSheetId="0">#REF!</definedName>
    <definedName name="_____GBS222">#REF!</definedName>
    <definedName name="_____GBS223" localSheetId="6">#REF!</definedName>
    <definedName name="_____GBS223" localSheetId="0">#REF!</definedName>
    <definedName name="_____GBS223">#REF!</definedName>
    <definedName name="_____GBS224" localSheetId="6">#REF!</definedName>
    <definedName name="_____GBS224" localSheetId="0">#REF!</definedName>
    <definedName name="_____GBS224">#REF!</definedName>
    <definedName name="_____GBS23" localSheetId="6">#REF!</definedName>
    <definedName name="_____GBS23" localSheetId="0">#REF!</definedName>
    <definedName name="_____GBS23">#REF!</definedName>
    <definedName name="_____GBS24" localSheetId="6">#REF!</definedName>
    <definedName name="_____GBS24" localSheetId="0">#REF!</definedName>
    <definedName name="_____GBS24">#REF!</definedName>
    <definedName name="_____GBS25" localSheetId="6">#REF!</definedName>
    <definedName name="_____GBS25" localSheetId="0">#REF!</definedName>
    <definedName name="_____GBS25">#REF!</definedName>
    <definedName name="_____GBS26" localSheetId="6">#REF!</definedName>
    <definedName name="_____GBS26" localSheetId="0">#REF!</definedName>
    <definedName name="_____GBS26">#REF!</definedName>
    <definedName name="_____GBS27" localSheetId="6">#REF!</definedName>
    <definedName name="_____GBS27" localSheetId="0">#REF!</definedName>
    <definedName name="_____GBS27">#REF!</definedName>
    <definedName name="_____GBS28" localSheetId="6">#REF!</definedName>
    <definedName name="_____GBS28" localSheetId="0">#REF!</definedName>
    <definedName name="_____GBS28">#REF!</definedName>
    <definedName name="_____GBS29" localSheetId="6">#REF!</definedName>
    <definedName name="_____GBS29" localSheetId="0">#REF!</definedName>
    <definedName name="_____GBS29">#REF!</definedName>
    <definedName name="_____grp10003">NA()</definedName>
    <definedName name="_____grp3503">NA()</definedName>
    <definedName name="_____grp4003">NA()</definedName>
    <definedName name="_____grp4503">NA()</definedName>
    <definedName name="_____grp5003">NA()</definedName>
    <definedName name="_____grp6003">NA()</definedName>
    <definedName name="_____grp7003">NA()</definedName>
    <definedName name="_____grp8003">NA()</definedName>
    <definedName name="_____grp9003">NA()</definedName>
    <definedName name="_____imp1">[11]DATA_PRG!$H$245</definedName>
    <definedName name="_____KC139">NA()</definedName>
    <definedName name="_____knr2">NA()</definedName>
    <definedName name="_____KNR3">NA()</definedName>
    <definedName name="_____l1">[3]leads!$A$3:$E$108</definedName>
    <definedName name="_____l12" localSheetId="6">#REF!</definedName>
    <definedName name="_____l12" localSheetId="0">#REF!</definedName>
    <definedName name="_____l12">#REF!</definedName>
    <definedName name="_____l2">[2]r!$F$29</definedName>
    <definedName name="_____l3" localSheetId="6">#REF!</definedName>
    <definedName name="_____l3" localSheetId="0">#REF!</definedName>
    <definedName name="_____l3">#REF!</definedName>
    <definedName name="_____l4">[4]Sheet1!$W$2:$Y$103</definedName>
    <definedName name="_____l5" localSheetId="6">#REF!</definedName>
    <definedName name="_____l5" localSheetId="0">#REF!</definedName>
    <definedName name="_____l5">#REF!</definedName>
    <definedName name="_____l6">[2]r!$F$4</definedName>
    <definedName name="_____l7">[5]r!$F$4</definedName>
    <definedName name="_____l8">[2]r!$F$2</definedName>
    <definedName name="_____l9">[2]r!$F$3</definedName>
    <definedName name="_____LJ6">[9]DATA!$H$245</definedName>
    <definedName name="_____lj600" localSheetId="6">#REF!</definedName>
    <definedName name="_____lj600" localSheetId="0">#REF!</definedName>
    <definedName name="_____lj600">#REF!</definedName>
    <definedName name="_____lj900" localSheetId="6">#REF!</definedName>
    <definedName name="_____lj900" localSheetId="0">#REF!</definedName>
    <definedName name="_____lj900">#REF!</definedName>
    <definedName name="_____LL3" localSheetId="6">#REF!</definedName>
    <definedName name="_____LL3" localSheetId="0">#REF!</definedName>
    <definedName name="_____LL3">#REF!</definedName>
    <definedName name="_____LSO24">"[14]lead!#ref!"</definedName>
    <definedName name="_____MA1">NA()</definedName>
    <definedName name="_____MA2">NA()</definedName>
    <definedName name="_____me12">NA()</definedName>
    <definedName name="_____Met22">NA()</definedName>
    <definedName name="_____Met45">NA()</definedName>
    <definedName name="_____MEt55">NA()</definedName>
    <definedName name="_____Met63">NA()</definedName>
    <definedName name="_____ML21" localSheetId="6">#REF!</definedName>
    <definedName name="_____ML21" localSheetId="0">#REF!</definedName>
    <definedName name="_____ML21">#REF!</definedName>
    <definedName name="_____ML210" localSheetId="6">#REF!</definedName>
    <definedName name="_____ML210" localSheetId="0">#REF!</definedName>
    <definedName name="_____ML210">#REF!</definedName>
    <definedName name="_____ML211" localSheetId="6">#REF!</definedName>
    <definedName name="_____ML211" localSheetId="0">#REF!</definedName>
    <definedName name="_____ML211">#REF!</definedName>
    <definedName name="_____ML212" localSheetId="6">#REF!</definedName>
    <definedName name="_____ML212" localSheetId="0">#REF!</definedName>
    <definedName name="_____ML212">#REF!</definedName>
    <definedName name="_____ML213" localSheetId="6">#REF!</definedName>
    <definedName name="_____ML213" localSheetId="0">#REF!</definedName>
    <definedName name="_____ML213">#REF!</definedName>
    <definedName name="_____ML214" localSheetId="6">#REF!</definedName>
    <definedName name="_____ML214" localSheetId="0">#REF!</definedName>
    <definedName name="_____ML214">#REF!</definedName>
    <definedName name="_____ML215" localSheetId="6">#REF!</definedName>
    <definedName name="_____ML215" localSheetId="0">#REF!</definedName>
    <definedName name="_____ML215">#REF!</definedName>
    <definedName name="_____ML216" localSheetId="6">#REF!</definedName>
    <definedName name="_____ML216" localSheetId="0">#REF!</definedName>
    <definedName name="_____ML216">#REF!</definedName>
    <definedName name="_____ML217" localSheetId="6">#REF!</definedName>
    <definedName name="_____ML217" localSheetId="0">#REF!</definedName>
    <definedName name="_____ML217">#REF!</definedName>
    <definedName name="_____ML218" localSheetId="6">#REF!</definedName>
    <definedName name="_____ML218" localSheetId="0">#REF!</definedName>
    <definedName name="_____ML218">#REF!</definedName>
    <definedName name="_____ML219" localSheetId="6">#REF!</definedName>
    <definedName name="_____ML219" localSheetId="0">#REF!</definedName>
    <definedName name="_____ML219">#REF!</definedName>
    <definedName name="_____ML22" localSheetId="6">#REF!</definedName>
    <definedName name="_____ML22" localSheetId="0">#REF!</definedName>
    <definedName name="_____ML22">#REF!</definedName>
    <definedName name="_____ML220" localSheetId="6">#REF!</definedName>
    <definedName name="_____ML220" localSheetId="0">#REF!</definedName>
    <definedName name="_____ML220">#REF!</definedName>
    <definedName name="_____ML221" localSheetId="6">#REF!</definedName>
    <definedName name="_____ML221" localSheetId="0">#REF!</definedName>
    <definedName name="_____ML221">#REF!</definedName>
    <definedName name="_____ML222" localSheetId="6">#REF!</definedName>
    <definedName name="_____ML222" localSheetId="0">#REF!</definedName>
    <definedName name="_____ML222">#REF!</definedName>
    <definedName name="_____ML223" localSheetId="6">#REF!</definedName>
    <definedName name="_____ML223" localSheetId="0">#REF!</definedName>
    <definedName name="_____ML223">#REF!</definedName>
    <definedName name="_____ML224" localSheetId="6">#REF!</definedName>
    <definedName name="_____ML224" localSheetId="0">#REF!</definedName>
    <definedName name="_____ML224">#REF!</definedName>
    <definedName name="_____ML23" localSheetId="6">#REF!</definedName>
    <definedName name="_____ML23" localSheetId="0">#REF!</definedName>
    <definedName name="_____ML23">#REF!</definedName>
    <definedName name="_____ML24" localSheetId="6">#REF!</definedName>
    <definedName name="_____ML24" localSheetId="0">#REF!</definedName>
    <definedName name="_____ML24">#REF!</definedName>
    <definedName name="_____ML25" localSheetId="6">#REF!</definedName>
    <definedName name="_____ML25" localSheetId="0">#REF!</definedName>
    <definedName name="_____ML25">#REF!</definedName>
    <definedName name="_____ML26" localSheetId="6">#REF!</definedName>
    <definedName name="_____ML26" localSheetId="0">#REF!</definedName>
    <definedName name="_____ML26">#REF!</definedName>
    <definedName name="_____ML27" localSheetId="6">#REF!</definedName>
    <definedName name="_____ML27" localSheetId="0">#REF!</definedName>
    <definedName name="_____ML27">#REF!</definedName>
    <definedName name="_____ML28" localSheetId="6">#REF!</definedName>
    <definedName name="_____ML28" localSheetId="0">#REF!</definedName>
    <definedName name="_____ML28">#REF!</definedName>
    <definedName name="_____ML29" localSheetId="6">#REF!</definedName>
    <definedName name="_____ML29" localSheetId="0">#REF!</definedName>
    <definedName name="_____ML29">#REF!</definedName>
    <definedName name="_____ML31" localSheetId="6">#REF!</definedName>
    <definedName name="_____ML31" localSheetId="0">#REF!</definedName>
    <definedName name="_____ML31">#REF!</definedName>
    <definedName name="_____ML310" localSheetId="6">#REF!</definedName>
    <definedName name="_____ML310" localSheetId="0">#REF!</definedName>
    <definedName name="_____ML310">#REF!</definedName>
    <definedName name="_____ML311" localSheetId="6">#REF!</definedName>
    <definedName name="_____ML311" localSheetId="0">#REF!</definedName>
    <definedName name="_____ML311">#REF!</definedName>
    <definedName name="_____ML312" localSheetId="6">#REF!</definedName>
    <definedName name="_____ML312" localSheetId="0">#REF!</definedName>
    <definedName name="_____ML312">#REF!</definedName>
    <definedName name="_____ML313" localSheetId="6">#REF!</definedName>
    <definedName name="_____ML313" localSheetId="0">#REF!</definedName>
    <definedName name="_____ML313">#REF!</definedName>
    <definedName name="_____ML314" localSheetId="6">#REF!</definedName>
    <definedName name="_____ML314" localSheetId="0">#REF!</definedName>
    <definedName name="_____ML314">#REF!</definedName>
    <definedName name="_____ML315" localSheetId="6">#REF!</definedName>
    <definedName name="_____ML315" localSheetId="0">#REF!</definedName>
    <definedName name="_____ML315">#REF!</definedName>
    <definedName name="_____ML316" localSheetId="6">#REF!</definedName>
    <definedName name="_____ML316" localSheetId="0">#REF!</definedName>
    <definedName name="_____ML316">#REF!</definedName>
    <definedName name="_____ML317" localSheetId="6">#REF!</definedName>
    <definedName name="_____ML317" localSheetId="0">#REF!</definedName>
    <definedName name="_____ML317">#REF!</definedName>
    <definedName name="_____ML318" localSheetId="6">#REF!</definedName>
    <definedName name="_____ML318" localSheetId="0">#REF!</definedName>
    <definedName name="_____ML318">#REF!</definedName>
    <definedName name="_____ML319" localSheetId="6">#REF!</definedName>
    <definedName name="_____ML319" localSheetId="0">#REF!</definedName>
    <definedName name="_____ML319">#REF!</definedName>
    <definedName name="_____ML32" localSheetId="6">#REF!</definedName>
    <definedName name="_____ML32" localSheetId="0">#REF!</definedName>
    <definedName name="_____ML32">#REF!</definedName>
    <definedName name="_____ML320" localSheetId="6">#REF!</definedName>
    <definedName name="_____ML320" localSheetId="0">#REF!</definedName>
    <definedName name="_____ML320">#REF!</definedName>
    <definedName name="_____ML321" localSheetId="6">#REF!</definedName>
    <definedName name="_____ML321" localSheetId="0">#REF!</definedName>
    <definedName name="_____ML321">#REF!</definedName>
    <definedName name="_____ML322" localSheetId="6">#REF!</definedName>
    <definedName name="_____ML322" localSheetId="0">#REF!</definedName>
    <definedName name="_____ML322">#REF!</definedName>
    <definedName name="_____ML323" localSheetId="6">#REF!</definedName>
    <definedName name="_____ML323" localSheetId="0">#REF!</definedName>
    <definedName name="_____ML323">#REF!</definedName>
    <definedName name="_____ML324" localSheetId="6">#REF!</definedName>
    <definedName name="_____ML324" localSheetId="0">#REF!</definedName>
    <definedName name="_____ML324">#REF!</definedName>
    <definedName name="_____ML33" localSheetId="6">#REF!</definedName>
    <definedName name="_____ML33" localSheetId="0">#REF!</definedName>
    <definedName name="_____ML33">#REF!</definedName>
    <definedName name="_____ML34" localSheetId="6">#REF!</definedName>
    <definedName name="_____ML34" localSheetId="0">#REF!</definedName>
    <definedName name="_____ML34">#REF!</definedName>
    <definedName name="_____ML35" localSheetId="6">#REF!</definedName>
    <definedName name="_____ML35" localSheetId="0">#REF!</definedName>
    <definedName name="_____ML35">#REF!</definedName>
    <definedName name="_____ML36" localSheetId="6">#REF!</definedName>
    <definedName name="_____ML36" localSheetId="0">#REF!</definedName>
    <definedName name="_____ML36">#REF!</definedName>
    <definedName name="_____ML37" localSheetId="6">#REF!</definedName>
    <definedName name="_____ML37" localSheetId="0">#REF!</definedName>
    <definedName name="_____ML37">#REF!</definedName>
    <definedName name="_____ML38" localSheetId="6">#REF!</definedName>
    <definedName name="_____ML38" localSheetId="0">#REF!</definedName>
    <definedName name="_____ML38">#REF!</definedName>
    <definedName name="_____ML39" localSheetId="6">#REF!</definedName>
    <definedName name="_____ML39" localSheetId="0">#REF!</definedName>
    <definedName name="_____ML39">#REF!</definedName>
    <definedName name="_____ML7" localSheetId="6">#REF!</definedName>
    <definedName name="_____ML7" localSheetId="0">#REF!</definedName>
    <definedName name="_____ML7">#REF!</definedName>
    <definedName name="_____ML8" localSheetId="6">#REF!</definedName>
    <definedName name="_____ML8" localSheetId="0">#REF!</definedName>
    <definedName name="_____ML8">#REF!</definedName>
    <definedName name="_____ML9" localSheetId="6">#REF!</definedName>
    <definedName name="_____ML9" localSheetId="0">#REF!</definedName>
    <definedName name="_____ML9">#REF!</definedName>
    <definedName name="_____mm1">[6]r!$F$4</definedName>
    <definedName name="_____mm1000">NA()</definedName>
    <definedName name="_____mm11">[2]r!$F$4</definedName>
    <definedName name="_____mm111">[5]r!$F$4</definedName>
    <definedName name="_____mm20">NA()</definedName>
    <definedName name="_____mm40">NA()</definedName>
    <definedName name="_____mm600">NA()</definedName>
    <definedName name="_____mm800">NA()</definedName>
    <definedName name="_____OH1">[24]MRATES!$T$26</definedName>
    <definedName name="_____PC1" localSheetId="6">#REF!</definedName>
    <definedName name="_____PC1" localSheetId="0">#REF!</definedName>
    <definedName name="_____PC1">#REF!</definedName>
    <definedName name="_____PC10" localSheetId="6">#REF!</definedName>
    <definedName name="_____PC10" localSheetId="0">#REF!</definedName>
    <definedName name="_____PC10">#REF!</definedName>
    <definedName name="_____PC11" localSheetId="6">#REF!</definedName>
    <definedName name="_____PC11" localSheetId="0">#REF!</definedName>
    <definedName name="_____PC11">#REF!</definedName>
    <definedName name="_____PC12" localSheetId="6">#REF!</definedName>
    <definedName name="_____PC12" localSheetId="0">#REF!</definedName>
    <definedName name="_____PC12">#REF!</definedName>
    <definedName name="_____PC13" localSheetId="6">#REF!</definedName>
    <definedName name="_____PC13" localSheetId="0">#REF!</definedName>
    <definedName name="_____PC13">#REF!</definedName>
    <definedName name="_____PC14" localSheetId="6">#REF!</definedName>
    <definedName name="_____PC14" localSheetId="0">#REF!</definedName>
    <definedName name="_____PC14">#REF!</definedName>
    <definedName name="_____PC15" localSheetId="6">#REF!</definedName>
    <definedName name="_____PC15" localSheetId="0">#REF!</definedName>
    <definedName name="_____PC15">#REF!</definedName>
    <definedName name="_____PC16" localSheetId="6">#REF!</definedName>
    <definedName name="_____PC16" localSheetId="0">#REF!</definedName>
    <definedName name="_____PC16">#REF!</definedName>
    <definedName name="_____PC17" localSheetId="6">#REF!</definedName>
    <definedName name="_____PC17" localSheetId="0">#REF!</definedName>
    <definedName name="_____PC17">#REF!</definedName>
    <definedName name="_____PC18" localSheetId="6">#REF!</definedName>
    <definedName name="_____PC18" localSheetId="0">#REF!</definedName>
    <definedName name="_____PC18">#REF!</definedName>
    <definedName name="_____PC19" localSheetId="6">#REF!</definedName>
    <definedName name="_____PC19" localSheetId="0">#REF!</definedName>
    <definedName name="_____PC19">#REF!</definedName>
    <definedName name="_____pc2" localSheetId="6">#REF!</definedName>
    <definedName name="_____pc2" localSheetId="0">#REF!</definedName>
    <definedName name="_____pc2">#REF!</definedName>
    <definedName name="_____PC20">NA()</definedName>
    <definedName name="_____PC21" localSheetId="6">#REF!</definedName>
    <definedName name="_____PC21" localSheetId="0">#REF!</definedName>
    <definedName name="_____PC21">#REF!</definedName>
    <definedName name="_____PC22" localSheetId="6">#REF!</definedName>
    <definedName name="_____PC22" localSheetId="0">#REF!</definedName>
    <definedName name="_____PC22">#REF!</definedName>
    <definedName name="_____PC23" localSheetId="6">#REF!</definedName>
    <definedName name="_____PC23" localSheetId="0">#REF!</definedName>
    <definedName name="_____PC23">#REF!</definedName>
    <definedName name="_____PC24" localSheetId="6">#REF!</definedName>
    <definedName name="_____PC24" localSheetId="0">#REF!</definedName>
    <definedName name="_____PC24">#REF!</definedName>
    <definedName name="_____PC3" localSheetId="6">#REF!</definedName>
    <definedName name="_____PC3" localSheetId="0">#REF!</definedName>
    <definedName name="_____PC3">#REF!</definedName>
    <definedName name="_____PC4" localSheetId="6">#REF!</definedName>
    <definedName name="_____PC4" localSheetId="0">#REF!</definedName>
    <definedName name="_____PC4">#REF!</definedName>
    <definedName name="_____PC5" localSheetId="6">#REF!</definedName>
    <definedName name="_____PC5" localSheetId="0">#REF!</definedName>
    <definedName name="_____PC5">#REF!</definedName>
    <definedName name="_____PC6" localSheetId="6">#REF!</definedName>
    <definedName name="_____PC6" localSheetId="0">#REF!</definedName>
    <definedName name="_____PC6">#REF!</definedName>
    <definedName name="_____pc600" localSheetId="6">#REF!</definedName>
    <definedName name="_____pc600" localSheetId="0">#REF!</definedName>
    <definedName name="_____pc600">#REF!</definedName>
    <definedName name="_____PC7" localSheetId="6">#REF!</definedName>
    <definedName name="_____PC7" localSheetId="0">#REF!</definedName>
    <definedName name="_____PC7">#REF!</definedName>
    <definedName name="_____PC8" localSheetId="6">#REF!</definedName>
    <definedName name="_____PC8" localSheetId="0">#REF!</definedName>
    <definedName name="_____PC8">#REF!</definedName>
    <definedName name="_____PC9" localSheetId="6">#REF!</definedName>
    <definedName name="_____PC9" localSheetId="0">#REF!</definedName>
    <definedName name="_____PC9">#REF!</definedName>
    <definedName name="_____pc900" localSheetId="6">#REF!</definedName>
    <definedName name="_____pc900" localSheetId="0">#REF!</definedName>
    <definedName name="_____pc900">#REF!</definedName>
    <definedName name="_____pla4">[12]DATA_PRG!$H$269</definedName>
    <definedName name="_____psc10006">NA()</definedName>
    <definedName name="_____psc10008">NA()</definedName>
    <definedName name="_____psc3506">NA()</definedName>
    <definedName name="_____psc3508">NA()</definedName>
    <definedName name="_____psc4006">NA()</definedName>
    <definedName name="_____psc4008">NA()</definedName>
    <definedName name="_____psc4506">NA()</definedName>
    <definedName name="_____psc4508">NA()</definedName>
    <definedName name="_____psc5006">NA()</definedName>
    <definedName name="_____psc5008">NA()</definedName>
    <definedName name="_____psc6006">NA()</definedName>
    <definedName name="_____psc6008">NA()</definedName>
    <definedName name="_____psc7006">NA()</definedName>
    <definedName name="_____psc7008">NA()</definedName>
    <definedName name="_____psc8006">NA()</definedName>
    <definedName name="_____psc8008">NA()</definedName>
    <definedName name="_____psc9006">NA()</definedName>
    <definedName name="_____psc9008">NA()</definedName>
    <definedName name="_____pv2" localSheetId="6">#REF!</definedName>
    <definedName name="_____pv2" localSheetId="0">#REF!</definedName>
    <definedName name="_____pv2">#REF!</definedName>
    <definedName name="_____rr3">[7]v!$A$2:$E$51</definedName>
    <definedName name="_____rrr1">[7]r!$B$1:$I$145</definedName>
    <definedName name="_____RT5565" localSheetId="6">#REF!</definedName>
    <definedName name="_____RT5565" localSheetId="0">#REF!</definedName>
    <definedName name="_____RT5565">#REF!</definedName>
    <definedName name="_____S12">NA()</definedName>
    <definedName name="_____SP10">[13]Sheet1!$C$18</definedName>
    <definedName name="_____SP16">[13]Sheet1!$C$24</definedName>
    <definedName name="_____SP7">[13]Sheet1!$C$15</definedName>
    <definedName name="_____ss12">[8]rdamdata!$J$8</definedName>
    <definedName name="_____ss20">[8]rdamdata!$J$7</definedName>
    <definedName name="_____ss40">[8]rdamdata!$J$6</definedName>
    <definedName name="_____var1" localSheetId="6">#REF!</definedName>
    <definedName name="_____var1" localSheetId="0">#REF!</definedName>
    <definedName name="_____var1">#REF!</definedName>
    <definedName name="_____var4" localSheetId="6">#REF!</definedName>
    <definedName name="_____var4" localSheetId="0">#REF!</definedName>
    <definedName name="_____var4">#REF!</definedName>
    <definedName name="_____vat1">NA()</definedName>
    <definedName name="_____vat2">NA()</definedName>
    <definedName name="_____xh11010">NA()</definedName>
    <definedName name="_____xh1104">NA()</definedName>
    <definedName name="_____xh1106">NA()</definedName>
    <definedName name="_____xh1108">NA()</definedName>
    <definedName name="_____xh12510">NA()</definedName>
    <definedName name="_____xh1254">NA()</definedName>
    <definedName name="_____xh1256">NA()</definedName>
    <definedName name="_____xh1258">NA()</definedName>
    <definedName name="_____xh14010">NA()</definedName>
    <definedName name="_____xh1404">NA()</definedName>
    <definedName name="_____xh1406">NA()</definedName>
    <definedName name="_____xh1408">NA()</definedName>
    <definedName name="_____xh16010">NA()</definedName>
    <definedName name="_____xh1604">NA()</definedName>
    <definedName name="_____xh1606">NA()</definedName>
    <definedName name="_____xh1608">NA()</definedName>
    <definedName name="_____xh18010">NA()</definedName>
    <definedName name="_____xh1804">NA()</definedName>
    <definedName name="_____xh1806">NA()</definedName>
    <definedName name="_____xh1808">NA()</definedName>
    <definedName name="_____xh20010">NA()</definedName>
    <definedName name="_____xh2004">NA()</definedName>
    <definedName name="_____xh2006">NA()</definedName>
    <definedName name="_____xh2008">NA()</definedName>
    <definedName name="_____xh22510">NA()</definedName>
    <definedName name="_____xh2254">NA()</definedName>
    <definedName name="_____xh2256">[20]HDPE!$L$30</definedName>
    <definedName name="_____xh2258">NA()</definedName>
    <definedName name="_____xh25010">NA()</definedName>
    <definedName name="_____xh2504">NA()</definedName>
    <definedName name="_____xh2506">[20]HDPE!$M$30</definedName>
    <definedName name="_____xh2508">NA()</definedName>
    <definedName name="_____xh28010">NA()</definedName>
    <definedName name="_____xh2804">NA()</definedName>
    <definedName name="_____xh2806">[20]HDPE!$N$30</definedName>
    <definedName name="_____xh2808">NA()</definedName>
    <definedName name="_____xh31510">NA()</definedName>
    <definedName name="_____xh3154">NA()</definedName>
    <definedName name="_____xh3156">[20]HDPE!$O$30</definedName>
    <definedName name="_____xh3158">NA()</definedName>
    <definedName name="_____xh3554">NA()</definedName>
    <definedName name="_____xh3556">NA()</definedName>
    <definedName name="_____xh6310">NA()</definedName>
    <definedName name="_____xh634">[20]HDPE!$C$16</definedName>
    <definedName name="_____xh636">NA()</definedName>
    <definedName name="_____xh638">NA()</definedName>
    <definedName name="_____xh7510">NA()</definedName>
    <definedName name="_____xh754">NA()</definedName>
    <definedName name="_____xh756">NA()</definedName>
    <definedName name="_____xh758">NA()</definedName>
    <definedName name="_____xh9010">NA()</definedName>
    <definedName name="_____xh904">NA()</definedName>
    <definedName name="_____xh906">NA()</definedName>
    <definedName name="_____xh908">NA()</definedName>
    <definedName name="_____xk7100">[20]DI!$C$37</definedName>
    <definedName name="_____xk7150">[20]DI!$D$37</definedName>
    <definedName name="_____xk7200">NA()</definedName>
    <definedName name="_____xk7250">[20]DI!$F$37</definedName>
    <definedName name="_____xk7300">[20]DI!$G$37</definedName>
    <definedName name="_____xk7350">NA()</definedName>
    <definedName name="_____xk7400">NA()</definedName>
    <definedName name="_____xk7450">NA()</definedName>
    <definedName name="_____xk7500">NA()</definedName>
    <definedName name="_____xk7600">NA()</definedName>
    <definedName name="_____xk9100">NA()</definedName>
    <definedName name="_____xk91000">NA()</definedName>
    <definedName name="_____xk9150">NA()</definedName>
    <definedName name="_____xk9200">NA()</definedName>
    <definedName name="_____xk9250">NA()</definedName>
    <definedName name="_____xk9300">NA()</definedName>
    <definedName name="_____xk9350">NA()</definedName>
    <definedName name="_____xk9400">NA()</definedName>
    <definedName name="_____xk9450">NA()</definedName>
    <definedName name="_____xk9500">NA()</definedName>
    <definedName name="_____xk9600">NA()</definedName>
    <definedName name="_____xk9700">NA()</definedName>
    <definedName name="_____xk9750">NA()</definedName>
    <definedName name="_____xk9800">NA()</definedName>
    <definedName name="_____xk9900">NA()</definedName>
    <definedName name="_____xlnm_Print_Titles_1">NA()</definedName>
    <definedName name="_____xp11010">[20]pvc!$F$61</definedName>
    <definedName name="_____xp1104">[20]pvc!$F$31</definedName>
    <definedName name="_____xp1106">[20]pvc!$F$46</definedName>
    <definedName name="_____xp12510">NA()</definedName>
    <definedName name="_____xp1254">[20]pvc!$G$31</definedName>
    <definedName name="_____xp1256">[20]pvc!$G$46</definedName>
    <definedName name="_____xp14010">[20]pvc!$H$61</definedName>
    <definedName name="_____xp1404">[20]pvc!$H$31</definedName>
    <definedName name="_____xp1406">[20]pvc!$H$46</definedName>
    <definedName name="_____xp16010">NA()</definedName>
    <definedName name="_____xp1604">[20]pvc!$I$31</definedName>
    <definedName name="_____xp1606">[20]pvc!$I$46</definedName>
    <definedName name="_____xp18010">NA()</definedName>
    <definedName name="_____xp1804">[20]pvc!$J$31</definedName>
    <definedName name="_____xp1806">[20]pvc!$J$46</definedName>
    <definedName name="_____xp20010">NA()</definedName>
    <definedName name="_____xp2004">NA()</definedName>
    <definedName name="_____xp2006">[20]pvc!$K$46</definedName>
    <definedName name="_____xp22510">NA()</definedName>
    <definedName name="_____xp2254">NA()</definedName>
    <definedName name="_____xp2256">NA()</definedName>
    <definedName name="_____xp25010">NA()</definedName>
    <definedName name="_____xp2504">NA()</definedName>
    <definedName name="_____xp2506">NA()</definedName>
    <definedName name="_____xp28010">NA()</definedName>
    <definedName name="_____xp2804">NA()</definedName>
    <definedName name="_____xp2806">NA()</definedName>
    <definedName name="_____xp31510">NA()</definedName>
    <definedName name="_____xp3154">NA()</definedName>
    <definedName name="_____xp3156">NA()</definedName>
    <definedName name="_____xp6310">[20]pvc!$C$61</definedName>
    <definedName name="_____xp634">NA()</definedName>
    <definedName name="_____xp636">[20]pvc!$C$46</definedName>
    <definedName name="_____xp7510">[20]pvc!$D$61</definedName>
    <definedName name="_____xp754">[20]pvc!$D$31</definedName>
    <definedName name="_____xp756">[20]pvc!$D$46</definedName>
    <definedName name="_____xp9010">[20]pvc!$E$61</definedName>
    <definedName name="_____xp904">[20]pvc!$E$31</definedName>
    <definedName name="_____xp906">[20]pvc!$E$46</definedName>
    <definedName name="____A5">NA()</definedName>
    <definedName name="____bla1">[1]leads!$H$7</definedName>
    <definedName name="____BSG100">NA()</definedName>
    <definedName name="____BSG150">NA()</definedName>
    <definedName name="____BSG5">NA()</definedName>
    <definedName name="____BSG75">NA()</definedName>
    <definedName name="____BTC1">NA()</definedName>
    <definedName name="____BTC10">NA()</definedName>
    <definedName name="____BTC11">NA()</definedName>
    <definedName name="____BTC12">NA()</definedName>
    <definedName name="____BTC13">NA()</definedName>
    <definedName name="____BTC14">NA()</definedName>
    <definedName name="____BTC15">NA()</definedName>
    <definedName name="____BTC16">NA()</definedName>
    <definedName name="____BTC17">NA()</definedName>
    <definedName name="____BTC18">NA()</definedName>
    <definedName name="____BTC19">NA()</definedName>
    <definedName name="____BTC2">NA()</definedName>
    <definedName name="____BTC20">NA()</definedName>
    <definedName name="____BTC21">NA()</definedName>
    <definedName name="____BTC22">NA()</definedName>
    <definedName name="____BTC23">NA()</definedName>
    <definedName name="____BTC24">NA()</definedName>
    <definedName name="____BTC3">NA()</definedName>
    <definedName name="____BTC4">NA()</definedName>
    <definedName name="____BTC5">NA()</definedName>
    <definedName name="____BTC6">NA()</definedName>
    <definedName name="____BTC7">NA()</definedName>
    <definedName name="____BTC8">NA()</definedName>
    <definedName name="____BTC9">NA()</definedName>
    <definedName name="____BTR1">NA()</definedName>
    <definedName name="____BTR10">NA()</definedName>
    <definedName name="____BTR11">NA()</definedName>
    <definedName name="____BTR12">NA()</definedName>
    <definedName name="____BTR13">NA()</definedName>
    <definedName name="____BTR14">NA()</definedName>
    <definedName name="____BTR15">NA()</definedName>
    <definedName name="____BTR16">NA()</definedName>
    <definedName name="____BTR17">NA()</definedName>
    <definedName name="____BTR18">NA()</definedName>
    <definedName name="____BTR19">NA()</definedName>
    <definedName name="____BTR2">NA()</definedName>
    <definedName name="____BTR20">NA()</definedName>
    <definedName name="____BTR21">NA()</definedName>
    <definedName name="____BTR22">NA()</definedName>
    <definedName name="____BTR23">NA()</definedName>
    <definedName name="____BTR24">NA()</definedName>
    <definedName name="____BTR3">NA()</definedName>
    <definedName name="____BTR4">NA()</definedName>
    <definedName name="____BTR5">NA()</definedName>
    <definedName name="____BTR6">NA()</definedName>
    <definedName name="____BTR7">NA()</definedName>
    <definedName name="____BTR8">NA()</definedName>
    <definedName name="____BTR9">NA()</definedName>
    <definedName name="____BTS1">NA()</definedName>
    <definedName name="____BTS10">NA()</definedName>
    <definedName name="____BTS11">NA()</definedName>
    <definedName name="____BTS12">NA()</definedName>
    <definedName name="____BTS13">NA()</definedName>
    <definedName name="____BTS14">NA()</definedName>
    <definedName name="____BTS15">NA()</definedName>
    <definedName name="____BTS16">NA()</definedName>
    <definedName name="____BTS17">NA()</definedName>
    <definedName name="____BTS18">NA()</definedName>
    <definedName name="____BTS19">NA()</definedName>
    <definedName name="____BTS2">NA()</definedName>
    <definedName name="____BTS20">NA()</definedName>
    <definedName name="____BTS21">NA()</definedName>
    <definedName name="____BTS22">NA()</definedName>
    <definedName name="____BTS23">NA()</definedName>
    <definedName name="____BTS24">NA()</definedName>
    <definedName name="____BTS3">NA()</definedName>
    <definedName name="____BTS4">NA()</definedName>
    <definedName name="____BTS5">NA()</definedName>
    <definedName name="____BTS6">NA()</definedName>
    <definedName name="____BTS7">NA()</definedName>
    <definedName name="____BTS8">NA()</definedName>
    <definedName name="____BTS9">NA()</definedName>
    <definedName name="____can430">40.73</definedName>
    <definedName name="____can435">43.3</definedName>
    <definedName name="____cbr1">NA()</definedName>
    <definedName name="____cbr2">NA()</definedName>
    <definedName name="____cbr3">NA()</definedName>
    <definedName name="____cbr4">NA()</definedName>
    <definedName name="____CCW1">[9]DATA!$H$67</definedName>
    <definedName name="____CCW2">[9]DATA!$H$97</definedName>
    <definedName name="____cur1">[2]r!$F$30</definedName>
    <definedName name="____dem2">NA()</definedName>
    <definedName name="____df3">NA()</definedName>
    <definedName name="____er1" localSheetId="6">#REF!</definedName>
    <definedName name="____er1" localSheetId="0">#REF!</definedName>
    <definedName name="____er1">#REF!</definedName>
    <definedName name="____ewe1">NA()</definedName>
    <definedName name="____f1">NA()</definedName>
    <definedName name="____G120907" localSheetId="6">[25]Data!#REF!</definedName>
    <definedName name="____G120907" localSheetId="0">[25]Data!#REF!</definedName>
    <definedName name="____G120907">[25]Data!#REF!</definedName>
    <definedName name="____GBS11">NA()</definedName>
    <definedName name="____GBS110">NA()</definedName>
    <definedName name="____GBS111">NA()</definedName>
    <definedName name="____GBS112">NA()</definedName>
    <definedName name="____GBS113">NA()</definedName>
    <definedName name="____GBS114">NA()</definedName>
    <definedName name="____GBS115">NA()</definedName>
    <definedName name="____GBS116">NA()</definedName>
    <definedName name="____GBS117">NA()</definedName>
    <definedName name="____GBS118">NA()</definedName>
    <definedName name="____GBS119">NA()</definedName>
    <definedName name="____GBS12">NA()</definedName>
    <definedName name="____GBS120">NA()</definedName>
    <definedName name="____GBS121">NA()</definedName>
    <definedName name="____GBS122">NA()</definedName>
    <definedName name="____GBS123">NA()</definedName>
    <definedName name="____GBS124">NA()</definedName>
    <definedName name="____GBS13">NA()</definedName>
    <definedName name="____GBS14">NA()</definedName>
    <definedName name="____GBS15">NA()</definedName>
    <definedName name="____GBS16">NA()</definedName>
    <definedName name="____GBS17">NA()</definedName>
    <definedName name="____GBS18">NA()</definedName>
    <definedName name="____GBS19">NA()</definedName>
    <definedName name="____GBS21">NA()</definedName>
    <definedName name="____GBS210">NA()</definedName>
    <definedName name="____GBS211">NA()</definedName>
    <definedName name="____GBS212">NA()</definedName>
    <definedName name="____GBS213">NA()</definedName>
    <definedName name="____GBS214">NA()</definedName>
    <definedName name="____GBS215">NA()</definedName>
    <definedName name="____GBS216">NA()</definedName>
    <definedName name="____GBS217">NA()</definedName>
    <definedName name="____GBS218">NA()</definedName>
    <definedName name="____GBS219">NA()</definedName>
    <definedName name="____GBS22">NA()</definedName>
    <definedName name="____GBS220">NA()</definedName>
    <definedName name="____GBS221">NA()</definedName>
    <definedName name="____GBS222">NA()</definedName>
    <definedName name="____GBS223">NA()</definedName>
    <definedName name="____GBS224">NA()</definedName>
    <definedName name="____GBS23">NA()</definedName>
    <definedName name="____GBS24">NA()</definedName>
    <definedName name="____GBS25">NA()</definedName>
    <definedName name="____GBS26">NA()</definedName>
    <definedName name="____GBS27">NA()</definedName>
    <definedName name="____GBS28">NA()</definedName>
    <definedName name="____GBS29">NA()</definedName>
    <definedName name="____imp1">[11]DATA_PRG!$H$245</definedName>
    <definedName name="____KC139">NA()</definedName>
    <definedName name="____knr2" localSheetId="6">#REF!</definedName>
    <definedName name="____knr2" localSheetId="0">#REF!</definedName>
    <definedName name="____knr2">#REF!</definedName>
    <definedName name="____l1">[3]leads!$A$3:$E$108</definedName>
    <definedName name="____l12" localSheetId="6">#REF!</definedName>
    <definedName name="____l12" localSheetId="0">#REF!</definedName>
    <definedName name="____l12">#REF!</definedName>
    <definedName name="____l2">[2]r!$F$29</definedName>
    <definedName name="____l3" localSheetId="6">#REF!</definedName>
    <definedName name="____l3" localSheetId="0">#REF!</definedName>
    <definedName name="____l3">#REF!</definedName>
    <definedName name="____l4">[4]Sheet1!$W$2:$Y$103</definedName>
    <definedName name="____l5" localSheetId="6">#REF!</definedName>
    <definedName name="____l5" localSheetId="0">#REF!</definedName>
    <definedName name="____l5">#REF!</definedName>
    <definedName name="____l6">[2]r!$F$4</definedName>
    <definedName name="____l7">[5]r!$F$4</definedName>
    <definedName name="____l8">[2]r!$F$2</definedName>
    <definedName name="____l9">[2]r!$F$3</definedName>
    <definedName name="____LJ6">[9]DATA!$H$245</definedName>
    <definedName name="____lj600">NA()</definedName>
    <definedName name="____lj900">NA()</definedName>
    <definedName name="____LL3">NA()</definedName>
    <definedName name="____LSO24">"[14]lead!#ref!"</definedName>
    <definedName name="____MA1">NA()</definedName>
    <definedName name="____MA2">NA()</definedName>
    <definedName name="____me12">NA()</definedName>
    <definedName name="____Met22">NA()</definedName>
    <definedName name="____Met45">NA()</definedName>
    <definedName name="____MEt55">NA()</definedName>
    <definedName name="____Met63">NA()</definedName>
    <definedName name="____ML21">NA()</definedName>
    <definedName name="____ML210">NA()</definedName>
    <definedName name="____ML211">NA()</definedName>
    <definedName name="____ML212">NA()</definedName>
    <definedName name="____ML213">NA()</definedName>
    <definedName name="____ML214">NA()</definedName>
    <definedName name="____ML215">NA()</definedName>
    <definedName name="____ML216">NA()</definedName>
    <definedName name="____ML217">NA()</definedName>
    <definedName name="____ML218">NA()</definedName>
    <definedName name="____ML219">NA()</definedName>
    <definedName name="____ML22">NA()</definedName>
    <definedName name="____ML220">NA()</definedName>
    <definedName name="____ML221">NA()</definedName>
    <definedName name="____ML222">NA()</definedName>
    <definedName name="____ML223">NA()</definedName>
    <definedName name="____ML224">NA()</definedName>
    <definedName name="____ML23">NA()</definedName>
    <definedName name="____ML24">NA()</definedName>
    <definedName name="____ML25">NA()</definedName>
    <definedName name="____ML26">NA()</definedName>
    <definedName name="____ML27">NA()</definedName>
    <definedName name="____ML28">NA()</definedName>
    <definedName name="____ML29">NA()</definedName>
    <definedName name="____ML31">NA()</definedName>
    <definedName name="____ML310">NA()</definedName>
    <definedName name="____ML311">NA()</definedName>
    <definedName name="____ML312">NA()</definedName>
    <definedName name="____ML313">NA()</definedName>
    <definedName name="____ML314">NA()</definedName>
    <definedName name="____ML315">NA()</definedName>
    <definedName name="____ML316">NA()</definedName>
    <definedName name="____ML317">NA()</definedName>
    <definedName name="____ML318">NA()</definedName>
    <definedName name="____ML319">NA()</definedName>
    <definedName name="____ML32">NA()</definedName>
    <definedName name="____ML320">NA()</definedName>
    <definedName name="____ML321">NA()</definedName>
    <definedName name="____ML322">NA()</definedName>
    <definedName name="____ML323">NA()</definedName>
    <definedName name="____ML324">NA()</definedName>
    <definedName name="____ML33">NA()</definedName>
    <definedName name="____ML34">NA()</definedName>
    <definedName name="____ML35">NA()</definedName>
    <definedName name="____ML36">NA()</definedName>
    <definedName name="____ML37">NA()</definedName>
    <definedName name="____ML38">NA()</definedName>
    <definedName name="____ML39">NA()</definedName>
    <definedName name="____ML7">NA()</definedName>
    <definedName name="____ML8">NA()</definedName>
    <definedName name="____ML9">NA()</definedName>
    <definedName name="____mm1">[6]r!$F$4</definedName>
    <definedName name="____mm1000">NA()</definedName>
    <definedName name="____mm11">[2]r!$F$4</definedName>
    <definedName name="____mm111">[5]r!$F$4</definedName>
    <definedName name="____mm20">NA()</definedName>
    <definedName name="____mm40">NA()</definedName>
    <definedName name="____mm600">NA()</definedName>
    <definedName name="____mm800">NA()</definedName>
    <definedName name="____OH1">[24]MRATES!$T$26</definedName>
    <definedName name="____PC1">NA()</definedName>
    <definedName name="____PC10">NA()</definedName>
    <definedName name="____PC11">NA()</definedName>
    <definedName name="____PC12">NA()</definedName>
    <definedName name="____PC13">NA()</definedName>
    <definedName name="____PC14">NA()</definedName>
    <definedName name="____PC15">NA()</definedName>
    <definedName name="____PC16">NA()</definedName>
    <definedName name="____PC17">NA()</definedName>
    <definedName name="____PC18">NA()</definedName>
    <definedName name="____PC19">NA()</definedName>
    <definedName name="____pc2" localSheetId="6">#REF!</definedName>
    <definedName name="____pc2" localSheetId="0">#REF!</definedName>
    <definedName name="____pc2">#REF!</definedName>
    <definedName name="____PC20">NA()</definedName>
    <definedName name="____PC21">NA()</definedName>
    <definedName name="____PC22">NA()</definedName>
    <definedName name="____PC23">NA()</definedName>
    <definedName name="____PC24">NA()</definedName>
    <definedName name="____PC3">NA()</definedName>
    <definedName name="____PC4">NA()</definedName>
    <definedName name="____PC5">NA()</definedName>
    <definedName name="____PC6">NA()</definedName>
    <definedName name="____pc600">NA()</definedName>
    <definedName name="____PC7">NA()</definedName>
    <definedName name="____PC8">NA()</definedName>
    <definedName name="____PC9">NA()</definedName>
    <definedName name="____pc900">NA()</definedName>
    <definedName name="____pla4">[12]DATA_PRG!$H$269</definedName>
    <definedName name="____pv1">NA()</definedName>
    <definedName name="____pv2" localSheetId="6">#REF!</definedName>
    <definedName name="____pv2" localSheetId="0">#REF!</definedName>
    <definedName name="____pv2">#REF!</definedName>
    <definedName name="____rr3">[7]v!$A$2:$E$51</definedName>
    <definedName name="____rrr1">[7]r!$B$1:$I$145</definedName>
    <definedName name="____S12">NA()</definedName>
    <definedName name="____SO016">NA()</definedName>
    <definedName name="____SP001">NA()</definedName>
    <definedName name="____SP002">NA()</definedName>
    <definedName name="____SP003">NA()</definedName>
    <definedName name="____SP004">NA()</definedName>
    <definedName name="____SP005">NA()</definedName>
    <definedName name="____SP006">NA()</definedName>
    <definedName name="____SP007">NA()</definedName>
    <definedName name="____SP008">NA()</definedName>
    <definedName name="____SP009">NA()</definedName>
    <definedName name="____SP010">NA()</definedName>
    <definedName name="____SP011">NA()</definedName>
    <definedName name="____SP012">NA()</definedName>
    <definedName name="____SP013">NA()</definedName>
    <definedName name="____SP014">NA()</definedName>
    <definedName name="____SP015">NA()</definedName>
    <definedName name="____SP016">NA()</definedName>
    <definedName name="____SP017">NA()</definedName>
    <definedName name="____SP018">NA()</definedName>
    <definedName name="____SP019">NA()</definedName>
    <definedName name="____SP020">NA()</definedName>
    <definedName name="____SP021">NA()</definedName>
    <definedName name="____SP022">NA()</definedName>
    <definedName name="____SP023">NA()</definedName>
    <definedName name="____SP024">NA()</definedName>
    <definedName name="____SP025">NA()</definedName>
    <definedName name="____SP026">NA()</definedName>
    <definedName name="____SP027">NA()</definedName>
    <definedName name="____SP028">NA()</definedName>
    <definedName name="____SP029">NA()</definedName>
    <definedName name="____SP030">NA()</definedName>
    <definedName name="____SP031">NA()</definedName>
    <definedName name="____SP032">NA()</definedName>
    <definedName name="____SP033">NA()</definedName>
    <definedName name="____SP034">NA()</definedName>
    <definedName name="____SP035">NA()</definedName>
    <definedName name="____SP036">NA()</definedName>
    <definedName name="____SP037">NA()</definedName>
    <definedName name="____SP038">NA()</definedName>
    <definedName name="____SP039">NA()</definedName>
    <definedName name="____SP040">NA()</definedName>
    <definedName name="____SP041">NA()</definedName>
    <definedName name="____SP042">NA()</definedName>
    <definedName name="____SP043">NA()</definedName>
    <definedName name="____SP044">NA()</definedName>
    <definedName name="____SP045">NA()</definedName>
    <definedName name="____SP046">NA()</definedName>
    <definedName name="____SP047">NA()</definedName>
    <definedName name="____SP048">NA()</definedName>
    <definedName name="____SP049">NA()</definedName>
    <definedName name="____SP050">NA()</definedName>
    <definedName name="____SP051">NA()</definedName>
    <definedName name="____SP052">NA()</definedName>
    <definedName name="____SP053">NA()</definedName>
    <definedName name="____SP054">NA()</definedName>
    <definedName name="____SP055">NA()</definedName>
    <definedName name="____SP056">NA()</definedName>
    <definedName name="____SP057">NA()</definedName>
    <definedName name="____SP058">NA()</definedName>
    <definedName name="____SP059">NA()</definedName>
    <definedName name="____SP060">NA()</definedName>
    <definedName name="____SP061">NA()</definedName>
    <definedName name="____SP062">NA()</definedName>
    <definedName name="____SP063">NA()</definedName>
    <definedName name="____SP064">NA()</definedName>
    <definedName name="____SP065">NA()</definedName>
    <definedName name="____SP066">NA()</definedName>
    <definedName name="____SP067">NA()</definedName>
    <definedName name="____SP068">NA()</definedName>
    <definedName name="____SP069">NA()</definedName>
    <definedName name="____SP070">NA()</definedName>
    <definedName name="____sp071">NA()</definedName>
    <definedName name="____SP072">NA()</definedName>
    <definedName name="____SP073">NA()</definedName>
    <definedName name="____SP074">NA()</definedName>
    <definedName name="____SP075">NA()</definedName>
    <definedName name="____SP076">NA()</definedName>
    <definedName name="____SP077">NA()</definedName>
    <definedName name="____sp078">NA()</definedName>
    <definedName name="____SP10">[13]Sheet1!$C$18</definedName>
    <definedName name="____SP16">[13]Sheet1!$C$24</definedName>
    <definedName name="____SP7">[13]Sheet1!$C$15</definedName>
    <definedName name="____SPO79">NA()</definedName>
    <definedName name="____ss12">[8]rdamdata!$J$8</definedName>
    <definedName name="____ss20">[8]rdamdata!$J$7</definedName>
    <definedName name="____ss40">[8]rdamdata!$J$6</definedName>
    <definedName name="____var1" localSheetId="6">#REF!</definedName>
    <definedName name="____var1" localSheetId="0">#REF!</definedName>
    <definedName name="____var1">#REF!</definedName>
    <definedName name="____var4" localSheetId="6">#REF!</definedName>
    <definedName name="____var4" localSheetId="0">#REF!</definedName>
    <definedName name="____var4">#REF!</definedName>
    <definedName name="____vat1">NA()</definedName>
    <definedName name="____vat2">NA()</definedName>
    <definedName name="____xh2256">[20]HDPE!$L$30</definedName>
    <definedName name="____xh2506">[20]HDPE!$M$30</definedName>
    <definedName name="____xh2806">[20]HDPE!$N$30</definedName>
    <definedName name="____xh3156">[20]HDPE!$O$30</definedName>
    <definedName name="____xh634">[20]HDPE!$C$16</definedName>
    <definedName name="____xk7100">[20]DI!$C$37</definedName>
    <definedName name="____xk7150">[20]DI!$D$37</definedName>
    <definedName name="____xk7250">[20]DI!$F$37</definedName>
    <definedName name="____xk7300">[20]DI!$G$37</definedName>
    <definedName name="____xlnm_Print_Titles_1">NA()</definedName>
    <definedName name="____xp11010">[20]pvc!$F$61</definedName>
    <definedName name="____xp1104">[20]pvc!$F$31</definedName>
    <definedName name="____xp1106">[20]pvc!$F$46</definedName>
    <definedName name="____xp1254">[20]pvc!$G$31</definedName>
    <definedName name="____xp1256">[20]pvc!$G$46</definedName>
    <definedName name="____xp14010">[20]pvc!$H$61</definedName>
    <definedName name="____xp1404">[20]pvc!$H$31</definedName>
    <definedName name="____xp1406">[20]pvc!$H$46</definedName>
    <definedName name="____xp1604">[20]pvc!$I$31</definedName>
    <definedName name="____xp1606">[20]pvc!$I$46</definedName>
    <definedName name="____xp1804">[20]pvc!$J$31</definedName>
    <definedName name="____xp1806">[20]pvc!$J$46</definedName>
    <definedName name="____xp2006">[20]pvc!$K$46</definedName>
    <definedName name="____xp6310">[20]pvc!$C$61</definedName>
    <definedName name="____xp636">[20]pvc!$C$46</definedName>
    <definedName name="____xp7510">[20]pvc!$D$61</definedName>
    <definedName name="____xp754">[20]pvc!$D$31</definedName>
    <definedName name="____xp756">[20]pvc!$D$46</definedName>
    <definedName name="____xp9010">[20]pvc!$E$61</definedName>
    <definedName name="____xp904">[20]pvc!$E$31</definedName>
    <definedName name="____xp906">[20]pvc!$E$46</definedName>
    <definedName name="___bla1">[1]leads!$H$7</definedName>
    <definedName name="___BSG100" localSheetId="6">#REF!</definedName>
    <definedName name="___BSG100" localSheetId="0">#REF!</definedName>
    <definedName name="___BSG100">#REF!</definedName>
    <definedName name="___BSG150" localSheetId="6">#REF!</definedName>
    <definedName name="___BSG150" localSheetId="0">#REF!</definedName>
    <definedName name="___BSG150">#REF!</definedName>
    <definedName name="___BSG5" localSheetId="6">#REF!</definedName>
    <definedName name="___BSG5" localSheetId="0">#REF!</definedName>
    <definedName name="___BSG5">#REF!</definedName>
    <definedName name="___BSG75" localSheetId="6">#REF!</definedName>
    <definedName name="___BSG75" localSheetId="0">#REF!</definedName>
    <definedName name="___BSG75">#REF!</definedName>
    <definedName name="___BTC1" localSheetId="6">#REF!</definedName>
    <definedName name="___BTC1" localSheetId="0">#REF!</definedName>
    <definedName name="___BTC1">#REF!</definedName>
    <definedName name="___BTC10" localSheetId="6">#REF!</definedName>
    <definedName name="___BTC10" localSheetId="0">#REF!</definedName>
    <definedName name="___BTC10">#REF!</definedName>
    <definedName name="___BTC11" localSheetId="6">#REF!</definedName>
    <definedName name="___BTC11" localSheetId="0">#REF!</definedName>
    <definedName name="___BTC11">#REF!</definedName>
    <definedName name="___BTC12" localSheetId="6">#REF!</definedName>
    <definedName name="___BTC12" localSheetId="0">#REF!</definedName>
    <definedName name="___BTC12">#REF!</definedName>
    <definedName name="___BTC13" localSheetId="6">#REF!</definedName>
    <definedName name="___BTC13" localSheetId="0">#REF!</definedName>
    <definedName name="___BTC13">#REF!</definedName>
    <definedName name="___BTC14" localSheetId="6">#REF!</definedName>
    <definedName name="___BTC14" localSheetId="0">#REF!</definedName>
    <definedName name="___BTC14">#REF!</definedName>
    <definedName name="___BTC15" localSheetId="6">#REF!</definedName>
    <definedName name="___BTC15" localSheetId="0">#REF!</definedName>
    <definedName name="___BTC15">#REF!</definedName>
    <definedName name="___BTC16" localSheetId="6">#REF!</definedName>
    <definedName name="___BTC16" localSheetId="0">#REF!</definedName>
    <definedName name="___BTC16">#REF!</definedName>
    <definedName name="___BTC17" localSheetId="6">#REF!</definedName>
    <definedName name="___BTC17" localSheetId="0">#REF!</definedName>
    <definedName name="___BTC17">#REF!</definedName>
    <definedName name="___BTC18" localSheetId="6">#REF!</definedName>
    <definedName name="___BTC18" localSheetId="0">#REF!</definedName>
    <definedName name="___BTC18">#REF!</definedName>
    <definedName name="___BTC19" localSheetId="6">#REF!</definedName>
    <definedName name="___BTC19" localSheetId="0">#REF!</definedName>
    <definedName name="___BTC19">#REF!</definedName>
    <definedName name="___BTC2" localSheetId="6">#REF!</definedName>
    <definedName name="___BTC2" localSheetId="0">#REF!</definedName>
    <definedName name="___BTC2">#REF!</definedName>
    <definedName name="___BTC20" localSheetId="6">#REF!</definedName>
    <definedName name="___BTC20" localSheetId="0">#REF!</definedName>
    <definedName name="___BTC20">#REF!</definedName>
    <definedName name="___BTC21" localSheetId="6">#REF!</definedName>
    <definedName name="___BTC21" localSheetId="0">#REF!</definedName>
    <definedName name="___BTC21">#REF!</definedName>
    <definedName name="___BTC22" localSheetId="6">#REF!</definedName>
    <definedName name="___BTC22" localSheetId="0">#REF!</definedName>
    <definedName name="___BTC22">#REF!</definedName>
    <definedName name="___BTC23" localSheetId="6">#REF!</definedName>
    <definedName name="___BTC23" localSheetId="0">#REF!</definedName>
    <definedName name="___BTC23">#REF!</definedName>
    <definedName name="___BTC24" localSheetId="6">#REF!</definedName>
    <definedName name="___BTC24" localSheetId="0">#REF!</definedName>
    <definedName name="___BTC24">#REF!</definedName>
    <definedName name="___BTC3" localSheetId="6">#REF!</definedName>
    <definedName name="___BTC3" localSheetId="0">#REF!</definedName>
    <definedName name="___BTC3">#REF!</definedName>
    <definedName name="___BTC4" localSheetId="6">#REF!</definedName>
    <definedName name="___BTC4" localSheetId="0">#REF!</definedName>
    <definedName name="___BTC4">#REF!</definedName>
    <definedName name="___BTC5" localSheetId="6">#REF!</definedName>
    <definedName name="___BTC5" localSheetId="0">#REF!</definedName>
    <definedName name="___BTC5">#REF!</definedName>
    <definedName name="___BTC6" localSheetId="6">#REF!</definedName>
    <definedName name="___BTC6" localSheetId="0">#REF!</definedName>
    <definedName name="___BTC6">#REF!</definedName>
    <definedName name="___BTC7" localSheetId="6">#REF!</definedName>
    <definedName name="___BTC7" localSheetId="0">#REF!</definedName>
    <definedName name="___BTC7">#REF!</definedName>
    <definedName name="___BTC8" localSheetId="6">#REF!</definedName>
    <definedName name="___BTC8" localSheetId="0">#REF!</definedName>
    <definedName name="___BTC8">#REF!</definedName>
    <definedName name="___BTC9" localSheetId="6">#REF!</definedName>
    <definedName name="___BTC9" localSheetId="0">#REF!</definedName>
    <definedName name="___BTC9">#REF!</definedName>
    <definedName name="___BTR1" localSheetId="6">#REF!</definedName>
    <definedName name="___BTR1" localSheetId="0">#REF!</definedName>
    <definedName name="___BTR1">#REF!</definedName>
    <definedName name="___BTR10" localSheetId="6">#REF!</definedName>
    <definedName name="___BTR10" localSheetId="0">#REF!</definedName>
    <definedName name="___BTR10">#REF!</definedName>
    <definedName name="___BTR11" localSheetId="6">#REF!</definedName>
    <definedName name="___BTR11" localSheetId="0">#REF!</definedName>
    <definedName name="___BTR11">#REF!</definedName>
    <definedName name="___BTR12" localSheetId="6">#REF!</definedName>
    <definedName name="___BTR12" localSheetId="0">#REF!</definedName>
    <definedName name="___BTR12">#REF!</definedName>
    <definedName name="___BTR13" localSheetId="6">#REF!</definedName>
    <definedName name="___BTR13" localSheetId="0">#REF!</definedName>
    <definedName name="___BTR13">#REF!</definedName>
    <definedName name="___BTR14" localSheetId="6">#REF!</definedName>
    <definedName name="___BTR14" localSheetId="0">#REF!</definedName>
    <definedName name="___BTR14">#REF!</definedName>
    <definedName name="___BTR15" localSheetId="6">#REF!</definedName>
    <definedName name="___BTR15" localSheetId="0">#REF!</definedName>
    <definedName name="___BTR15">#REF!</definedName>
    <definedName name="___BTR16" localSheetId="6">#REF!</definedName>
    <definedName name="___BTR16" localSheetId="0">#REF!</definedName>
    <definedName name="___BTR16">#REF!</definedName>
    <definedName name="___BTR17" localSheetId="6">#REF!</definedName>
    <definedName name="___BTR17" localSheetId="0">#REF!</definedName>
    <definedName name="___BTR17">#REF!</definedName>
    <definedName name="___BTR18" localSheetId="6">#REF!</definedName>
    <definedName name="___BTR18" localSheetId="0">#REF!</definedName>
    <definedName name="___BTR18">#REF!</definedName>
    <definedName name="___BTR19" localSheetId="6">#REF!</definedName>
    <definedName name="___BTR19" localSheetId="0">#REF!</definedName>
    <definedName name="___BTR19">#REF!</definedName>
    <definedName name="___BTR2" localSheetId="6">#REF!</definedName>
    <definedName name="___BTR2" localSheetId="0">#REF!</definedName>
    <definedName name="___BTR2">#REF!</definedName>
    <definedName name="___BTR20" localSheetId="6">#REF!</definedName>
    <definedName name="___BTR20" localSheetId="0">#REF!</definedName>
    <definedName name="___BTR20">#REF!</definedName>
    <definedName name="___BTR21" localSheetId="6">#REF!</definedName>
    <definedName name="___BTR21" localSheetId="0">#REF!</definedName>
    <definedName name="___BTR21">#REF!</definedName>
    <definedName name="___BTR22" localSheetId="6">#REF!</definedName>
    <definedName name="___BTR22" localSheetId="0">#REF!</definedName>
    <definedName name="___BTR22">#REF!</definedName>
    <definedName name="___BTR23" localSheetId="6">#REF!</definedName>
    <definedName name="___BTR23" localSheetId="0">#REF!</definedName>
    <definedName name="___BTR23">#REF!</definedName>
    <definedName name="___BTR24" localSheetId="6">#REF!</definedName>
    <definedName name="___BTR24" localSheetId="0">#REF!</definedName>
    <definedName name="___BTR24">#REF!</definedName>
    <definedName name="___BTR3" localSheetId="6">#REF!</definedName>
    <definedName name="___BTR3" localSheetId="0">#REF!</definedName>
    <definedName name="___BTR3">#REF!</definedName>
    <definedName name="___BTR4" localSheetId="6">#REF!</definedName>
    <definedName name="___BTR4" localSheetId="0">#REF!</definedName>
    <definedName name="___BTR4">#REF!</definedName>
    <definedName name="___BTR5" localSheetId="6">#REF!</definedName>
    <definedName name="___BTR5" localSheetId="0">#REF!</definedName>
    <definedName name="___BTR5">#REF!</definedName>
    <definedName name="___BTR6" localSheetId="6">#REF!</definedName>
    <definedName name="___BTR6" localSheetId="0">#REF!</definedName>
    <definedName name="___BTR6">#REF!</definedName>
    <definedName name="___BTR7" localSheetId="6">#REF!</definedName>
    <definedName name="___BTR7" localSheetId="0">#REF!</definedName>
    <definedName name="___BTR7">#REF!</definedName>
    <definedName name="___BTR8" localSheetId="6">#REF!</definedName>
    <definedName name="___BTR8" localSheetId="0">#REF!</definedName>
    <definedName name="___BTR8">#REF!</definedName>
    <definedName name="___BTR9" localSheetId="6">#REF!</definedName>
    <definedName name="___BTR9" localSheetId="0">#REF!</definedName>
    <definedName name="___BTR9">#REF!</definedName>
    <definedName name="___BTS1" localSheetId="6">#REF!</definedName>
    <definedName name="___BTS1" localSheetId="0">#REF!</definedName>
    <definedName name="___BTS1">#REF!</definedName>
    <definedName name="___BTS10" localSheetId="6">#REF!</definedName>
    <definedName name="___BTS10" localSheetId="0">#REF!</definedName>
    <definedName name="___BTS10">#REF!</definedName>
    <definedName name="___BTS11" localSheetId="6">#REF!</definedName>
    <definedName name="___BTS11" localSheetId="0">#REF!</definedName>
    <definedName name="___BTS11">#REF!</definedName>
    <definedName name="___BTS12" localSheetId="6">#REF!</definedName>
    <definedName name="___BTS12" localSheetId="0">#REF!</definedName>
    <definedName name="___BTS12">#REF!</definedName>
    <definedName name="___BTS13" localSheetId="6">#REF!</definedName>
    <definedName name="___BTS13" localSheetId="0">#REF!</definedName>
    <definedName name="___BTS13">#REF!</definedName>
    <definedName name="___BTS14" localSheetId="6">#REF!</definedName>
    <definedName name="___BTS14" localSheetId="0">#REF!</definedName>
    <definedName name="___BTS14">#REF!</definedName>
    <definedName name="___BTS15" localSheetId="6">#REF!</definedName>
    <definedName name="___BTS15" localSheetId="0">#REF!</definedName>
    <definedName name="___BTS15">#REF!</definedName>
    <definedName name="___BTS16" localSheetId="6">#REF!</definedName>
    <definedName name="___BTS16" localSheetId="0">#REF!</definedName>
    <definedName name="___BTS16">#REF!</definedName>
    <definedName name="___BTS17" localSheetId="6">#REF!</definedName>
    <definedName name="___BTS17" localSheetId="0">#REF!</definedName>
    <definedName name="___BTS17">#REF!</definedName>
    <definedName name="___BTS18" localSheetId="6">#REF!</definedName>
    <definedName name="___BTS18" localSheetId="0">#REF!</definedName>
    <definedName name="___BTS18">#REF!</definedName>
    <definedName name="___BTS19" localSheetId="6">#REF!</definedName>
    <definedName name="___BTS19" localSheetId="0">#REF!</definedName>
    <definedName name="___BTS19">#REF!</definedName>
    <definedName name="___BTS2" localSheetId="6">#REF!</definedName>
    <definedName name="___BTS2" localSheetId="0">#REF!</definedName>
    <definedName name="___BTS2">#REF!</definedName>
    <definedName name="___BTS20" localSheetId="6">#REF!</definedName>
    <definedName name="___BTS20" localSheetId="0">#REF!</definedName>
    <definedName name="___BTS20">#REF!</definedName>
    <definedName name="___BTS21" localSheetId="6">#REF!</definedName>
    <definedName name="___BTS21" localSheetId="0">#REF!</definedName>
    <definedName name="___BTS21">#REF!</definedName>
    <definedName name="___BTS22" localSheetId="6">#REF!</definedName>
    <definedName name="___BTS22" localSheetId="0">#REF!</definedName>
    <definedName name="___BTS22">#REF!</definedName>
    <definedName name="___BTS23" localSheetId="6">#REF!</definedName>
    <definedName name="___BTS23" localSheetId="0">#REF!</definedName>
    <definedName name="___BTS23">#REF!</definedName>
    <definedName name="___BTS24" localSheetId="6">#REF!</definedName>
    <definedName name="___BTS24" localSheetId="0">#REF!</definedName>
    <definedName name="___BTS24">#REF!</definedName>
    <definedName name="___BTS3" localSheetId="6">#REF!</definedName>
    <definedName name="___BTS3" localSheetId="0">#REF!</definedName>
    <definedName name="___BTS3">#REF!</definedName>
    <definedName name="___BTS4" localSheetId="6">#REF!</definedName>
    <definedName name="___BTS4" localSheetId="0">#REF!</definedName>
    <definedName name="___BTS4">#REF!</definedName>
    <definedName name="___BTS5" localSheetId="6">#REF!</definedName>
    <definedName name="___BTS5" localSheetId="0">#REF!</definedName>
    <definedName name="___BTS5">#REF!</definedName>
    <definedName name="___BTS6" localSheetId="6">#REF!</definedName>
    <definedName name="___BTS6" localSheetId="0">#REF!</definedName>
    <definedName name="___BTS6">#REF!</definedName>
    <definedName name="___BTS7" localSheetId="6">#REF!</definedName>
    <definedName name="___BTS7" localSheetId="0">#REF!</definedName>
    <definedName name="___BTS7">#REF!</definedName>
    <definedName name="___BTS8" localSheetId="6">#REF!</definedName>
    <definedName name="___BTS8" localSheetId="0">#REF!</definedName>
    <definedName name="___BTS8">#REF!</definedName>
    <definedName name="___BTS9" localSheetId="6">#REF!</definedName>
    <definedName name="___BTS9" localSheetId="0">#REF!</definedName>
    <definedName name="___BTS9">#REF!</definedName>
    <definedName name="___can430">40.73</definedName>
    <definedName name="___can435">43.3</definedName>
    <definedName name="___cbr1">NA()</definedName>
    <definedName name="___cbr2">NA()</definedName>
    <definedName name="___cbr3">NA()</definedName>
    <definedName name="___cbr4">NA()</definedName>
    <definedName name="___CCW1">[9]DATA!$H$67</definedName>
    <definedName name="___CCW2">[9]DATA!$H$97</definedName>
    <definedName name="___cem1">NA()</definedName>
    <definedName name="___cur1">[2]r!$F$30</definedName>
    <definedName name="___df3">NA()</definedName>
    <definedName name="___er1" localSheetId="6">#REF!</definedName>
    <definedName name="___er1" localSheetId="0">#REF!</definedName>
    <definedName name="___er1">#REF!</definedName>
    <definedName name="___ewe1">NA()</definedName>
    <definedName name="___f1">NA()</definedName>
    <definedName name="___G120907" localSheetId="6">[25]Data!#REF!</definedName>
    <definedName name="___G120907" localSheetId="0">[25]Data!#REF!</definedName>
    <definedName name="___G120907">[25]Data!#REF!</definedName>
    <definedName name="___GBS11">NA()</definedName>
    <definedName name="___GBS110" localSheetId="6">#REF!</definedName>
    <definedName name="___GBS110" localSheetId="0">#REF!</definedName>
    <definedName name="___GBS110">#REF!</definedName>
    <definedName name="___GBS111" localSheetId="6">#REF!</definedName>
    <definedName name="___GBS111" localSheetId="0">#REF!</definedName>
    <definedName name="___GBS111">#REF!</definedName>
    <definedName name="___GBS112" localSheetId="6">#REF!</definedName>
    <definedName name="___GBS112" localSheetId="0">#REF!</definedName>
    <definedName name="___GBS112">#REF!</definedName>
    <definedName name="___GBS113" localSheetId="6">#REF!</definedName>
    <definedName name="___GBS113" localSheetId="0">#REF!</definedName>
    <definedName name="___GBS113">#REF!</definedName>
    <definedName name="___GBS114" localSheetId="6">#REF!</definedName>
    <definedName name="___GBS114" localSheetId="0">#REF!</definedName>
    <definedName name="___GBS114">#REF!</definedName>
    <definedName name="___GBS115" localSheetId="6">#REF!</definedName>
    <definedName name="___GBS115" localSheetId="0">#REF!</definedName>
    <definedName name="___GBS115">#REF!</definedName>
    <definedName name="___GBS116" localSheetId="6">#REF!</definedName>
    <definedName name="___GBS116" localSheetId="0">#REF!</definedName>
    <definedName name="___GBS116">#REF!</definedName>
    <definedName name="___GBS117" localSheetId="6">#REF!</definedName>
    <definedName name="___GBS117" localSheetId="0">#REF!</definedName>
    <definedName name="___GBS117">#REF!</definedName>
    <definedName name="___GBS118" localSheetId="6">#REF!</definedName>
    <definedName name="___GBS118" localSheetId="0">#REF!</definedName>
    <definedName name="___GBS118">#REF!</definedName>
    <definedName name="___GBS119" localSheetId="6">#REF!</definedName>
    <definedName name="___GBS119" localSheetId="0">#REF!</definedName>
    <definedName name="___GBS119">#REF!</definedName>
    <definedName name="___GBS12" localSheetId="6">#REF!</definedName>
    <definedName name="___GBS12" localSheetId="0">#REF!</definedName>
    <definedName name="___GBS12">#REF!</definedName>
    <definedName name="___GBS120" localSheetId="6">#REF!</definedName>
    <definedName name="___GBS120" localSheetId="0">#REF!</definedName>
    <definedName name="___GBS120">#REF!</definedName>
    <definedName name="___GBS121" localSheetId="6">#REF!</definedName>
    <definedName name="___GBS121" localSheetId="0">#REF!</definedName>
    <definedName name="___GBS121">#REF!</definedName>
    <definedName name="___GBS122" localSheetId="6">#REF!</definedName>
    <definedName name="___GBS122" localSheetId="0">#REF!</definedName>
    <definedName name="___GBS122">#REF!</definedName>
    <definedName name="___GBS123" localSheetId="6">#REF!</definedName>
    <definedName name="___GBS123" localSheetId="0">#REF!</definedName>
    <definedName name="___GBS123">#REF!</definedName>
    <definedName name="___GBS124" localSheetId="6">#REF!</definedName>
    <definedName name="___GBS124" localSheetId="0">#REF!</definedName>
    <definedName name="___GBS124">#REF!</definedName>
    <definedName name="___GBS13" localSheetId="6">#REF!</definedName>
    <definedName name="___GBS13" localSheetId="0">#REF!</definedName>
    <definedName name="___GBS13">#REF!</definedName>
    <definedName name="___GBS14" localSheetId="6">#REF!</definedName>
    <definedName name="___GBS14" localSheetId="0">#REF!</definedName>
    <definedName name="___GBS14">#REF!</definedName>
    <definedName name="___GBS15" localSheetId="6">#REF!</definedName>
    <definedName name="___GBS15" localSheetId="0">#REF!</definedName>
    <definedName name="___GBS15">#REF!</definedName>
    <definedName name="___GBS16" localSheetId="6">#REF!</definedName>
    <definedName name="___GBS16" localSheetId="0">#REF!</definedName>
    <definedName name="___GBS16">#REF!</definedName>
    <definedName name="___GBS17" localSheetId="6">#REF!</definedName>
    <definedName name="___GBS17" localSheetId="0">#REF!</definedName>
    <definedName name="___GBS17">#REF!</definedName>
    <definedName name="___GBS18" localSheetId="6">#REF!</definedName>
    <definedName name="___GBS18" localSheetId="0">#REF!</definedName>
    <definedName name="___GBS18">#REF!</definedName>
    <definedName name="___GBS19" localSheetId="6">#REF!</definedName>
    <definedName name="___GBS19" localSheetId="0">#REF!</definedName>
    <definedName name="___GBS19">#REF!</definedName>
    <definedName name="___GBS21" localSheetId="6">#REF!</definedName>
    <definedName name="___GBS21" localSheetId="0">#REF!</definedName>
    <definedName name="___GBS21">#REF!</definedName>
    <definedName name="___GBS210" localSheetId="6">#REF!</definedName>
    <definedName name="___GBS210" localSheetId="0">#REF!</definedName>
    <definedName name="___GBS210">#REF!</definedName>
    <definedName name="___GBS211" localSheetId="6">#REF!</definedName>
    <definedName name="___GBS211" localSheetId="0">#REF!</definedName>
    <definedName name="___GBS211">#REF!</definedName>
    <definedName name="___GBS212" localSheetId="6">#REF!</definedName>
    <definedName name="___GBS212" localSheetId="0">#REF!</definedName>
    <definedName name="___GBS212">#REF!</definedName>
    <definedName name="___GBS213" localSheetId="6">#REF!</definedName>
    <definedName name="___GBS213" localSheetId="0">#REF!</definedName>
    <definedName name="___GBS213">#REF!</definedName>
    <definedName name="___GBS214" localSheetId="6">#REF!</definedName>
    <definedName name="___GBS214" localSheetId="0">#REF!</definedName>
    <definedName name="___GBS214">#REF!</definedName>
    <definedName name="___GBS215" localSheetId="6">#REF!</definedName>
    <definedName name="___GBS215" localSheetId="0">#REF!</definedName>
    <definedName name="___GBS215">#REF!</definedName>
    <definedName name="___GBS216" localSheetId="6">#REF!</definedName>
    <definedName name="___GBS216" localSheetId="0">#REF!</definedName>
    <definedName name="___GBS216">#REF!</definedName>
    <definedName name="___GBS217" localSheetId="6">#REF!</definedName>
    <definedName name="___GBS217" localSheetId="0">#REF!</definedName>
    <definedName name="___GBS217">#REF!</definedName>
    <definedName name="___GBS218" localSheetId="6">#REF!</definedName>
    <definedName name="___GBS218" localSheetId="0">#REF!</definedName>
    <definedName name="___GBS218">#REF!</definedName>
    <definedName name="___GBS219" localSheetId="6">#REF!</definedName>
    <definedName name="___GBS219" localSheetId="0">#REF!</definedName>
    <definedName name="___GBS219">#REF!</definedName>
    <definedName name="___GBS22" localSheetId="6">#REF!</definedName>
    <definedName name="___GBS22" localSheetId="0">#REF!</definedName>
    <definedName name="___GBS22">#REF!</definedName>
    <definedName name="___GBS220" localSheetId="6">#REF!</definedName>
    <definedName name="___GBS220" localSheetId="0">#REF!</definedName>
    <definedName name="___GBS220">#REF!</definedName>
    <definedName name="___GBS221" localSheetId="6">#REF!</definedName>
    <definedName name="___GBS221" localSheetId="0">#REF!</definedName>
    <definedName name="___GBS221">#REF!</definedName>
    <definedName name="___GBS222" localSheetId="6">#REF!</definedName>
    <definedName name="___GBS222" localSheetId="0">#REF!</definedName>
    <definedName name="___GBS222">#REF!</definedName>
    <definedName name="___GBS223" localSheetId="6">#REF!</definedName>
    <definedName name="___GBS223" localSheetId="0">#REF!</definedName>
    <definedName name="___GBS223">#REF!</definedName>
    <definedName name="___GBS224" localSheetId="6">#REF!</definedName>
    <definedName name="___GBS224" localSheetId="0">#REF!</definedName>
    <definedName name="___GBS224">#REF!</definedName>
    <definedName name="___GBS23" localSheetId="6">#REF!</definedName>
    <definedName name="___GBS23" localSheetId="0">#REF!</definedName>
    <definedName name="___GBS23">#REF!</definedName>
    <definedName name="___GBS24" localSheetId="6">#REF!</definedName>
    <definedName name="___GBS24" localSheetId="0">#REF!</definedName>
    <definedName name="___GBS24">#REF!</definedName>
    <definedName name="___GBS25" localSheetId="6">#REF!</definedName>
    <definedName name="___GBS25" localSheetId="0">#REF!</definedName>
    <definedName name="___GBS25">#REF!</definedName>
    <definedName name="___GBS26" localSheetId="6">#REF!</definedName>
    <definedName name="___GBS26" localSheetId="0">#REF!</definedName>
    <definedName name="___GBS26">#REF!</definedName>
    <definedName name="___GBS27" localSheetId="6">#REF!</definedName>
    <definedName name="___GBS27" localSheetId="0">#REF!</definedName>
    <definedName name="___GBS27">#REF!</definedName>
    <definedName name="___GBS28" localSheetId="6">#REF!</definedName>
    <definedName name="___GBS28" localSheetId="0">#REF!</definedName>
    <definedName name="___GBS28">#REF!</definedName>
    <definedName name="___GBS29" localSheetId="6">#REF!</definedName>
    <definedName name="___GBS29" localSheetId="0">#REF!</definedName>
    <definedName name="___GBS29">#REF!</definedName>
    <definedName name="___grp10003">NA()</definedName>
    <definedName name="___grp3503">NA()</definedName>
    <definedName name="___grp4003">NA()</definedName>
    <definedName name="___grp4503">NA()</definedName>
    <definedName name="___grp5003">NA()</definedName>
    <definedName name="___grp6003">NA()</definedName>
    <definedName name="___grp7003">NA()</definedName>
    <definedName name="___grp8003">NA()</definedName>
    <definedName name="___grp9003">NA()</definedName>
    <definedName name="___imp1">[11]DATA_PRG!$H$245</definedName>
    <definedName name="___KC139">NA()</definedName>
    <definedName name="___knr2" localSheetId="6">#REF!</definedName>
    <definedName name="___knr2" localSheetId="0">#REF!</definedName>
    <definedName name="___knr2">#REF!</definedName>
    <definedName name="___KNR3">NA()</definedName>
    <definedName name="___l1">[3]leads!$A$3:$E$108</definedName>
    <definedName name="___l12" localSheetId="6">#REF!</definedName>
    <definedName name="___l12" localSheetId="0">#REF!</definedName>
    <definedName name="___l12">#REF!</definedName>
    <definedName name="___l2">[2]r!$F$29</definedName>
    <definedName name="___l3" localSheetId="6">#REF!</definedName>
    <definedName name="___l3" localSheetId="0">#REF!</definedName>
    <definedName name="___l3">#REF!</definedName>
    <definedName name="___l4">[4]Sheet1!$W$2:$Y$103</definedName>
    <definedName name="___l5" localSheetId="6">#REF!</definedName>
    <definedName name="___l5" localSheetId="0">#REF!</definedName>
    <definedName name="___l5">#REF!</definedName>
    <definedName name="___l6">[2]r!$F$4</definedName>
    <definedName name="___l7">[5]r!$F$4</definedName>
    <definedName name="___l8">[2]r!$F$2</definedName>
    <definedName name="___l9">[2]r!$F$3</definedName>
    <definedName name="___LJ6">[9]DATA!$H$245</definedName>
    <definedName name="___lj600" localSheetId="6">#REF!</definedName>
    <definedName name="___lj600" localSheetId="0">#REF!</definedName>
    <definedName name="___lj600">#REF!</definedName>
    <definedName name="___lj900" localSheetId="6">#REF!</definedName>
    <definedName name="___lj900" localSheetId="0">#REF!</definedName>
    <definedName name="___lj900">#REF!</definedName>
    <definedName name="___LL3" localSheetId="6">#REF!</definedName>
    <definedName name="___LL3" localSheetId="0">#REF!</definedName>
    <definedName name="___LL3">#REF!</definedName>
    <definedName name="___LSO24">"[14]lead!#ref!"</definedName>
    <definedName name="___MA1">NA()</definedName>
    <definedName name="___ma2">'[26]C-data'!$F$7</definedName>
    <definedName name="___me12" localSheetId="6">'[27]Lead statement'!#REF!</definedName>
    <definedName name="___me12">'[27]Lead statement'!#REF!</definedName>
    <definedName name="___me15" localSheetId="6">'[28]Lead statement'!#REF!</definedName>
    <definedName name="___me15">'[28]Lead statement'!#REF!</definedName>
    <definedName name="___Met22">NA()</definedName>
    <definedName name="___Met45">NA()</definedName>
    <definedName name="___MEt55">NA()</definedName>
    <definedName name="___Met63">NA()</definedName>
    <definedName name="___ML21" localSheetId="6">#REF!</definedName>
    <definedName name="___ML21" localSheetId="0">#REF!</definedName>
    <definedName name="___ML21">#REF!</definedName>
    <definedName name="___ML210" localSheetId="6">#REF!</definedName>
    <definedName name="___ML210" localSheetId="0">#REF!</definedName>
    <definedName name="___ML210">#REF!</definedName>
    <definedName name="___ML211" localSheetId="6">#REF!</definedName>
    <definedName name="___ML211" localSheetId="0">#REF!</definedName>
    <definedName name="___ML211">#REF!</definedName>
    <definedName name="___ML212" localSheetId="6">#REF!</definedName>
    <definedName name="___ML212" localSheetId="0">#REF!</definedName>
    <definedName name="___ML212">#REF!</definedName>
    <definedName name="___ML213" localSheetId="6">#REF!</definedName>
    <definedName name="___ML213" localSheetId="0">#REF!</definedName>
    <definedName name="___ML213">#REF!</definedName>
    <definedName name="___ML214" localSheetId="6">#REF!</definedName>
    <definedName name="___ML214" localSheetId="0">#REF!</definedName>
    <definedName name="___ML214">#REF!</definedName>
    <definedName name="___ML215" localSheetId="6">#REF!</definedName>
    <definedName name="___ML215" localSheetId="0">#REF!</definedName>
    <definedName name="___ML215">#REF!</definedName>
    <definedName name="___ML216" localSheetId="6">#REF!</definedName>
    <definedName name="___ML216" localSheetId="0">#REF!</definedName>
    <definedName name="___ML216">#REF!</definedName>
    <definedName name="___ML217" localSheetId="6">#REF!</definedName>
    <definedName name="___ML217" localSheetId="0">#REF!</definedName>
    <definedName name="___ML217">#REF!</definedName>
    <definedName name="___ML218" localSheetId="6">#REF!</definedName>
    <definedName name="___ML218" localSheetId="0">#REF!</definedName>
    <definedName name="___ML218">#REF!</definedName>
    <definedName name="___ML219" localSheetId="6">#REF!</definedName>
    <definedName name="___ML219" localSheetId="0">#REF!</definedName>
    <definedName name="___ML219">#REF!</definedName>
    <definedName name="___ML22" localSheetId="6">#REF!</definedName>
    <definedName name="___ML22" localSheetId="0">#REF!</definedName>
    <definedName name="___ML22">#REF!</definedName>
    <definedName name="___ML220" localSheetId="6">#REF!</definedName>
    <definedName name="___ML220" localSheetId="0">#REF!</definedName>
    <definedName name="___ML220">#REF!</definedName>
    <definedName name="___ML221" localSheetId="6">#REF!</definedName>
    <definedName name="___ML221" localSheetId="0">#REF!</definedName>
    <definedName name="___ML221">#REF!</definedName>
    <definedName name="___ML222" localSheetId="6">#REF!</definedName>
    <definedName name="___ML222" localSheetId="0">#REF!</definedName>
    <definedName name="___ML222">#REF!</definedName>
    <definedName name="___ML223" localSheetId="6">#REF!</definedName>
    <definedName name="___ML223" localSheetId="0">#REF!</definedName>
    <definedName name="___ML223">#REF!</definedName>
    <definedName name="___ML224" localSheetId="6">#REF!</definedName>
    <definedName name="___ML224" localSheetId="0">#REF!</definedName>
    <definedName name="___ML224">#REF!</definedName>
    <definedName name="___ML23" localSheetId="6">#REF!</definedName>
    <definedName name="___ML23" localSheetId="0">#REF!</definedName>
    <definedName name="___ML23">#REF!</definedName>
    <definedName name="___ML24" localSheetId="6">#REF!</definedName>
    <definedName name="___ML24" localSheetId="0">#REF!</definedName>
    <definedName name="___ML24">#REF!</definedName>
    <definedName name="___ML25" localSheetId="6">#REF!</definedName>
    <definedName name="___ML25" localSheetId="0">#REF!</definedName>
    <definedName name="___ML25">#REF!</definedName>
    <definedName name="___ML26" localSheetId="6">#REF!</definedName>
    <definedName name="___ML26" localSheetId="0">#REF!</definedName>
    <definedName name="___ML26">#REF!</definedName>
    <definedName name="___ML27" localSheetId="6">#REF!</definedName>
    <definedName name="___ML27" localSheetId="0">#REF!</definedName>
    <definedName name="___ML27">#REF!</definedName>
    <definedName name="___ML28" localSheetId="6">#REF!</definedName>
    <definedName name="___ML28" localSheetId="0">#REF!</definedName>
    <definedName name="___ML28">#REF!</definedName>
    <definedName name="___ML29" localSheetId="6">#REF!</definedName>
    <definedName name="___ML29" localSheetId="0">#REF!</definedName>
    <definedName name="___ML29">#REF!</definedName>
    <definedName name="___ML31" localSheetId="6">#REF!</definedName>
    <definedName name="___ML31" localSheetId="0">#REF!</definedName>
    <definedName name="___ML31">#REF!</definedName>
    <definedName name="___ML310" localSheetId="6">#REF!</definedName>
    <definedName name="___ML310" localSheetId="0">#REF!</definedName>
    <definedName name="___ML310">#REF!</definedName>
    <definedName name="___ML311" localSheetId="6">#REF!</definedName>
    <definedName name="___ML311" localSheetId="0">#REF!</definedName>
    <definedName name="___ML311">#REF!</definedName>
    <definedName name="___ML312" localSheetId="6">#REF!</definedName>
    <definedName name="___ML312" localSheetId="0">#REF!</definedName>
    <definedName name="___ML312">#REF!</definedName>
    <definedName name="___ML313" localSheetId="6">#REF!</definedName>
    <definedName name="___ML313" localSheetId="0">#REF!</definedName>
    <definedName name="___ML313">#REF!</definedName>
    <definedName name="___ML314" localSheetId="6">#REF!</definedName>
    <definedName name="___ML314" localSheetId="0">#REF!</definedName>
    <definedName name="___ML314">#REF!</definedName>
    <definedName name="___ML315" localSheetId="6">#REF!</definedName>
    <definedName name="___ML315" localSheetId="0">#REF!</definedName>
    <definedName name="___ML315">#REF!</definedName>
    <definedName name="___ML316" localSheetId="6">#REF!</definedName>
    <definedName name="___ML316" localSheetId="0">#REF!</definedName>
    <definedName name="___ML316">#REF!</definedName>
    <definedName name="___ML317" localSheetId="6">#REF!</definedName>
    <definedName name="___ML317" localSheetId="0">#REF!</definedName>
    <definedName name="___ML317">#REF!</definedName>
    <definedName name="___ML318" localSheetId="6">#REF!</definedName>
    <definedName name="___ML318" localSheetId="0">#REF!</definedName>
    <definedName name="___ML318">#REF!</definedName>
    <definedName name="___ML319" localSheetId="6">#REF!</definedName>
    <definedName name="___ML319" localSheetId="0">#REF!</definedName>
    <definedName name="___ML319">#REF!</definedName>
    <definedName name="___ML32" localSheetId="6">#REF!</definedName>
    <definedName name="___ML32" localSheetId="0">#REF!</definedName>
    <definedName name="___ML32">#REF!</definedName>
    <definedName name="___ML320" localSheetId="6">#REF!</definedName>
    <definedName name="___ML320" localSheetId="0">#REF!</definedName>
    <definedName name="___ML320">#REF!</definedName>
    <definedName name="___ML321" localSheetId="6">#REF!</definedName>
    <definedName name="___ML321" localSheetId="0">#REF!</definedName>
    <definedName name="___ML321">#REF!</definedName>
    <definedName name="___ML322" localSheetId="6">#REF!</definedName>
    <definedName name="___ML322" localSheetId="0">#REF!</definedName>
    <definedName name="___ML322">#REF!</definedName>
    <definedName name="___ML323" localSheetId="6">#REF!</definedName>
    <definedName name="___ML323" localSheetId="0">#REF!</definedName>
    <definedName name="___ML323">#REF!</definedName>
    <definedName name="___ML324" localSheetId="6">#REF!</definedName>
    <definedName name="___ML324" localSheetId="0">#REF!</definedName>
    <definedName name="___ML324">#REF!</definedName>
    <definedName name="___ML33" localSheetId="6">#REF!</definedName>
    <definedName name="___ML33" localSheetId="0">#REF!</definedName>
    <definedName name="___ML33">#REF!</definedName>
    <definedName name="___ML34" localSheetId="6">#REF!</definedName>
    <definedName name="___ML34" localSheetId="0">#REF!</definedName>
    <definedName name="___ML34">#REF!</definedName>
    <definedName name="___ML35" localSheetId="6">#REF!</definedName>
    <definedName name="___ML35" localSheetId="0">#REF!</definedName>
    <definedName name="___ML35">#REF!</definedName>
    <definedName name="___ML36" localSheetId="6">#REF!</definedName>
    <definedName name="___ML36" localSheetId="0">#REF!</definedName>
    <definedName name="___ML36">#REF!</definedName>
    <definedName name="___ML37" localSheetId="6">#REF!</definedName>
    <definedName name="___ML37" localSheetId="0">#REF!</definedName>
    <definedName name="___ML37">#REF!</definedName>
    <definedName name="___ML38" localSheetId="6">#REF!</definedName>
    <definedName name="___ML38" localSheetId="0">#REF!</definedName>
    <definedName name="___ML38">#REF!</definedName>
    <definedName name="___ML39" localSheetId="6">#REF!</definedName>
    <definedName name="___ML39" localSheetId="0">#REF!</definedName>
    <definedName name="___ML39">#REF!</definedName>
    <definedName name="___ML7" localSheetId="6">#REF!</definedName>
    <definedName name="___ML7" localSheetId="0">#REF!</definedName>
    <definedName name="___ML7">#REF!</definedName>
    <definedName name="___ML8" localSheetId="6">#REF!</definedName>
    <definedName name="___ML8" localSheetId="0">#REF!</definedName>
    <definedName name="___ML8">#REF!</definedName>
    <definedName name="___ML9" localSheetId="6">#REF!</definedName>
    <definedName name="___ML9" localSheetId="0">#REF!</definedName>
    <definedName name="___ML9">#REF!</definedName>
    <definedName name="___mm1">[6]r!$F$4</definedName>
    <definedName name="___mm1000">NA()</definedName>
    <definedName name="___mm11">[2]r!$F$4</definedName>
    <definedName name="___mm111">[5]r!$F$4</definedName>
    <definedName name="___mm20">NA()</definedName>
    <definedName name="___mm40">NA()</definedName>
    <definedName name="___mm600">NA()</definedName>
    <definedName name="___mm800">NA()</definedName>
    <definedName name="___MS6">[29]MRATES!$P$50</definedName>
    <definedName name="___ne10" localSheetId="6">'[30]Lead statement'!#REF!</definedName>
    <definedName name="___ne10">'[30]Lead statement'!#REF!</definedName>
    <definedName name="___PC1" localSheetId="6">#REF!</definedName>
    <definedName name="___PC1" localSheetId="0">#REF!</definedName>
    <definedName name="___PC1">#REF!</definedName>
    <definedName name="___PC10" localSheetId="6">#REF!</definedName>
    <definedName name="___PC10" localSheetId="0">#REF!</definedName>
    <definedName name="___PC10">#REF!</definedName>
    <definedName name="___PC11" localSheetId="6">#REF!</definedName>
    <definedName name="___PC11" localSheetId="0">#REF!</definedName>
    <definedName name="___PC11">#REF!</definedName>
    <definedName name="___PC12" localSheetId="6">#REF!</definedName>
    <definedName name="___PC12" localSheetId="0">#REF!</definedName>
    <definedName name="___PC12">#REF!</definedName>
    <definedName name="___PC13" localSheetId="6">#REF!</definedName>
    <definedName name="___PC13" localSheetId="0">#REF!</definedName>
    <definedName name="___PC13">#REF!</definedName>
    <definedName name="___PC14" localSheetId="6">#REF!</definedName>
    <definedName name="___PC14" localSheetId="0">#REF!</definedName>
    <definedName name="___PC14">#REF!</definedName>
    <definedName name="___PC15" localSheetId="6">#REF!</definedName>
    <definedName name="___PC15" localSheetId="0">#REF!</definedName>
    <definedName name="___PC15">#REF!</definedName>
    <definedName name="___PC16" localSheetId="6">#REF!</definedName>
    <definedName name="___PC16" localSheetId="0">#REF!</definedName>
    <definedName name="___PC16">#REF!</definedName>
    <definedName name="___PC17" localSheetId="6">#REF!</definedName>
    <definedName name="___PC17" localSheetId="0">#REF!</definedName>
    <definedName name="___PC17">#REF!</definedName>
    <definedName name="___PC18" localSheetId="6">#REF!</definedName>
    <definedName name="___PC18" localSheetId="0">#REF!</definedName>
    <definedName name="___PC18">#REF!</definedName>
    <definedName name="___PC19" localSheetId="6">#REF!</definedName>
    <definedName name="___PC19" localSheetId="0">#REF!</definedName>
    <definedName name="___PC19">#REF!</definedName>
    <definedName name="___pc2" localSheetId="6">#REF!</definedName>
    <definedName name="___pc2" localSheetId="0">#REF!</definedName>
    <definedName name="___pc2">#REF!</definedName>
    <definedName name="___PC20">NA()</definedName>
    <definedName name="___PC21" localSheetId="6">#REF!</definedName>
    <definedName name="___PC21" localSheetId="0">#REF!</definedName>
    <definedName name="___PC21">#REF!</definedName>
    <definedName name="___PC22" localSheetId="6">#REF!</definedName>
    <definedName name="___PC22" localSheetId="0">#REF!</definedName>
    <definedName name="___PC22">#REF!</definedName>
    <definedName name="___PC23" localSheetId="6">#REF!</definedName>
    <definedName name="___PC23" localSheetId="0">#REF!</definedName>
    <definedName name="___PC23">#REF!</definedName>
    <definedName name="___PC24" localSheetId="6">#REF!</definedName>
    <definedName name="___PC24" localSheetId="0">#REF!</definedName>
    <definedName name="___PC24">#REF!</definedName>
    <definedName name="___PC3" localSheetId="6">#REF!</definedName>
    <definedName name="___PC3" localSheetId="0">#REF!</definedName>
    <definedName name="___PC3">#REF!</definedName>
    <definedName name="___PC4" localSheetId="6">#REF!</definedName>
    <definedName name="___PC4" localSheetId="0">#REF!</definedName>
    <definedName name="___PC4">#REF!</definedName>
    <definedName name="___PC5" localSheetId="6">#REF!</definedName>
    <definedName name="___PC5" localSheetId="0">#REF!</definedName>
    <definedName name="___PC5">#REF!</definedName>
    <definedName name="___PC6" localSheetId="6">#REF!</definedName>
    <definedName name="___PC6" localSheetId="0">#REF!</definedName>
    <definedName name="___PC6">#REF!</definedName>
    <definedName name="___pc600" localSheetId="6">#REF!</definedName>
    <definedName name="___pc600" localSheetId="0">#REF!</definedName>
    <definedName name="___pc600">#REF!</definedName>
    <definedName name="___PC7" localSheetId="6">#REF!</definedName>
    <definedName name="___PC7" localSheetId="0">#REF!</definedName>
    <definedName name="___PC7">#REF!</definedName>
    <definedName name="___PC8" localSheetId="6">#REF!</definedName>
    <definedName name="___PC8" localSheetId="0">#REF!</definedName>
    <definedName name="___PC8">#REF!</definedName>
    <definedName name="___PC9" localSheetId="6">#REF!</definedName>
    <definedName name="___PC9" localSheetId="0">#REF!</definedName>
    <definedName name="___PC9">#REF!</definedName>
    <definedName name="___pc900" localSheetId="6">#REF!</definedName>
    <definedName name="___pc900" localSheetId="0">#REF!</definedName>
    <definedName name="___pc900">#REF!</definedName>
    <definedName name="___pla4">[12]DATA_PRG!$H$269</definedName>
    <definedName name="___psc10006">NA()</definedName>
    <definedName name="___psc10008">NA()</definedName>
    <definedName name="___psc3506">NA()</definedName>
    <definedName name="___psc3508">NA()</definedName>
    <definedName name="___psc4006">NA()</definedName>
    <definedName name="___psc4008">NA()</definedName>
    <definedName name="___psc4506">NA()</definedName>
    <definedName name="___psc4508">NA()</definedName>
    <definedName name="___psc5006">NA()</definedName>
    <definedName name="___psc5008">NA()</definedName>
    <definedName name="___psc6006">NA()</definedName>
    <definedName name="___psc6008">NA()</definedName>
    <definedName name="___psc7006">NA()</definedName>
    <definedName name="___psc7008">NA()</definedName>
    <definedName name="___psc8006">NA()</definedName>
    <definedName name="___psc8008">NA()</definedName>
    <definedName name="___psc9006">NA()</definedName>
    <definedName name="___psc9008">NA()</definedName>
    <definedName name="___pv2" localSheetId="6">#REF!</definedName>
    <definedName name="___pv2" localSheetId="0">#REF!</definedName>
    <definedName name="___pv2">#REF!</definedName>
    <definedName name="___rr3">[7]v!$A$2:$E$51</definedName>
    <definedName name="___rrr1">[7]r!$B$1:$I$145</definedName>
    <definedName name="___RT5565" localSheetId="6">#REF!</definedName>
    <definedName name="___RT5565" localSheetId="0">#REF!</definedName>
    <definedName name="___RT5565">#REF!</definedName>
    <definedName name="___S12">NA()</definedName>
    <definedName name="___SP10">[13]Sheet1!$C$18</definedName>
    <definedName name="___SP16">[13]Sheet1!$C$24</definedName>
    <definedName name="___SP7">[13]Sheet1!$C$15</definedName>
    <definedName name="___ss12">[8]rdamdata!$J$8</definedName>
    <definedName name="___ss20">[8]rdamdata!$J$7</definedName>
    <definedName name="___ss40">[8]rdamdata!$J$6</definedName>
    <definedName name="___var1" localSheetId="6">#REF!</definedName>
    <definedName name="___var1" localSheetId="0">#REF!</definedName>
    <definedName name="___var1">#REF!</definedName>
    <definedName name="___var4" localSheetId="6">#REF!</definedName>
    <definedName name="___var4" localSheetId="0">#REF!</definedName>
    <definedName name="___var4">#REF!</definedName>
    <definedName name="___vat1">NA()</definedName>
    <definedName name="___vat2">NA()</definedName>
    <definedName name="___xh11010">NA()</definedName>
    <definedName name="___xh1104">NA()</definedName>
    <definedName name="___xh1106">NA()</definedName>
    <definedName name="___xh1108">NA()</definedName>
    <definedName name="___xh12510">NA()</definedName>
    <definedName name="___xh1254">NA()</definedName>
    <definedName name="___xh1256">NA()</definedName>
    <definedName name="___xh1258">NA()</definedName>
    <definedName name="___xh14010">NA()</definedName>
    <definedName name="___xh1404">NA()</definedName>
    <definedName name="___xh1406">NA()</definedName>
    <definedName name="___xh1408">NA()</definedName>
    <definedName name="___xh16010">NA()</definedName>
    <definedName name="___xh1604">NA()</definedName>
    <definedName name="___xh1606">NA()</definedName>
    <definedName name="___xh1608">NA()</definedName>
    <definedName name="___xh18010">NA()</definedName>
    <definedName name="___xh1804">NA()</definedName>
    <definedName name="___xh1806">NA()</definedName>
    <definedName name="___xh1808">NA()</definedName>
    <definedName name="___xh20010">NA()</definedName>
    <definedName name="___xh2004">NA()</definedName>
    <definedName name="___xh2006">NA()</definedName>
    <definedName name="___xh2008">NA()</definedName>
    <definedName name="___xh22510">NA()</definedName>
    <definedName name="___xh2254">NA()</definedName>
    <definedName name="___xh2256">[20]HDPE!$L$30</definedName>
    <definedName name="___xh2258">NA()</definedName>
    <definedName name="___xh25010">NA()</definedName>
    <definedName name="___xh2504">NA()</definedName>
    <definedName name="___xh2506">[20]HDPE!$M$30</definedName>
    <definedName name="___xh2508">NA()</definedName>
    <definedName name="___xh28010">NA()</definedName>
    <definedName name="___xh2804">NA()</definedName>
    <definedName name="___xh2806">[20]HDPE!$N$30</definedName>
    <definedName name="___xh2808">NA()</definedName>
    <definedName name="___xh31510">NA()</definedName>
    <definedName name="___xh3154">NA()</definedName>
    <definedName name="___xh3156">[20]HDPE!$O$30</definedName>
    <definedName name="___xh3158">NA()</definedName>
    <definedName name="___xh3554">NA()</definedName>
    <definedName name="___xh3556">NA()</definedName>
    <definedName name="___xh6310">NA()</definedName>
    <definedName name="___xh634">[20]HDPE!$C$16</definedName>
    <definedName name="___xh636">NA()</definedName>
    <definedName name="___xh638">NA()</definedName>
    <definedName name="___xh7510">NA()</definedName>
    <definedName name="___xh754">NA()</definedName>
    <definedName name="___xh756">NA()</definedName>
    <definedName name="___xh758">NA()</definedName>
    <definedName name="___xh9010">NA()</definedName>
    <definedName name="___xh904">NA()</definedName>
    <definedName name="___xh906">NA()</definedName>
    <definedName name="___xh908">NA()</definedName>
    <definedName name="___xk7100">[20]DI!$C$37</definedName>
    <definedName name="___xk7150">[20]DI!$D$37</definedName>
    <definedName name="___xk7200">NA()</definedName>
    <definedName name="___xk7250">[20]DI!$F$37</definedName>
    <definedName name="___xk7300">[20]DI!$G$37</definedName>
    <definedName name="___xk7350">NA()</definedName>
    <definedName name="___xk7400">NA()</definedName>
    <definedName name="___xk7450">NA()</definedName>
    <definedName name="___xk7500">NA()</definedName>
    <definedName name="___xk7600">NA()</definedName>
    <definedName name="___xk9100">NA()</definedName>
    <definedName name="___xk91000">NA()</definedName>
    <definedName name="___xk9150">NA()</definedName>
    <definedName name="___xk9200">NA()</definedName>
    <definedName name="___xk9250">NA()</definedName>
    <definedName name="___xk9300">NA()</definedName>
    <definedName name="___xk9350">NA()</definedName>
    <definedName name="___xk9400">NA()</definedName>
    <definedName name="___xk9450">NA()</definedName>
    <definedName name="___xk9500">NA()</definedName>
    <definedName name="___xk9600">NA()</definedName>
    <definedName name="___xk9700">NA()</definedName>
    <definedName name="___xk9750">NA()</definedName>
    <definedName name="___xk9800">NA()</definedName>
    <definedName name="___xk9900">NA()</definedName>
    <definedName name="___xlfn_BAHTTEXT">NA()</definedName>
    <definedName name="___xlfn_ISFORMULA">NA()</definedName>
    <definedName name="___xlnm_Database">NA()</definedName>
    <definedName name="___xlnm_Print_Area">NA()</definedName>
    <definedName name="___xlnm_Print_Titles">NA()</definedName>
    <definedName name="___xlnm_Print_Titles_1">NA()</definedName>
    <definedName name="___xp11010">[20]pvc!$F$61</definedName>
    <definedName name="___xp1104">[20]pvc!$F$31</definedName>
    <definedName name="___xp1106">[20]pvc!$F$46</definedName>
    <definedName name="___xp12510">NA()</definedName>
    <definedName name="___xp1254">[20]pvc!$G$31</definedName>
    <definedName name="___xp1256">[20]pvc!$G$46</definedName>
    <definedName name="___xp14010">[20]pvc!$H$61</definedName>
    <definedName name="___xp1404">[20]pvc!$H$31</definedName>
    <definedName name="___xp1406">[20]pvc!$H$46</definedName>
    <definedName name="___xp16010">NA()</definedName>
    <definedName name="___xp1604">[20]pvc!$I$31</definedName>
    <definedName name="___xp1606">[20]pvc!$I$46</definedName>
    <definedName name="___xp18010">NA()</definedName>
    <definedName name="___xp1804">[20]pvc!$J$31</definedName>
    <definedName name="___xp1806">[20]pvc!$J$46</definedName>
    <definedName name="___xp20010">NA()</definedName>
    <definedName name="___xp2004">NA()</definedName>
    <definedName name="___xp2006">[20]pvc!$K$46</definedName>
    <definedName name="___xp22510">NA()</definedName>
    <definedName name="___xp2254">NA()</definedName>
    <definedName name="___xp2256">NA()</definedName>
    <definedName name="___xp25010">NA()</definedName>
    <definedName name="___xp2504">NA()</definedName>
    <definedName name="___xp2506">NA()</definedName>
    <definedName name="___xp28010">NA()</definedName>
    <definedName name="___xp2804">NA()</definedName>
    <definedName name="___xp2806">NA()</definedName>
    <definedName name="___xp31510">NA()</definedName>
    <definedName name="___xp3154">NA()</definedName>
    <definedName name="___xp3156">NA()</definedName>
    <definedName name="___xp6310">[20]pvc!$C$61</definedName>
    <definedName name="___xp634">NA()</definedName>
    <definedName name="___xp636">[20]pvc!$C$46</definedName>
    <definedName name="___xp7510">[20]pvc!$D$61</definedName>
    <definedName name="___xp754">[20]pvc!$D$31</definedName>
    <definedName name="___xp756">[20]pvc!$D$46</definedName>
    <definedName name="___xp9010">[20]pvc!$E$61</definedName>
    <definedName name="___xp904">[20]pvc!$E$31</definedName>
    <definedName name="___xp906">[20]pvc!$E$46</definedName>
    <definedName name="__atw2">'[26]C-data'!$F$92</definedName>
    <definedName name="__AUX1" localSheetId="6">#REF!</definedName>
    <definedName name="__AUX1" localSheetId="0">#REF!</definedName>
    <definedName name="__AUX1">#REF!</definedName>
    <definedName name="__AUX111">[31]bom!$R$2</definedName>
    <definedName name="__aux2" localSheetId="6">#REF!</definedName>
    <definedName name="__aux2" localSheetId="0">#REF!</definedName>
    <definedName name="__aux2">#REF!</definedName>
    <definedName name="__AUX3" localSheetId="6">#REF!</definedName>
    <definedName name="__AUX3" localSheetId="0">#REF!</definedName>
    <definedName name="__AUX3">#REF!</definedName>
    <definedName name="__bla1">[1]leads!$H$7</definedName>
    <definedName name="__BSG100">NA()</definedName>
    <definedName name="__BSG150">NA()</definedName>
    <definedName name="__BSG5">NA()</definedName>
    <definedName name="__BSG75">NA()</definedName>
    <definedName name="__BTC1">NA()</definedName>
    <definedName name="__BTC10">NA()</definedName>
    <definedName name="__BTC11">NA()</definedName>
    <definedName name="__BTC12">NA()</definedName>
    <definedName name="__BTC13">NA()</definedName>
    <definedName name="__BTC14">NA()</definedName>
    <definedName name="__BTC15">NA()</definedName>
    <definedName name="__BTC16">NA()</definedName>
    <definedName name="__BTC17">NA()</definedName>
    <definedName name="__BTC18">NA()</definedName>
    <definedName name="__BTC19">NA()</definedName>
    <definedName name="__BTC2">NA()</definedName>
    <definedName name="__BTC20">NA()</definedName>
    <definedName name="__BTC21">NA()</definedName>
    <definedName name="__BTC22">NA()</definedName>
    <definedName name="__BTC23">NA()</definedName>
    <definedName name="__BTC24">NA()</definedName>
    <definedName name="__BTC3">NA()</definedName>
    <definedName name="__BTC4">NA()</definedName>
    <definedName name="__BTC5">NA()</definedName>
    <definedName name="__BTC6">NA()</definedName>
    <definedName name="__BTC7">NA()</definedName>
    <definedName name="__BTC8">NA()</definedName>
    <definedName name="__BTC9">NA()</definedName>
    <definedName name="__BTR1">NA()</definedName>
    <definedName name="__BTR10">NA()</definedName>
    <definedName name="__BTR11">NA()</definedName>
    <definedName name="__BTR12">NA()</definedName>
    <definedName name="__BTR13">NA()</definedName>
    <definedName name="__BTR14">NA()</definedName>
    <definedName name="__BTR15">NA()</definedName>
    <definedName name="__BTR16">NA()</definedName>
    <definedName name="__BTR17">NA()</definedName>
    <definedName name="__BTR18">NA()</definedName>
    <definedName name="__BTR19">NA()</definedName>
    <definedName name="__BTR2">NA()</definedName>
    <definedName name="__BTR20">NA()</definedName>
    <definedName name="__BTR21">NA()</definedName>
    <definedName name="__BTR22">NA()</definedName>
    <definedName name="__BTR23">NA()</definedName>
    <definedName name="__BTR24">NA()</definedName>
    <definedName name="__BTR3">NA()</definedName>
    <definedName name="__BTR4">NA()</definedName>
    <definedName name="__BTR5">NA()</definedName>
    <definedName name="__BTR6">NA()</definedName>
    <definedName name="__BTR7">NA()</definedName>
    <definedName name="__BTR8">NA()</definedName>
    <definedName name="__BTR9">NA()</definedName>
    <definedName name="__BTS1">NA()</definedName>
    <definedName name="__BTS10">NA()</definedName>
    <definedName name="__BTS11">NA()</definedName>
    <definedName name="__BTS12">NA()</definedName>
    <definedName name="__BTS13">NA()</definedName>
    <definedName name="__BTS14">NA()</definedName>
    <definedName name="__BTS15">NA()</definedName>
    <definedName name="__BTS16">NA()</definedName>
    <definedName name="__BTS17">NA()</definedName>
    <definedName name="__BTS18">NA()</definedName>
    <definedName name="__BTS19">NA()</definedName>
    <definedName name="__BTS2">NA()</definedName>
    <definedName name="__BTS20">NA()</definedName>
    <definedName name="__BTS21">NA()</definedName>
    <definedName name="__BTS22">NA()</definedName>
    <definedName name="__BTS23">NA()</definedName>
    <definedName name="__BTS24">NA()</definedName>
    <definedName name="__BTS3">NA()</definedName>
    <definedName name="__BTS4">NA()</definedName>
    <definedName name="__BTS5">NA()</definedName>
    <definedName name="__BTS6">NA()</definedName>
    <definedName name="__BTS7">NA()</definedName>
    <definedName name="__BTS8">NA()</definedName>
    <definedName name="__BTS9">NA()</definedName>
    <definedName name="__can430">40.73</definedName>
    <definedName name="__can435">43.3</definedName>
    <definedName name="__cbr1">NA()</definedName>
    <definedName name="__cbr2">NA()</definedName>
    <definedName name="__cbr3">NA()</definedName>
    <definedName name="__cbr4">NA()</definedName>
    <definedName name="__CCW1">[14]DATA!$H$67</definedName>
    <definedName name="__CCW2">[14]DATA!$H$97</definedName>
    <definedName name="__cur1">[2]r!$F$30</definedName>
    <definedName name="__dem2">NA()</definedName>
    <definedName name="__df3">NA()</definedName>
    <definedName name="__er1" localSheetId="6">#REF!</definedName>
    <definedName name="__er1" localSheetId="0">#REF!</definedName>
    <definedName name="__er1">#REF!</definedName>
    <definedName name="__ewe1">NA()</definedName>
    <definedName name="__f1">NA()</definedName>
    <definedName name="__G120907" localSheetId="6">[32]Data!#REF!</definedName>
    <definedName name="__G120907" localSheetId="0">[32]Data!#REF!</definedName>
    <definedName name="__G120907">[32]Data!#REF!</definedName>
    <definedName name="__GBS11">NA()</definedName>
    <definedName name="__GBS110">NA()</definedName>
    <definedName name="__GBS111">NA()</definedName>
    <definedName name="__GBS112">NA()</definedName>
    <definedName name="__GBS113">NA()</definedName>
    <definedName name="__GBS114">NA()</definedName>
    <definedName name="__GBS115">NA()</definedName>
    <definedName name="__GBS116">NA()</definedName>
    <definedName name="__GBS117">NA()</definedName>
    <definedName name="__GBS118">NA()</definedName>
    <definedName name="__GBS119">NA()</definedName>
    <definedName name="__GBS12">NA()</definedName>
    <definedName name="__GBS120">NA()</definedName>
    <definedName name="__GBS121">NA()</definedName>
    <definedName name="__GBS122">NA()</definedName>
    <definedName name="__GBS123">NA()</definedName>
    <definedName name="__GBS124">NA()</definedName>
    <definedName name="__GBS13">NA()</definedName>
    <definedName name="__GBS14">NA()</definedName>
    <definedName name="__GBS15">NA()</definedName>
    <definedName name="__GBS16">NA()</definedName>
    <definedName name="__GBS17">NA()</definedName>
    <definedName name="__GBS18">NA()</definedName>
    <definedName name="__GBS19">NA()</definedName>
    <definedName name="__GBS21">NA()</definedName>
    <definedName name="__GBS210">NA()</definedName>
    <definedName name="__GBS211">NA()</definedName>
    <definedName name="__GBS212">NA()</definedName>
    <definedName name="__GBS213">NA()</definedName>
    <definedName name="__GBS214">NA()</definedName>
    <definedName name="__GBS215">NA()</definedName>
    <definedName name="__GBS216">NA()</definedName>
    <definedName name="__GBS217">NA()</definedName>
    <definedName name="__GBS218">NA()</definedName>
    <definedName name="__GBS219">NA()</definedName>
    <definedName name="__GBS22">NA()</definedName>
    <definedName name="__GBS220">NA()</definedName>
    <definedName name="__GBS221">NA()</definedName>
    <definedName name="__GBS222">NA()</definedName>
    <definedName name="__GBS223">NA()</definedName>
    <definedName name="__GBS224">NA()</definedName>
    <definedName name="__GBS23">NA()</definedName>
    <definedName name="__GBS24">NA()</definedName>
    <definedName name="__GBS25">NA()</definedName>
    <definedName name="__GBS26">NA()</definedName>
    <definedName name="__GBS27">NA()</definedName>
    <definedName name="__GBS28">NA()</definedName>
    <definedName name="__GBS29">NA()</definedName>
    <definedName name="__grp10003">NA()</definedName>
    <definedName name="__grp3503">NA()</definedName>
    <definedName name="__grp4003">NA()</definedName>
    <definedName name="__grp4503">NA()</definedName>
    <definedName name="__grp5003">NA()</definedName>
    <definedName name="__grp6003">NA()</definedName>
    <definedName name="__grp7003">NA()</definedName>
    <definedName name="__grp8003">NA()</definedName>
    <definedName name="__grp9003">NA()</definedName>
    <definedName name="__gus1">NA()</definedName>
    <definedName name="__hpm1" localSheetId="6">#REF!</definedName>
    <definedName name="__hpm1" localSheetId="0">#REF!</definedName>
    <definedName name="__hpm1">#REF!</definedName>
    <definedName name="__imp1">[11]DATA_PRG!$H$245</definedName>
    <definedName name="__IRC12">[29]MRATES!$M$9</definedName>
    <definedName name="__IRC19">[29]MRATES!$M$10</definedName>
    <definedName name="__IRC25">[29]MRATES!$M$11</definedName>
    <definedName name="__IRC40">[29]MRATES!$M$12</definedName>
    <definedName name="__IRC5">[29]MRATES!$M$7</definedName>
    <definedName name="__IRC50">[29]MRATES!$M$13</definedName>
    <definedName name="__IRC60">[29]MRATES!$M$14</definedName>
    <definedName name="__IRC9">[29]MRATES!$M$8</definedName>
    <definedName name="__k1">NA()</definedName>
    <definedName name="__KC139">NA()</definedName>
    <definedName name="__KC580">NA()</definedName>
    <definedName name="__knr2" localSheetId="6">#REF!</definedName>
    <definedName name="__knr2" localSheetId="0">#REF!</definedName>
    <definedName name="__knr2">#REF!</definedName>
    <definedName name="__KNR3">NA()</definedName>
    <definedName name="__l1">[3]leads!$A$3:$E$108</definedName>
    <definedName name="__l12" localSheetId="6">#REF!</definedName>
    <definedName name="__l12" localSheetId="0">#REF!</definedName>
    <definedName name="__l12">#REF!</definedName>
    <definedName name="__l2">[2]r!$F$29</definedName>
    <definedName name="__l3" localSheetId="6">#REF!</definedName>
    <definedName name="__l3" localSheetId="0">#REF!</definedName>
    <definedName name="__l3">#REF!</definedName>
    <definedName name="__l4">[4]Sheet1!$W$2:$Y$103</definedName>
    <definedName name="__l5" localSheetId="6">#REF!</definedName>
    <definedName name="__l5" localSheetId="0">#REF!</definedName>
    <definedName name="__l5">#REF!</definedName>
    <definedName name="__l6">[2]r!$F$4</definedName>
    <definedName name="__l7">[5]r!$F$4</definedName>
    <definedName name="__l8">[2]r!$F$2</definedName>
    <definedName name="__l9">[2]r!$F$3</definedName>
    <definedName name="__lcn1" localSheetId="6">#REF!</definedName>
    <definedName name="__lcn1" localSheetId="0">#REF!</definedName>
    <definedName name="__lcn1">#REF!</definedName>
    <definedName name="__LJ6">[14]DATA!$H$245</definedName>
    <definedName name="__lj600">NA()</definedName>
    <definedName name="__lj900">NA()</definedName>
    <definedName name="__LL3">NA()</definedName>
    <definedName name="__lm1">NA()</definedName>
    <definedName name="__LSO24">"[14]lead!#ref!"</definedName>
    <definedName name="__ma1">'[26]C-data'!$F$6</definedName>
    <definedName name="__ma2">NA()</definedName>
    <definedName name="__me12" localSheetId="6">'[23]Lead statement'!#REF!</definedName>
    <definedName name="__me12">'[23]Lead statement'!#REF!</definedName>
    <definedName name="__me20">'[33]Lead statement'!$P$13</definedName>
    <definedName name="__me40">'[33]Lead statement'!$P$14</definedName>
    <definedName name="__Met22">NA()</definedName>
    <definedName name="__Met45">NA()</definedName>
    <definedName name="__MEt55">NA()</definedName>
    <definedName name="__Met63">NA()</definedName>
    <definedName name="__ML21">NA()</definedName>
    <definedName name="__ML210">NA()</definedName>
    <definedName name="__ML211">NA()</definedName>
    <definedName name="__ML212">NA()</definedName>
    <definedName name="__ML213">NA()</definedName>
    <definedName name="__ML214">NA()</definedName>
    <definedName name="__ML215">NA()</definedName>
    <definedName name="__ML216">NA()</definedName>
    <definedName name="__ML217">NA()</definedName>
    <definedName name="__ML218">NA()</definedName>
    <definedName name="__ML219">NA()</definedName>
    <definedName name="__ML22">NA()</definedName>
    <definedName name="__ML220">NA()</definedName>
    <definedName name="__ML221">NA()</definedName>
    <definedName name="__ML222">NA()</definedName>
    <definedName name="__ML223">NA()</definedName>
    <definedName name="__ML224">NA()</definedName>
    <definedName name="__ML23">NA()</definedName>
    <definedName name="__ML24">NA()</definedName>
    <definedName name="__ML25">NA()</definedName>
    <definedName name="__ML26">NA()</definedName>
    <definedName name="__ML27">NA()</definedName>
    <definedName name="__ML28">NA()</definedName>
    <definedName name="__ML29">NA()</definedName>
    <definedName name="__ML31">NA()</definedName>
    <definedName name="__ML310">NA()</definedName>
    <definedName name="__ML311">NA()</definedName>
    <definedName name="__ML312">NA()</definedName>
    <definedName name="__ML313">NA()</definedName>
    <definedName name="__ML314">NA()</definedName>
    <definedName name="__ML315">NA()</definedName>
    <definedName name="__ML316">NA()</definedName>
    <definedName name="__ML317">NA()</definedName>
    <definedName name="__ML318">NA()</definedName>
    <definedName name="__ML319">NA()</definedName>
    <definedName name="__ML32">NA()</definedName>
    <definedName name="__ML320">NA()</definedName>
    <definedName name="__ML321">NA()</definedName>
    <definedName name="__ML322">NA()</definedName>
    <definedName name="__ML323">NA()</definedName>
    <definedName name="__ML324">NA()</definedName>
    <definedName name="__ML33">NA()</definedName>
    <definedName name="__ML34">NA()</definedName>
    <definedName name="__ML35">NA()</definedName>
    <definedName name="__ML36">NA()</definedName>
    <definedName name="__ML37">NA()</definedName>
    <definedName name="__ML38">NA()</definedName>
    <definedName name="__ML39">NA()</definedName>
    <definedName name="__ML7">NA()</definedName>
    <definedName name="__ML8">NA()</definedName>
    <definedName name="__ML9">NA()</definedName>
    <definedName name="__mm1">[6]r!$F$4</definedName>
    <definedName name="__mm1000">NA()</definedName>
    <definedName name="__mm11">[2]r!$F$4</definedName>
    <definedName name="__mm111">[5]r!$F$4</definedName>
    <definedName name="__mm20">NA()</definedName>
    <definedName name="__mm40">NA()</definedName>
    <definedName name="__mm600">NA()</definedName>
    <definedName name="__mm800">NA()</definedName>
    <definedName name="__MS6">[34]MRATES!$T$17</definedName>
    <definedName name="__MT1">NA()</definedName>
    <definedName name="__MT10">NA()</definedName>
    <definedName name="__MT100">NA()</definedName>
    <definedName name="__MT101">NA()</definedName>
    <definedName name="__MT102">NA()</definedName>
    <definedName name="__MT103">NA()</definedName>
    <definedName name="__MT104">NA()</definedName>
    <definedName name="__MT105">NA()</definedName>
    <definedName name="__MT106">NA()</definedName>
    <definedName name="__MT107">NA()</definedName>
    <definedName name="__MT108">NA()</definedName>
    <definedName name="__MT109">NA()</definedName>
    <definedName name="__MT11">NA()</definedName>
    <definedName name="__MT110">NA()</definedName>
    <definedName name="__MT111">NA()</definedName>
    <definedName name="__MT112">NA()</definedName>
    <definedName name="__MT113">NA()</definedName>
    <definedName name="__MT114">NA()</definedName>
    <definedName name="__MT115">NA()</definedName>
    <definedName name="__MT116">NA()</definedName>
    <definedName name="__MT117">NA()</definedName>
    <definedName name="__MT118">NA()</definedName>
    <definedName name="__MT119">NA()</definedName>
    <definedName name="__MT12">NA()</definedName>
    <definedName name="__MT120">NA()</definedName>
    <definedName name="__MT121">NA()</definedName>
    <definedName name="__MT122">NA()</definedName>
    <definedName name="__MT123">NA()</definedName>
    <definedName name="__MT124">NA()</definedName>
    <definedName name="__MT125">NA()</definedName>
    <definedName name="__MT126">NA()</definedName>
    <definedName name="__MT127">NA()</definedName>
    <definedName name="__MT128">NA()</definedName>
    <definedName name="__MT129">NA()</definedName>
    <definedName name="__MT13">NA()</definedName>
    <definedName name="__MT130">NA()</definedName>
    <definedName name="__MT131">NA()</definedName>
    <definedName name="__MT132">NA()</definedName>
    <definedName name="__MT133">NA()</definedName>
    <definedName name="__MT134">NA()</definedName>
    <definedName name="__MT135">NA()</definedName>
    <definedName name="__MT136">NA()</definedName>
    <definedName name="__MT137">NA()</definedName>
    <definedName name="__MT138">NA()</definedName>
    <definedName name="__MT139">NA()</definedName>
    <definedName name="__MT14">NA()</definedName>
    <definedName name="__MT140">NA()</definedName>
    <definedName name="__MT141">NA()</definedName>
    <definedName name="__MT142">NA()</definedName>
    <definedName name="__MT143">NA()</definedName>
    <definedName name="__MT144">NA()</definedName>
    <definedName name="__MT145">NA()</definedName>
    <definedName name="__MT146">NA()</definedName>
    <definedName name="__MT147">NA()</definedName>
    <definedName name="__MT148">NA()</definedName>
    <definedName name="__MT149">NA()</definedName>
    <definedName name="__MT15">NA()</definedName>
    <definedName name="__MT150">NA()</definedName>
    <definedName name="__MT16">NA()</definedName>
    <definedName name="__MT17">NA()</definedName>
    <definedName name="__MT18">NA()</definedName>
    <definedName name="__MT19">NA()</definedName>
    <definedName name="__MT2">NA()</definedName>
    <definedName name="__MT20">NA()</definedName>
    <definedName name="__MT21">NA()</definedName>
    <definedName name="__MT22">NA()</definedName>
    <definedName name="__MT23">NA()</definedName>
    <definedName name="__MT24">NA()</definedName>
    <definedName name="__MT25">NA()</definedName>
    <definedName name="__MT26">NA()</definedName>
    <definedName name="__MT27">NA()</definedName>
    <definedName name="__MT28">NA()</definedName>
    <definedName name="__MT29">NA()</definedName>
    <definedName name="__MT3">NA()</definedName>
    <definedName name="__MT30">NA()</definedName>
    <definedName name="__MT31">NA()</definedName>
    <definedName name="__MT32">NA()</definedName>
    <definedName name="__MT33">NA()</definedName>
    <definedName name="__MT34">NA()</definedName>
    <definedName name="__MT35">NA()</definedName>
    <definedName name="__MT36">NA()</definedName>
    <definedName name="__MT37">NA()</definedName>
    <definedName name="__MT38">NA()</definedName>
    <definedName name="__MT39">NA()</definedName>
    <definedName name="__MT4">NA()</definedName>
    <definedName name="__MT40">NA()</definedName>
    <definedName name="__MT41">NA()</definedName>
    <definedName name="__MT42">NA()</definedName>
    <definedName name="__MT43">NA()</definedName>
    <definedName name="__MT44">NA()</definedName>
    <definedName name="__MT45">NA()</definedName>
    <definedName name="__MT46">NA()</definedName>
    <definedName name="__MT47">NA()</definedName>
    <definedName name="__MT48">NA()</definedName>
    <definedName name="__MT49">NA()</definedName>
    <definedName name="__MT5">NA()</definedName>
    <definedName name="__MT50">NA()</definedName>
    <definedName name="__MT500">NA()</definedName>
    <definedName name="__MT51">NA()</definedName>
    <definedName name="__MT52">NA()</definedName>
    <definedName name="__MT53">NA()</definedName>
    <definedName name="__MT54">NA()</definedName>
    <definedName name="__MT55">NA()</definedName>
    <definedName name="__MT56">NA()</definedName>
    <definedName name="__MT57">NA()</definedName>
    <definedName name="__MT58">NA()</definedName>
    <definedName name="__MT59">NA()</definedName>
    <definedName name="__MT6">NA()</definedName>
    <definedName name="__MT60">NA()</definedName>
    <definedName name="__MT61">NA()</definedName>
    <definedName name="__MT62">NA()</definedName>
    <definedName name="__MT63">NA()</definedName>
    <definedName name="__MT64">NA()</definedName>
    <definedName name="__MT65">NA()</definedName>
    <definedName name="__MT66">NA()</definedName>
    <definedName name="__MT67">NA()</definedName>
    <definedName name="__MT68">NA()</definedName>
    <definedName name="__MT69">NA()</definedName>
    <definedName name="__MT7">NA()</definedName>
    <definedName name="__MT70">NA()</definedName>
    <definedName name="__MT71">NA()</definedName>
    <definedName name="__MT72">NA()</definedName>
    <definedName name="__MT73">NA()</definedName>
    <definedName name="__MT74">NA()</definedName>
    <definedName name="__MT75">NA()</definedName>
    <definedName name="__MT76">NA()</definedName>
    <definedName name="__MT77">NA()</definedName>
    <definedName name="__MT78">NA()</definedName>
    <definedName name="__MT79">NA()</definedName>
    <definedName name="__MT8">NA()</definedName>
    <definedName name="__MT80">NA()</definedName>
    <definedName name="__MT81">NA()</definedName>
    <definedName name="__MT82">NA()</definedName>
    <definedName name="__MT83">NA()</definedName>
    <definedName name="__MT84">NA()</definedName>
    <definedName name="__MT85">NA()</definedName>
    <definedName name="__MT86">NA()</definedName>
    <definedName name="__MT87">NA()</definedName>
    <definedName name="__MT88">NA()</definedName>
    <definedName name="__MT89">NA()</definedName>
    <definedName name="__MT9">NA()</definedName>
    <definedName name="__MT90">NA()</definedName>
    <definedName name="__MT91">NA()</definedName>
    <definedName name="__MT92">NA()</definedName>
    <definedName name="__MT93">NA()</definedName>
    <definedName name="__MT94">NA()</definedName>
    <definedName name="__MT95">NA()</definedName>
    <definedName name="__MT96">NA()</definedName>
    <definedName name="__MT97">NA()</definedName>
    <definedName name="__MT98">NA()</definedName>
    <definedName name="__MT99">NA()</definedName>
    <definedName name="__OH1">[34]MRATES!$T$26</definedName>
    <definedName name="__p5">NA()</definedName>
    <definedName name="__PC1">NA()</definedName>
    <definedName name="__PC10">NA()</definedName>
    <definedName name="__PC11">NA()</definedName>
    <definedName name="__PC12">NA()</definedName>
    <definedName name="__PC13">NA()</definedName>
    <definedName name="__PC14">NA()</definedName>
    <definedName name="__PC15">NA()</definedName>
    <definedName name="__PC16">NA()</definedName>
    <definedName name="__PC17">NA()</definedName>
    <definedName name="__PC18">NA()</definedName>
    <definedName name="__PC19">NA()</definedName>
    <definedName name="__pc2" localSheetId="6">#REF!</definedName>
    <definedName name="__pc2" localSheetId="0">#REF!</definedName>
    <definedName name="__pc2">#REF!</definedName>
    <definedName name="__PC20">NA()</definedName>
    <definedName name="__PC21">NA()</definedName>
    <definedName name="__PC22">NA()</definedName>
    <definedName name="__PC23">NA()</definedName>
    <definedName name="__PC24">NA()</definedName>
    <definedName name="__PC3">NA()</definedName>
    <definedName name="__PC4">NA()</definedName>
    <definedName name="__PC5">NA()</definedName>
    <definedName name="__PC6">NA()</definedName>
    <definedName name="__pc600">NA()</definedName>
    <definedName name="__PC7">NA()</definedName>
    <definedName name="__PC8">NA()</definedName>
    <definedName name="__PC9">NA()</definedName>
    <definedName name="__pc900">NA()</definedName>
    <definedName name="__pla4">[12]DATA_PRG!$H$269</definedName>
    <definedName name="__PPA14">NA()</definedName>
    <definedName name="__PPB154">NA()</definedName>
    <definedName name="__PPB155">NA()</definedName>
    <definedName name="__PPB16">NA()</definedName>
    <definedName name="__PPB17">NA()</definedName>
    <definedName name="__PPB18">NA()</definedName>
    <definedName name="__PPB19">NA()</definedName>
    <definedName name="__PPB2">NA()</definedName>
    <definedName name="__PPB20">NA()</definedName>
    <definedName name="__PPB21">NA()</definedName>
    <definedName name="__PPB22">NA()</definedName>
    <definedName name="__PPB23">NA()</definedName>
    <definedName name="__PPB24">NA()</definedName>
    <definedName name="__PPB25">NA()</definedName>
    <definedName name="__PPB26">NA()</definedName>
    <definedName name="__PPB27">NA()</definedName>
    <definedName name="__PPB28">NA()</definedName>
    <definedName name="__PPB29">NA()</definedName>
    <definedName name="__PPB3">NA()</definedName>
    <definedName name="__PPB30">NA()</definedName>
    <definedName name="__PPB31">NA()</definedName>
    <definedName name="__PPB32">NA()</definedName>
    <definedName name="__PPB33">NA()</definedName>
    <definedName name="__PPB34">NA()</definedName>
    <definedName name="__PPB35">NA()</definedName>
    <definedName name="__PPB36">NA()</definedName>
    <definedName name="__PPB37">NA()</definedName>
    <definedName name="__PPB38">NA()</definedName>
    <definedName name="__PPB39">NA()</definedName>
    <definedName name="__PPB4">NA()</definedName>
    <definedName name="__PPB40">NA()</definedName>
    <definedName name="__PPB41">NA()</definedName>
    <definedName name="__PPB42">NA()</definedName>
    <definedName name="__PPB43">NA()</definedName>
    <definedName name="__PPB44">NA()</definedName>
    <definedName name="__PPB45">NA()</definedName>
    <definedName name="__PPB46">NA()</definedName>
    <definedName name="__PPB47">NA()</definedName>
    <definedName name="__PPB48">NA()</definedName>
    <definedName name="__PPB49">NA()</definedName>
    <definedName name="__PPB5">NA()</definedName>
    <definedName name="__PPB50">NA()</definedName>
    <definedName name="__PPB51">NA()</definedName>
    <definedName name="__PPB52">NA()</definedName>
    <definedName name="__PPB53">NA()</definedName>
    <definedName name="__PPB54">NA()</definedName>
    <definedName name="__PPB55">NA()</definedName>
    <definedName name="__PPB56">NA()</definedName>
    <definedName name="__PPB57">NA()</definedName>
    <definedName name="__PPB58">NA()</definedName>
    <definedName name="__PPB59">NA()</definedName>
    <definedName name="__PPB6">NA()</definedName>
    <definedName name="__PPB60">NA()</definedName>
    <definedName name="__PPB61">NA()</definedName>
    <definedName name="__PPB62">NA()</definedName>
    <definedName name="__PPB63">NA()</definedName>
    <definedName name="__PPB64">NA()</definedName>
    <definedName name="__PPB65">NA()</definedName>
    <definedName name="__PPB66">NA()</definedName>
    <definedName name="__PPB67">NA()</definedName>
    <definedName name="__PPB68">NA()</definedName>
    <definedName name="__PPB69">NA()</definedName>
    <definedName name="__PPB7">NA()</definedName>
    <definedName name="__PPB70">NA()</definedName>
    <definedName name="__PPB71">NA()</definedName>
    <definedName name="__PPB72">NA()</definedName>
    <definedName name="__PPB73">NA()</definedName>
    <definedName name="__PPB74">NA()</definedName>
    <definedName name="__PPB75">NA()</definedName>
    <definedName name="__PPB76">NA()</definedName>
    <definedName name="__PPB77">NA()</definedName>
    <definedName name="__PPB78">NA()</definedName>
    <definedName name="__PPB79">NA()</definedName>
    <definedName name="__PPB8">NA()</definedName>
    <definedName name="__PPB80">NA()</definedName>
    <definedName name="__PPB81">NA()</definedName>
    <definedName name="__PPB82">NA()</definedName>
    <definedName name="__PPB83">NA()</definedName>
    <definedName name="__PPB84">NA()</definedName>
    <definedName name="__PPB85">NA()</definedName>
    <definedName name="__PPB86">NA()</definedName>
    <definedName name="__PPB87">NA()</definedName>
    <definedName name="__PPB88">NA()</definedName>
    <definedName name="__PPB89">NA()</definedName>
    <definedName name="__PPB9">NA()</definedName>
    <definedName name="__PPB90">NA()</definedName>
    <definedName name="__PPB91">NA()</definedName>
    <definedName name="__PPB92">NA()</definedName>
    <definedName name="__PPB93">NA()</definedName>
    <definedName name="__PPB94">NA()</definedName>
    <definedName name="__PPB95">NA()</definedName>
    <definedName name="__PPB96">NA()</definedName>
    <definedName name="__PPB97">NA()</definedName>
    <definedName name="__PPB98">NA()</definedName>
    <definedName name="__PPB99">NA()</definedName>
    <definedName name="__PPC1">NA()</definedName>
    <definedName name="__PPC10">NA()</definedName>
    <definedName name="__PPC100">NA()</definedName>
    <definedName name="__PPC101">NA()</definedName>
    <definedName name="__PPC102">NA()</definedName>
    <definedName name="__PPC103">NA()</definedName>
    <definedName name="__PPC104">NA()</definedName>
    <definedName name="__PPC105">NA()</definedName>
    <definedName name="__PPC106">NA()</definedName>
    <definedName name="__PPC107">NA()</definedName>
    <definedName name="__PPC108">NA()</definedName>
    <definedName name="__PPC109">NA()</definedName>
    <definedName name="__PPC11">NA()</definedName>
    <definedName name="__PPC110">NA()</definedName>
    <definedName name="__PPC111">NA()</definedName>
    <definedName name="__PPC112">NA()</definedName>
    <definedName name="__PPC113">NA()</definedName>
    <definedName name="__PPC114">NA()</definedName>
    <definedName name="__PPC115">NA()</definedName>
    <definedName name="__PPC116">NA()</definedName>
    <definedName name="__PPC117">NA()</definedName>
    <definedName name="__PPC118">NA()</definedName>
    <definedName name="__PPC119">NA()</definedName>
    <definedName name="__PPC12">NA()</definedName>
    <definedName name="__PPC120">NA()</definedName>
    <definedName name="__PPC121">NA()</definedName>
    <definedName name="__PPC122">NA()</definedName>
    <definedName name="__PPC123">NA()</definedName>
    <definedName name="__PPC124">NA()</definedName>
    <definedName name="__PPC125">NA()</definedName>
    <definedName name="__PPC126">NA()</definedName>
    <definedName name="__PPC127">NA()</definedName>
    <definedName name="__PPC128">NA()</definedName>
    <definedName name="__PPC129">NA()</definedName>
    <definedName name="__PPC13">NA()</definedName>
    <definedName name="__PPC130">NA()</definedName>
    <definedName name="__PPC131">NA()</definedName>
    <definedName name="__PPC132">NA()</definedName>
    <definedName name="__PPC133">NA()</definedName>
    <definedName name="__PPC134">NA()</definedName>
    <definedName name="__PPC135">NA()</definedName>
    <definedName name="__PPC136">NA()</definedName>
    <definedName name="__PPC137">NA()</definedName>
    <definedName name="__PPC138">NA()</definedName>
    <definedName name="__PPC139">NA()</definedName>
    <definedName name="__PPC14">NA()</definedName>
    <definedName name="__PPC140">NA()</definedName>
    <definedName name="__PPC141">NA()</definedName>
    <definedName name="__PPC142">NA()</definedName>
    <definedName name="__PPC143">NA()</definedName>
    <definedName name="__PPC144">NA()</definedName>
    <definedName name="__PPC145">NA()</definedName>
    <definedName name="__PPC146">NA()</definedName>
    <definedName name="__PPC147">NA()</definedName>
    <definedName name="__PPC148">NA()</definedName>
    <definedName name="__PPC149">NA()</definedName>
    <definedName name="__PPC15">NA()</definedName>
    <definedName name="__PPC150">NA()</definedName>
    <definedName name="__PPC151">NA()</definedName>
    <definedName name="__PPC152">NA()</definedName>
    <definedName name="__PPC153">NA()</definedName>
    <definedName name="__PPC154">NA()</definedName>
    <definedName name="__PPC155">NA()</definedName>
    <definedName name="__PPC16">NA()</definedName>
    <definedName name="__PPC17">NA()</definedName>
    <definedName name="__PPC18">NA()</definedName>
    <definedName name="__PPC19">NA()</definedName>
    <definedName name="__PPC2">NA()</definedName>
    <definedName name="__PPC20">NA()</definedName>
    <definedName name="__PPC21">NA()</definedName>
    <definedName name="__PPC22">NA()</definedName>
    <definedName name="__PPC23">NA()</definedName>
    <definedName name="__PPC24">NA()</definedName>
    <definedName name="__PPC25">NA()</definedName>
    <definedName name="__PPC26">NA()</definedName>
    <definedName name="__PPC27">NA()</definedName>
    <definedName name="__PPC28">NA()</definedName>
    <definedName name="__PPC29">NA()</definedName>
    <definedName name="__PPC3">NA()</definedName>
    <definedName name="__PPC30">NA()</definedName>
    <definedName name="__PPC31">NA()</definedName>
    <definedName name="__PPC32">NA()</definedName>
    <definedName name="__PPC33">NA()</definedName>
    <definedName name="__PPC34">NA()</definedName>
    <definedName name="__PPC35">NA()</definedName>
    <definedName name="__PPC36">NA()</definedName>
    <definedName name="__PPC37">NA()</definedName>
    <definedName name="__PPC38">NA()</definedName>
    <definedName name="__PPC39">NA()</definedName>
    <definedName name="__PPC4">NA()</definedName>
    <definedName name="__PPC40">NA()</definedName>
    <definedName name="__PPC41">NA()</definedName>
    <definedName name="__PPC42">NA()</definedName>
    <definedName name="__PPC43">NA()</definedName>
    <definedName name="__PPC44">NA()</definedName>
    <definedName name="__PPC45">NA()</definedName>
    <definedName name="__PPC46">NA()</definedName>
    <definedName name="__PPC47">NA()</definedName>
    <definedName name="__PPC48">NA()</definedName>
    <definedName name="__PPC49">NA()</definedName>
    <definedName name="__PPC5">NA()</definedName>
    <definedName name="__PPC50">NA()</definedName>
    <definedName name="__PPC51">NA()</definedName>
    <definedName name="__PPC52">NA()</definedName>
    <definedName name="__PPC53">NA()</definedName>
    <definedName name="__PPC54">NA()</definedName>
    <definedName name="__PPC55">NA()</definedName>
    <definedName name="__PPC56">NA()</definedName>
    <definedName name="__PPC57">NA()</definedName>
    <definedName name="__PPC58">NA()</definedName>
    <definedName name="__PPC59">NA()</definedName>
    <definedName name="__PPC6">NA()</definedName>
    <definedName name="__PPC60">NA()</definedName>
    <definedName name="__PPC61">NA()</definedName>
    <definedName name="__PPC62">NA()</definedName>
    <definedName name="__PPC63">NA()</definedName>
    <definedName name="__PPC64">NA()</definedName>
    <definedName name="__PPC65">NA()</definedName>
    <definedName name="__PPC66">NA()</definedName>
    <definedName name="__PPC67">NA()</definedName>
    <definedName name="__PPC68">NA()</definedName>
    <definedName name="__PPC69">NA()</definedName>
    <definedName name="__PPC7">NA()</definedName>
    <definedName name="__PPC70">NA()</definedName>
    <definedName name="__PPC71">NA()</definedName>
    <definedName name="__PPC72">NA()</definedName>
    <definedName name="__PPC73">NA()</definedName>
    <definedName name="__PPC74">NA()</definedName>
    <definedName name="__PPC75">NA()</definedName>
    <definedName name="__PPC76">NA()</definedName>
    <definedName name="__PPC77">NA()</definedName>
    <definedName name="__PPC78">NA()</definedName>
    <definedName name="__PPC79">NA()</definedName>
    <definedName name="__PPC8">NA()</definedName>
    <definedName name="__PPC80">NA()</definedName>
    <definedName name="__PPC81">NA()</definedName>
    <definedName name="__PPC82">NA()</definedName>
    <definedName name="__PPC83">NA()</definedName>
    <definedName name="__PPC84">NA()</definedName>
    <definedName name="__PPC85">NA()</definedName>
    <definedName name="__PPC86">NA()</definedName>
    <definedName name="__PPC87">NA()</definedName>
    <definedName name="__PPC88">NA()</definedName>
    <definedName name="__PPC89">NA()</definedName>
    <definedName name="__PPC9">NA()</definedName>
    <definedName name="__PPC90">NA()</definedName>
    <definedName name="__PPC91">NA()</definedName>
    <definedName name="__PPC92">NA()</definedName>
    <definedName name="__PPC93">NA()</definedName>
    <definedName name="__PPC94">NA()</definedName>
    <definedName name="__PPD114">NA()</definedName>
    <definedName name="__psc10006">NA()</definedName>
    <definedName name="__psc10008">NA()</definedName>
    <definedName name="__psc3506">NA()</definedName>
    <definedName name="__psc3508">NA()</definedName>
    <definedName name="__psc4006">NA()</definedName>
    <definedName name="__psc4008">NA()</definedName>
    <definedName name="__psc4506">NA()</definedName>
    <definedName name="__psc4508">NA()</definedName>
    <definedName name="__psc5006">NA()</definedName>
    <definedName name="__psc5008">NA()</definedName>
    <definedName name="__psc6006">NA()</definedName>
    <definedName name="__psc6008">NA()</definedName>
    <definedName name="__psc7006">NA()</definedName>
    <definedName name="__psc7008">NA()</definedName>
    <definedName name="__psc8006">NA()</definedName>
    <definedName name="__psc8008">NA()</definedName>
    <definedName name="__psc9006">NA()</definedName>
    <definedName name="__psc9008">NA()</definedName>
    <definedName name="__pv1">NA()</definedName>
    <definedName name="__pv2" localSheetId="6">#REF!</definedName>
    <definedName name="__pv2" localSheetId="0">#REF!</definedName>
    <definedName name="__pv2">#REF!</definedName>
    <definedName name="__QS25">[29]MRATES!$G$16</definedName>
    <definedName name="__QS40">[29]MRATES!$G$17</definedName>
    <definedName name="__rr3">[7]v!$A$2:$E$51</definedName>
    <definedName name="__rrr1">[7]r!$B$1:$I$145</definedName>
    <definedName name="__RS300">NA()</definedName>
    <definedName name="__RT5565" localSheetId="6">#REF!</definedName>
    <definedName name="__RT5565" localSheetId="0">#REF!</definedName>
    <definedName name="__RT5565">#REF!</definedName>
    <definedName name="__S12">NA()</definedName>
    <definedName name="__SD10">NA()</definedName>
    <definedName name="__SD100">NA()</definedName>
    <definedName name="__SD101">NA()</definedName>
    <definedName name="__SD102">NA()</definedName>
    <definedName name="__SD103">NA()</definedName>
    <definedName name="__SD104">NA()</definedName>
    <definedName name="__SD105">NA()</definedName>
    <definedName name="__SD106">NA()</definedName>
    <definedName name="__SD107">NA()</definedName>
    <definedName name="__SD108">NA()</definedName>
    <definedName name="__SD109">NA()</definedName>
    <definedName name="__SD11">NA()</definedName>
    <definedName name="__SD110">NA()</definedName>
    <definedName name="__SD111">NA()</definedName>
    <definedName name="__SD112">NA()</definedName>
    <definedName name="__SD113">NA()</definedName>
    <definedName name="__SD114">NA()</definedName>
    <definedName name="__SD115">NA()</definedName>
    <definedName name="__SD116">NA()</definedName>
    <definedName name="__SD117">NA()</definedName>
    <definedName name="__SD118">NA()</definedName>
    <definedName name="__SD119">NA()</definedName>
    <definedName name="__SD12">NA()</definedName>
    <definedName name="__SD121">NA()</definedName>
    <definedName name="__SD122">NA()</definedName>
    <definedName name="__SD123">NA()</definedName>
    <definedName name="__SD124">NA()</definedName>
    <definedName name="__SD125">NA()</definedName>
    <definedName name="__SD126">NA()</definedName>
    <definedName name="__SD127">NA()</definedName>
    <definedName name="__SD128">NA()</definedName>
    <definedName name="__SD129">NA()</definedName>
    <definedName name="__SD13">NA()</definedName>
    <definedName name="__SD130">NA()</definedName>
    <definedName name="__SD131">NA()</definedName>
    <definedName name="__SD132">NA()</definedName>
    <definedName name="__SD133">NA()</definedName>
    <definedName name="__SD134">NA()</definedName>
    <definedName name="__SD135">NA()</definedName>
    <definedName name="__SD136">NA()</definedName>
    <definedName name="__SD137">NA()</definedName>
    <definedName name="__SD138">NA()</definedName>
    <definedName name="__SD139">NA()</definedName>
    <definedName name="__SD14">NA()</definedName>
    <definedName name="__SD140">NA()</definedName>
    <definedName name="__SD141">NA()</definedName>
    <definedName name="__SD142">NA()</definedName>
    <definedName name="__SD143">NA()</definedName>
    <definedName name="__SD144">NA()</definedName>
    <definedName name="__SD145">NA()</definedName>
    <definedName name="__SD146">NA()</definedName>
    <definedName name="__SD147">NA()</definedName>
    <definedName name="__SD148">NA()</definedName>
    <definedName name="__SD149">NA()</definedName>
    <definedName name="__SD15">NA()</definedName>
    <definedName name="__SD150">NA()</definedName>
    <definedName name="__SD16">NA()</definedName>
    <definedName name="__SD17">NA()</definedName>
    <definedName name="__SD18">NA()</definedName>
    <definedName name="__SD19">NA()</definedName>
    <definedName name="__SD2">NA()</definedName>
    <definedName name="__SD20">NA()</definedName>
    <definedName name="__SD21">NA()</definedName>
    <definedName name="__SD22">NA()</definedName>
    <definedName name="__SD23">NA()</definedName>
    <definedName name="__SD24">NA()</definedName>
    <definedName name="__SD25">NA()</definedName>
    <definedName name="__SD250">NA()</definedName>
    <definedName name="__SD26">NA()</definedName>
    <definedName name="__SD27">NA()</definedName>
    <definedName name="__SD28">NA()</definedName>
    <definedName name="__SD29">NA()</definedName>
    <definedName name="__SD3">NA()</definedName>
    <definedName name="__SD30">NA()</definedName>
    <definedName name="__SD31">NA()</definedName>
    <definedName name="__SD32">NA()</definedName>
    <definedName name="__SD33">NA()</definedName>
    <definedName name="__SD34">NA()</definedName>
    <definedName name="__SD35">NA()</definedName>
    <definedName name="__SD36">NA()</definedName>
    <definedName name="__SD37">NA()</definedName>
    <definedName name="__SD38">NA()</definedName>
    <definedName name="__SD39">NA()</definedName>
    <definedName name="__SD4">NA()</definedName>
    <definedName name="__SD40">NA()</definedName>
    <definedName name="__SD41">NA()</definedName>
    <definedName name="__SD42">NA()</definedName>
    <definedName name="__SD43">NA()</definedName>
    <definedName name="__SD44">NA()</definedName>
    <definedName name="__SD45">NA()</definedName>
    <definedName name="__SD46">NA()</definedName>
    <definedName name="__SD47">NA()</definedName>
    <definedName name="__SD48">NA()</definedName>
    <definedName name="__SD49">NA()</definedName>
    <definedName name="__SD5">NA()</definedName>
    <definedName name="__SD50">NA()</definedName>
    <definedName name="__SD500">NA()</definedName>
    <definedName name="__SD51">NA()</definedName>
    <definedName name="__SD52">NA()</definedName>
    <definedName name="__SD53">NA()</definedName>
    <definedName name="__SD54">NA()</definedName>
    <definedName name="__SD55">NA()</definedName>
    <definedName name="__SD56">NA()</definedName>
    <definedName name="__SD57">NA()</definedName>
    <definedName name="__SD58">NA()</definedName>
    <definedName name="__SD59">NA()</definedName>
    <definedName name="__SD6">NA()</definedName>
    <definedName name="__SD60">NA()</definedName>
    <definedName name="__SD61">NA()</definedName>
    <definedName name="__SD62">NA()</definedName>
    <definedName name="__SD63">NA()</definedName>
    <definedName name="__SD64">NA()</definedName>
    <definedName name="__SD65">NA()</definedName>
    <definedName name="__SD66">NA()</definedName>
    <definedName name="__SD67">NA()</definedName>
    <definedName name="__SD68">NA()</definedName>
    <definedName name="__SD69">NA()</definedName>
    <definedName name="__SD7">NA()</definedName>
    <definedName name="__SD70">NA()</definedName>
    <definedName name="__SD71">NA()</definedName>
    <definedName name="__SD72">NA()</definedName>
    <definedName name="__SD73">NA()</definedName>
    <definedName name="__SD74">NA()</definedName>
    <definedName name="__SD75">NA()</definedName>
    <definedName name="__SD76">NA()</definedName>
    <definedName name="__SD77">NA()</definedName>
    <definedName name="__SD78">NA()</definedName>
    <definedName name="__SD79">NA()</definedName>
    <definedName name="__SD8">NA()</definedName>
    <definedName name="__SD80">NA()</definedName>
    <definedName name="__SD81">NA()</definedName>
    <definedName name="__SD82">NA()</definedName>
    <definedName name="__SD83">NA()</definedName>
    <definedName name="__SD84">NA()</definedName>
    <definedName name="__SD85">NA()</definedName>
    <definedName name="__SD86">NA()</definedName>
    <definedName name="__SD87">NA()</definedName>
    <definedName name="__SD88">NA()</definedName>
    <definedName name="__SD89">NA()</definedName>
    <definedName name="__SD9">NA()</definedName>
    <definedName name="__SD90">NA()</definedName>
    <definedName name="__SD91">NA()</definedName>
    <definedName name="__SD92">NA()</definedName>
    <definedName name="__SD93">NA()</definedName>
    <definedName name="__SD94">NA()</definedName>
    <definedName name="__SD95">NA()</definedName>
    <definedName name="__SD96">NA()</definedName>
    <definedName name="__SD97">NA()</definedName>
    <definedName name="__SD98">NA()</definedName>
    <definedName name="__SD99">NA()</definedName>
    <definedName name="__shared_11_0_0">NA()</definedName>
    <definedName name="__shared_11_0_1">NA()</definedName>
    <definedName name="__shared_11_0_10">NA()</definedName>
    <definedName name="__shared_11_0_11">NA()</definedName>
    <definedName name="__shared_11_0_12">2.5-0.15-0.6-0.45</definedName>
    <definedName name="__shared_11_0_13">NA()</definedName>
    <definedName name="__shared_11_0_14">3.6-0.15</definedName>
    <definedName name="__shared_11_0_15">NA()</definedName>
    <definedName name="__shared_11_0_16">NA()</definedName>
    <definedName name="__shared_11_0_17">NA()</definedName>
    <definedName name="__shared_11_0_18">NA()</definedName>
    <definedName name="__shared_11_0_19">0.425-0.15</definedName>
    <definedName name="__shared_11_0_2">NA()</definedName>
    <definedName name="__shared_11_0_20">0.425-0.125</definedName>
    <definedName name="__shared_11_0_21">0.45-0.15</definedName>
    <definedName name="__shared_11_0_22">NA()</definedName>
    <definedName name="__shared_11_0_23">NA()</definedName>
    <definedName name="__shared_11_0_24">NA()</definedName>
    <definedName name="__shared_11_0_25">NA()</definedName>
    <definedName name="__shared_11_0_26">NA()</definedName>
    <definedName name="__shared_11_0_27">NA()</definedName>
    <definedName name="__shared_11_0_28">NA()</definedName>
    <definedName name="__shared_11_0_29">NA()</definedName>
    <definedName name="__shared_11_0_3">NA()</definedName>
    <definedName name="__shared_11_0_30">NA()</definedName>
    <definedName name="__shared_11_0_31">NA()</definedName>
    <definedName name="__shared_11_0_32">NA()</definedName>
    <definedName name="__shared_11_0_33">NA()</definedName>
    <definedName name="__shared_11_0_34">3.6-0.45</definedName>
    <definedName name="__shared_11_0_35">NA()</definedName>
    <definedName name="__shared_11_0_36">3.6-0.425</definedName>
    <definedName name="__shared_11_0_37">3.6-0.45</definedName>
    <definedName name="__shared_11_0_38">NA()</definedName>
    <definedName name="__shared_11_0_39">NA()</definedName>
    <definedName name="__shared_11_0_4">NA()</definedName>
    <definedName name="__shared_11_0_40">3.6-0.45</definedName>
    <definedName name="__shared_11_0_41">NA()</definedName>
    <definedName name="__shared_11_0_42">3.6-0.45</definedName>
    <definedName name="__shared_11_0_43">NA()</definedName>
    <definedName name="__shared_11_0_44">NA()</definedName>
    <definedName name="__shared_11_0_45">NA()</definedName>
    <definedName name="__shared_11_0_46">NA()</definedName>
    <definedName name="__shared_11_0_47">NA()</definedName>
    <definedName name="__shared_11_0_48">NA()</definedName>
    <definedName name="__shared_11_0_49">NA()</definedName>
    <definedName name="__shared_11_0_5">NA()</definedName>
    <definedName name="__shared_11_0_50">NA()</definedName>
    <definedName name="__shared_11_0_51">NA()</definedName>
    <definedName name="__shared_11_0_52">NA()</definedName>
    <definedName name="__shared_11_0_53">NA()</definedName>
    <definedName name="__shared_11_0_54">NA()</definedName>
    <definedName name="__shared_11_0_55">3.6-0.125</definedName>
    <definedName name="__shared_11_0_56">NA()</definedName>
    <definedName name="__shared_11_0_57">NA()</definedName>
    <definedName name="__shared_11_0_58">NA()</definedName>
    <definedName name="__shared_11_0_59">NA()</definedName>
    <definedName name="__shared_11_0_6">NA()</definedName>
    <definedName name="__shared_11_0_60">NA()</definedName>
    <definedName name="__shared_11_0_61">NA()</definedName>
    <definedName name="__shared_11_0_62">NA()</definedName>
    <definedName name="__shared_11_0_63">NA()</definedName>
    <definedName name="__shared_11_0_64">NA()</definedName>
    <definedName name="__shared_11_0_65">NA()</definedName>
    <definedName name="__shared_11_0_66">NA()</definedName>
    <definedName name="__shared_11_0_67">NA()</definedName>
    <definedName name="__shared_11_0_68">NA()</definedName>
    <definedName name="__shared_11_0_69">NA()</definedName>
    <definedName name="__shared_11_0_7">NA()</definedName>
    <definedName name="__shared_11_0_70">NA()</definedName>
    <definedName name="__shared_11_0_71">NA()</definedName>
    <definedName name="__shared_11_0_72">NA()</definedName>
    <definedName name="__shared_11_0_73">NA()</definedName>
    <definedName name="__shared_11_0_8">NA()</definedName>
    <definedName name="__shared_11_0_9">NA()</definedName>
    <definedName name="__shared_12_0_0">3.6-0.15</definedName>
    <definedName name="__shared_12_0_1">NA()</definedName>
    <definedName name="__shared_12_0_10">NA()</definedName>
    <definedName name="__shared_12_0_11">NA()</definedName>
    <definedName name="__shared_12_0_12">NA()</definedName>
    <definedName name="__shared_12_0_13">3.6-0.45</definedName>
    <definedName name="__shared_12_0_14">NA()</definedName>
    <definedName name="__shared_12_0_15">3.6-0.45</definedName>
    <definedName name="__shared_12_0_16">NA()</definedName>
    <definedName name="__shared_12_0_17">NA()</definedName>
    <definedName name="__shared_12_0_18">(3.6/0.15)-2</definedName>
    <definedName name="__shared_12_0_19">NA()</definedName>
    <definedName name="__shared_12_0_2">0.425-0.15</definedName>
    <definedName name="__shared_12_0_20">NA()</definedName>
    <definedName name="__shared_12_0_21">NA()</definedName>
    <definedName name="__shared_12_0_22">NA()</definedName>
    <definedName name="__shared_12_0_23">NA()</definedName>
    <definedName name="__shared_12_0_24">3.6-0.125</definedName>
    <definedName name="__shared_12_0_25">NA()</definedName>
    <definedName name="__shared_12_0_26">NA()</definedName>
    <definedName name="__shared_12_0_27">NA()</definedName>
    <definedName name="__shared_12_0_28">NA()</definedName>
    <definedName name="__shared_12_0_29">NA()</definedName>
    <definedName name="__shared_12_0_3">0.425-0.125</definedName>
    <definedName name="__shared_12_0_30">NA()</definedName>
    <definedName name="__shared_12_0_31">NA()</definedName>
    <definedName name="__shared_12_0_32">NA()</definedName>
    <definedName name="__shared_12_0_33">NA()</definedName>
    <definedName name="__shared_12_0_34">NA()</definedName>
    <definedName name="__shared_12_0_35">NA()</definedName>
    <definedName name="__shared_12_0_36">NA()</definedName>
    <definedName name="__shared_12_0_37">NA()</definedName>
    <definedName name="__shared_12_0_38">NA()</definedName>
    <definedName name="__shared_12_0_39">NA()</definedName>
    <definedName name="__shared_12_0_4">0.45-0.15</definedName>
    <definedName name="__shared_12_0_40">NA()</definedName>
    <definedName name="__shared_12_0_5">NA()</definedName>
    <definedName name="__shared_12_0_6">NA()</definedName>
    <definedName name="__shared_12_0_7">NA()</definedName>
    <definedName name="__shared_12_0_8">NA()</definedName>
    <definedName name="__shared_12_0_9">NA()</definedName>
    <definedName name="__shared_13_0_0">0.6-0.15</definedName>
    <definedName name="__shared_13_0_1">NA()</definedName>
    <definedName name="__shared_13_0_2">3.6-0.6</definedName>
    <definedName name="__shared_13_0_3">NA()</definedName>
    <definedName name="__shared_15_0_0">NA()</definedName>
    <definedName name="__shared_15_0_1">NA()</definedName>
    <definedName name="__shared_15_0_10">NA()</definedName>
    <definedName name="__shared_15_0_11">NA()</definedName>
    <definedName name="__shared_15_0_12">NA()</definedName>
    <definedName name="__shared_15_0_13">NA()</definedName>
    <definedName name="__shared_15_0_2">NA()</definedName>
    <definedName name="__shared_15_0_3">NA()</definedName>
    <definedName name="__shared_15_0_4">NA()</definedName>
    <definedName name="__shared_15_0_5">NA()</definedName>
    <definedName name="__shared_15_0_6">NA()</definedName>
    <definedName name="__shared_15_0_7">NA()</definedName>
    <definedName name="__shared_15_0_8">NA()</definedName>
    <definedName name="__shared_15_0_9">NA()</definedName>
    <definedName name="__shared_16_0_0">NA()</definedName>
    <definedName name="__shared_16_0_1">NA()</definedName>
    <definedName name="__shared_16_0_2">NA()</definedName>
    <definedName name="__shared_16_0_3">NA()</definedName>
    <definedName name="__shared_18_0_0">NA()</definedName>
    <definedName name="__shared_18_0_1">NA()</definedName>
    <definedName name="__shared_18_0_10">NA()</definedName>
    <definedName name="__shared_18_0_11">NA()</definedName>
    <definedName name="__shared_18_0_12">NA()</definedName>
    <definedName name="__shared_18_0_13">2.5-0.15-0.65</definedName>
    <definedName name="__shared_18_0_14">NA()</definedName>
    <definedName name="__shared_18_0_15">3.8-0.15</definedName>
    <definedName name="__shared_18_0_16">NA()</definedName>
    <definedName name="__shared_18_0_17">NA()</definedName>
    <definedName name="__shared_18_0_18">NA()</definedName>
    <definedName name="__shared_18_0_19">NA()</definedName>
    <definedName name="__shared_18_0_2">NA()</definedName>
    <definedName name="__shared_18_0_20">NA()</definedName>
    <definedName name="__shared_18_0_21">NA()</definedName>
    <definedName name="__shared_18_0_22">NA()</definedName>
    <definedName name="__shared_18_0_23">NA()</definedName>
    <definedName name="__shared_18_0_24">NA()</definedName>
    <definedName name="__shared_18_0_25">NA()</definedName>
    <definedName name="__shared_18_0_26">NA()</definedName>
    <definedName name="__shared_18_0_27">3.8-0.45</definedName>
    <definedName name="__shared_18_0_28">3.8-0.475</definedName>
    <definedName name="__shared_18_0_29">3.8-0.475</definedName>
    <definedName name="__shared_18_0_3">NA()</definedName>
    <definedName name="__shared_18_0_30">NA()</definedName>
    <definedName name="__shared_18_0_31">NA()</definedName>
    <definedName name="__shared_18_0_32">NA()</definedName>
    <definedName name="__shared_18_0_33">NA()</definedName>
    <definedName name="__shared_18_0_34">NA()</definedName>
    <definedName name="__shared_18_0_35">NA()</definedName>
    <definedName name="__shared_18_0_36">NA()</definedName>
    <definedName name="__shared_18_0_37">NA()</definedName>
    <definedName name="__shared_18_0_38">NA()</definedName>
    <definedName name="__shared_18_0_39">NA()</definedName>
    <definedName name="__shared_18_0_4">NA()</definedName>
    <definedName name="__shared_18_0_40">NA()</definedName>
    <definedName name="__shared_18_0_41">NA()</definedName>
    <definedName name="__shared_18_0_42">NA()</definedName>
    <definedName name="__shared_18_0_43">NA()</definedName>
    <definedName name="__shared_18_0_44">NA()</definedName>
    <definedName name="__shared_18_0_45">NA()</definedName>
    <definedName name="__shared_18_0_46">NA()</definedName>
    <definedName name="__shared_18_0_47">3.8-0.125</definedName>
    <definedName name="__shared_18_0_48">3.8-0.125</definedName>
    <definedName name="__shared_18_0_49">NA()</definedName>
    <definedName name="__shared_18_0_5">NA()</definedName>
    <definedName name="__shared_18_0_50">NA()</definedName>
    <definedName name="__shared_18_0_51">3.8-0.125</definedName>
    <definedName name="__shared_18_0_52">NA()</definedName>
    <definedName name="__shared_18_0_53">NA()</definedName>
    <definedName name="__shared_18_0_54">NA()</definedName>
    <definedName name="__shared_18_0_55">NA()</definedName>
    <definedName name="__shared_18_0_56">NA()</definedName>
    <definedName name="__shared_18_0_57">NA()</definedName>
    <definedName name="__shared_18_0_58">NA()</definedName>
    <definedName name="__shared_18_0_59">NA()</definedName>
    <definedName name="__shared_18_0_6">NA()</definedName>
    <definedName name="__shared_18_0_60">NA()</definedName>
    <definedName name="__shared_18_0_61">NA()</definedName>
    <definedName name="__shared_18_0_62">NA()</definedName>
    <definedName name="__shared_18_0_63">NA()</definedName>
    <definedName name="__shared_18_0_64">NA()</definedName>
    <definedName name="__shared_18_0_65">NA()</definedName>
    <definedName name="__shared_18_0_66">NA()</definedName>
    <definedName name="__shared_18_0_67">NA()</definedName>
    <definedName name="__shared_18_0_7">NA()</definedName>
    <definedName name="__shared_18_0_8">NA()</definedName>
    <definedName name="__shared_18_0_9">NA()</definedName>
    <definedName name="__shared_19_0_0">3.8-0.15</definedName>
    <definedName name="__shared_19_0_1">NA()</definedName>
    <definedName name="__shared_19_0_10">3.8-0.45</definedName>
    <definedName name="__shared_19_0_11">3.8-0.475</definedName>
    <definedName name="__shared_19_0_12">3.8-0.475</definedName>
    <definedName name="__shared_19_0_13">NA()</definedName>
    <definedName name="__shared_19_0_14">NA()</definedName>
    <definedName name="__shared_19_0_15">NA()</definedName>
    <definedName name="__shared_19_0_16">NA()</definedName>
    <definedName name="__shared_19_0_17">NA()</definedName>
    <definedName name="__shared_19_0_18">NA()</definedName>
    <definedName name="__shared_19_0_19">NA()</definedName>
    <definedName name="__shared_19_0_2">NA()</definedName>
    <definedName name="__shared_19_0_20">NA()</definedName>
    <definedName name="__shared_19_0_21">NA()</definedName>
    <definedName name="__shared_19_0_22">NA()</definedName>
    <definedName name="__shared_19_0_23">NA()</definedName>
    <definedName name="__shared_19_0_24">NA()</definedName>
    <definedName name="__shared_19_0_25">NA()</definedName>
    <definedName name="__shared_19_0_26">NA()</definedName>
    <definedName name="__shared_19_0_27">3.8-0.125</definedName>
    <definedName name="__shared_19_0_28">3.8-0.125</definedName>
    <definedName name="__shared_19_0_29">NA()</definedName>
    <definedName name="__shared_19_0_3">NA()</definedName>
    <definedName name="__shared_19_0_30">NA()</definedName>
    <definedName name="__shared_19_0_31">3.8-0.125</definedName>
    <definedName name="__shared_19_0_32">NA()</definedName>
    <definedName name="__shared_19_0_33">NA()</definedName>
    <definedName name="__shared_19_0_34">NA()</definedName>
    <definedName name="__shared_19_0_35">NA()</definedName>
    <definedName name="__shared_19_0_36">NA()</definedName>
    <definedName name="__shared_19_0_37">NA()</definedName>
    <definedName name="__shared_19_0_38">NA()</definedName>
    <definedName name="__shared_19_0_39">NA()</definedName>
    <definedName name="__shared_19_0_4">NA()</definedName>
    <definedName name="__shared_19_0_40">NA()</definedName>
    <definedName name="__shared_19_0_41">NA()</definedName>
    <definedName name="__shared_19_0_42">NA()</definedName>
    <definedName name="__shared_19_0_43">NA()</definedName>
    <definedName name="__shared_19_0_5">NA()</definedName>
    <definedName name="__shared_19_0_6">NA()</definedName>
    <definedName name="__shared_19_0_7">NA()</definedName>
    <definedName name="__shared_19_0_8">NA()</definedName>
    <definedName name="__shared_19_0_9">NA()</definedName>
    <definedName name="__shared_2_0_0">NA()</definedName>
    <definedName name="__shared_2_0_1">NA()</definedName>
    <definedName name="__shared_2_0_2">NA()</definedName>
    <definedName name="__shared_20_0_0">3.8-0.15</definedName>
    <definedName name="__shared_20_0_1">1.5-0.125</definedName>
    <definedName name="__shared_20_0_10">NA()</definedName>
    <definedName name="__shared_20_0_11">2*0.9+0.11</definedName>
    <definedName name="__shared_20_0_12">1.5-0.125</definedName>
    <definedName name="__shared_20_0_13">NA()</definedName>
    <definedName name="__shared_20_0_14">NA()</definedName>
    <definedName name="__shared_20_0_2">NA()</definedName>
    <definedName name="__shared_20_0_3">NA()</definedName>
    <definedName name="__shared_20_0_4">NA()</definedName>
    <definedName name="__shared_20_0_5">0.475-0.175</definedName>
    <definedName name="__shared_20_0_6">NA()</definedName>
    <definedName name="__shared_20_0_7">NA()</definedName>
    <definedName name="__shared_20_0_8">NA()</definedName>
    <definedName name="__shared_20_0_9">NA()</definedName>
    <definedName name="__shared_22_0_0">NA()</definedName>
    <definedName name="__shared_22_0_1">NA()</definedName>
    <definedName name="__shared_22_0_10">NA()</definedName>
    <definedName name="__shared_22_0_11">NA()</definedName>
    <definedName name="__shared_22_0_12">NA()</definedName>
    <definedName name="__shared_22_0_13">NA()</definedName>
    <definedName name="__shared_22_0_2">NA()</definedName>
    <definedName name="__shared_22_0_3">NA()</definedName>
    <definedName name="__shared_22_0_4">NA()</definedName>
    <definedName name="__shared_22_0_5">NA()</definedName>
    <definedName name="__shared_22_0_6">NA()</definedName>
    <definedName name="__shared_22_0_7">NA()</definedName>
    <definedName name="__shared_22_0_8">NA()</definedName>
    <definedName name="__shared_22_0_9">NA()</definedName>
    <definedName name="__shared_23_0_0">NA()</definedName>
    <definedName name="__shared_23_0_1">NA()</definedName>
    <definedName name="__shared_23_0_2">NA()</definedName>
    <definedName name="__shared_25_0_0">NA()</definedName>
    <definedName name="__shared_25_0_1">NA()</definedName>
    <definedName name="__shared_25_0_10">NA()</definedName>
    <definedName name="__shared_25_0_11">NA()</definedName>
    <definedName name="__shared_25_0_12">NA()</definedName>
    <definedName name="__shared_25_0_13">3.8-0.125</definedName>
    <definedName name="__shared_25_0_14">NA()</definedName>
    <definedName name="__shared_25_0_15">NA()</definedName>
    <definedName name="__shared_25_0_16">NA()</definedName>
    <definedName name="__shared_25_0_17">NA()</definedName>
    <definedName name="__shared_25_0_18">NA()</definedName>
    <definedName name="__shared_25_0_19">NA()</definedName>
    <definedName name="__shared_25_0_2">NA()</definedName>
    <definedName name="__shared_25_0_20">NA()</definedName>
    <definedName name="__shared_25_0_21">NA()</definedName>
    <definedName name="__shared_25_0_22">NA()</definedName>
    <definedName name="__shared_25_0_23">NA()</definedName>
    <definedName name="__shared_25_0_24">3.8-0.425</definedName>
    <definedName name="__shared_25_0_25">NA()</definedName>
    <definedName name="__shared_25_0_26">NA()</definedName>
    <definedName name="__shared_25_0_27">3.8-0.425</definedName>
    <definedName name="__shared_25_0_28">NA()</definedName>
    <definedName name="__shared_25_0_29">NA()</definedName>
    <definedName name="__shared_25_0_3">NA()</definedName>
    <definedName name="__shared_25_0_30">NA()</definedName>
    <definedName name="__shared_25_0_31">NA()</definedName>
    <definedName name="__shared_25_0_32">NA()</definedName>
    <definedName name="__shared_25_0_33">NA()</definedName>
    <definedName name="__shared_25_0_34">NA()</definedName>
    <definedName name="__shared_25_0_35">NA()</definedName>
    <definedName name="__shared_25_0_36">NA()</definedName>
    <definedName name="__shared_25_0_37">NA()</definedName>
    <definedName name="__shared_25_0_38">3.8-0.125</definedName>
    <definedName name="__shared_25_0_39">NA()</definedName>
    <definedName name="__shared_25_0_4">NA()</definedName>
    <definedName name="__shared_25_0_40">NA()</definedName>
    <definedName name="__shared_25_0_41">NA()</definedName>
    <definedName name="__shared_25_0_42">NA()</definedName>
    <definedName name="__shared_25_0_43">NA()</definedName>
    <definedName name="__shared_25_0_44">NA()</definedName>
    <definedName name="__shared_25_0_45">NA()</definedName>
    <definedName name="__shared_25_0_46">NA()</definedName>
    <definedName name="__shared_25_0_47">NA()</definedName>
    <definedName name="__shared_25_0_48">NA()</definedName>
    <definedName name="__shared_25_0_49">NA()</definedName>
    <definedName name="__shared_25_0_5">NA()</definedName>
    <definedName name="__shared_25_0_50">NA()</definedName>
    <definedName name="__shared_25_0_6">NA()</definedName>
    <definedName name="__shared_25_0_7">NA()</definedName>
    <definedName name="__shared_25_0_8">NA()</definedName>
    <definedName name="__shared_25_0_9">NA()</definedName>
    <definedName name="__shared_26_0_0">NA()</definedName>
    <definedName name="__shared_26_0_1">NA()</definedName>
    <definedName name="__shared_26_0_2">NA()</definedName>
    <definedName name="__shared_28_0_0">NA()</definedName>
    <definedName name="__shared_28_0_1">NA()</definedName>
    <definedName name="__shared_28_0_10">NA()</definedName>
    <definedName name="__shared_28_0_11">NA()</definedName>
    <definedName name="__shared_28_0_2">NA()</definedName>
    <definedName name="__shared_28_0_3">NA()</definedName>
    <definedName name="__shared_28_0_4">NA()</definedName>
    <definedName name="__shared_28_0_5">NA()</definedName>
    <definedName name="__shared_28_0_6">NA()</definedName>
    <definedName name="__shared_28_0_7">NA()</definedName>
    <definedName name="__shared_28_0_8">NA()</definedName>
    <definedName name="__shared_28_0_9">NA()</definedName>
    <definedName name="__shared_29_0_0">NA()</definedName>
    <definedName name="__shared_29_0_1">NA()</definedName>
    <definedName name="__shared_29_0_2">NA()</definedName>
    <definedName name="__shared_3_0_0">NA()</definedName>
    <definedName name="__shared_3_0_1">NA()</definedName>
    <definedName name="__shared_3_0_2">NA()</definedName>
    <definedName name="__shared_3_0_3">NA()</definedName>
    <definedName name="__shared_31_0_0">NA()</definedName>
    <definedName name="__shared_31_0_1">NA()</definedName>
    <definedName name="__shared_31_0_10">NA()</definedName>
    <definedName name="__shared_31_0_11">NA()</definedName>
    <definedName name="__shared_31_0_12">NA()</definedName>
    <definedName name="__shared_31_0_13">NA()</definedName>
    <definedName name="__shared_31_0_14">NA()</definedName>
    <definedName name="__shared_31_0_15">NA()</definedName>
    <definedName name="__shared_31_0_16">NA()</definedName>
    <definedName name="__shared_31_0_17">NA()</definedName>
    <definedName name="__shared_31_0_18">NA()</definedName>
    <definedName name="__shared_31_0_19">NA()</definedName>
    <definedName name="__shared_31_0_2">NA()</definedName>
    <definedName name="__shared_31_0_20">NA()</definedName>
    <definedName name="__shared_31_0_21">NA()</definedName>
    <definedName name="__shared_31_0_22">NA()</definedName>
    <definedName name="__shared_31_0_23">NA()</definedName>
    <definedName name="__shared_31_0_24">NA()</definedName>
    <definedName name="__shared_31_0_25">NA()</definedName>
    <definedName name="__shared_31_0_26">NA()</definedName>
    <definedName name="__shared_31_0_27">NA()</definedName>
    <definedName name="__shared_31_0_28">NA()</definedName>
    <definedName name="__shared_31_0_29">NA()</definedName>
    <definedName name="__shared_31_0_3">NA()</definedName>
    <definedName name="__shared_31_0_30">NA()</definedName>
    <definedName name="__shared_31_0_31">NA()</definedName>
    <definedName name="__shared_31_0_32">NA()</definedName>
    <definedName name="__shared_31_0_33">NA()</definedName>
    <definedName name="__shared_31_0_34">NA()</definedName>
    <definedName name="__shared_31_0_35">NA()</definedName>
    <definedName name="__shared_31_0_36">3-0.15</definedName>
    <definedName name="__shared_31_0_37">NA()</definedName>
    <definedName name="__shared_31_0_38">NA()</definedName>
    <definedName name="__shared_31_0_39">NA()</definedName>
    <definedName name="__shared_31_0_4">NA()</definedName>
    <definedName name="__shared_31_0_40">NA()</definedName>
    <definedName name="__shared_31_0_41">NA()</definedName>
    <definedName name="__shared_31_0_42">NA()</definedName>
    <definedName name="__shared_31_0_43">NA()</definedName>
    <definedName name="__shared_31_0_44">NA()</definedName>
    <definedName name="__shared_31_0_45">NA()</definedName>
    <definedName name="__shared_31_0_46">NA()</definedName>
    <definedName name="__shared_31_0_47">NA()</definedName>
    <definedName name="__shared_31_0_5">NA()</definedName>
    <definedName name="__shared_31_0_6">NA()</definedName>
    <definedName name="__shared_31_0_7">NA()</definedName>
    <definedName name="__shared_31_0_8">0.45-0.15</definedName>
    <definedName name="__shared_31_0_9">NA()</definedName>
    <definedName name="__shared_33_0_0">NA()</definedName>
    <definedName name="__shared_33_0_1">NA()</definedName>
    <definedName name="__shared_33_0_2">NA()</definedName>
    <definedName name="__shared_33_0_3">NA()</definedName>
    <definedName name="__shared_33_0_4">NA()</definedName>
    <definedName name="__shared_33_0_5">NA()</definedName>
    <definedName name="__shared_33_0_6">NA()</definedName>
    <definedName name="__shared_33_0_7">NA()</definedName>
    <definedName name="__shared_33_0_8">NA()</definedName>
    <definedName name="__shared_33_0_9">NA()</definedName>
    <definedName name="__shared_34_0_0">NA()</definedName>
    <definedName name="__shared_34_0_1">NA()</definedName>
    <definedName name="__shared_34_0_2">NA()</definedName>
    <definedName name="__shared_36_0_0">NA()</definedName>
    <definedName name="__shared_36_0_1">NA()</definedName>
    <definedName name="__shared_36_0_10">NA()</definedName>
    <definedName name="__shared_36_0_11">0.45-0.15</definedName>
    <definedName name="__shared_36_0_12">NA()</definedName>
    <definedName name="__shared_36_0_13">NA()</definedName>
    <definedName name="__shared_36_0_14">NA()</definedName>
    <definedName name="__shared_36_0_15">NA()</definedName>
    <definedName name="__shared_36_0_16">NA()</definedName>
    <definedName name="__shared_36_0_17">NA()</definedName>
    <definedName name="__shared_36_0_18">NA()</definedName>
    <definedName name="__shared_36_0_19">NA()</definedName>
    <definedName name="__shared_36_0_2">NA()</definedName>
    <definedName name="__shared_36_0_20">3-0.45</definedName>
    <definedName name="__shared_36_0_21">NA()</definedName>
    <definedName name="__shared_36_0_22">NA()</definedName>
    <definedName name="__shared_36_0_23">NA()</definedName>
    <definedName name="__shared_36_0_24">NA()</definedName>
    <definedName name="__shared_36_0_25">NA()</definedName>
    <definedName name="__shared_36_0_26">NA()</definedName>
    <definedName name="__shared_36_0_27">3-0.15</definedName>
    <definedName name="__shared_36_0_28">NA()</definedName>
    <definedName name="__shared_36_0_29">3-0.45</definedName>
    <definedName name="__shared_36_0_3">NA()</definedName>
    <definedName name="__shared_36_0_30">NA()</definedName>
    <definedName name="__shared_36_0_31">NA()</definedName>
    <definedName name="__shared_36_0_32">NA()</definedName>
    <definedName name="__shared_36_0_33">NA()</definedName>
    <definedName name="__shared_36_0_34">NA()</definedName>
    <definedName name="__shared_36_0_35">NA()</definedName>
    <definedName name="__shared_36_0_36">NA()</definedName>
    <definedName name="__shared_36_0_37">NA()</definedName>
    <definedName name="__shared_36_0_38">3-0.15</definedName>
    <definedName name="__shared_36_0_39">NA()</definedName>
    <definedName name="__shared_36_0_4">NA()</definedName>
    <definedName name="__shared_36_0_40">3-0.15</definedName>
    <definedName name="__shared_36_0_41">NA()</definedName>
    <definedName name="__shared_36_0_42">NA()</definedName>
    <definedName name="__shared_36_0_43">3-0.15</definedName>
    <definedName name="__shared_36_0_44">NA()</definedName>
    <definedName name="__shared_36_0_45">NA()</definedName>
    <definedName name="__shared_36_0_46">NA()</definedName>
    <definedName name="__shared_36_0_47">NA()</definedName>
    <definedName name="__shared_36_0_48">NA()</definedName>
    <definedName name="__shared_36_0_49">NA()</definedName>
    <definedName name="__shared_36_0_5">NA()</definedName>
    <definedName name="__shared_36_0_50">NA()</definedName>
    <definedName name="__shared_36_0_51">NA()</definedName>
    <definedName name="__shared_36_0_52">NA()</definedName>
    <definedName name="__shared_36_0_53">NA()</definedName>
    <definedName name="__shared_36_0_54">NA()</definedName>
    <definedName name="__shared_36_0_55">NA()</definedName>
    <definedName name="__shared_36_0_56">NA()</definedName>
    <definedName name="__shared_36_0_6">NA()</definedName>
    <definedName name="__shared_36_0_7">NA()</definedName>
    <definedName name="__shared_36_0_8">NA()</definedName>
    <definedName name="__shared_36_0_9">NA()</definedName>
    <definedName name="__shared_37_0_0">NA()</definedName>
    <definedName name="__shared_37_0_1">0.45-0.15</definedName>
    <definedName name="__shared_37_0_10">3-0.45</definedName>
    <definedName name="__shared_37_0_11">NA()</definedName>
    <definedName name="__shared_37_0_12">NA()</definedName>
    <definedName name="__shared_37_0_13">NA()</definedName>
    <definedName name="__shared_37_0_14">NA()</definedName>
    <definedName name="__shared_37_0_15">NA()</definedName>
    <definedName name="__shared_37_0_16">NA()</definedName>
    <definedName name="__shared_37_0_17">3-0.15</definedName>
    <definedName name="__shared_37_0_18">NA()</definedName>
    <definedName name="__shared_37_0_19">3-0.45</definedName>
    <definedName name="__shared_37_0_2">NA()</definedName>
    <definedName name="__shared_37_0_20">NA()</definedName>
    <definedName name="__shared_37_0_21">NA()</definedName>
    <definedName name="__shared_37_0_22">NA()</definedName>
    <definedName name="__shared_37_0_23">NA()</definedName>
    <definedName name="__shared_37_0_24">NA()</definedName>
    <definedName name="__shared_37_0_25">NA()</definedName>
    <definedName name="__shared_37_0_26">NA()</definedName>
    <definedName name="__shared_37_0_27">NA()</definedName>
    <definedName name="__shared_37_0_28">3-0.15</definedName>
    <definedName name="__shared_37_0_29">NA()</definedName>
    <definedName name="__shared_37_0_3">NA()</definedName>
    <definedName name="__shared_37_0_30">3-0.15</definedName>
    <definedName name="__shared_37_0_31">NA()</definedName>
    <definedName name="__shared_37_0_32">NA()</definedName>
    <definedName name="__shared_37_0_33">3-0.15</definedName>
    <definedName name="__shared_37_0_34">NA()</definedName>
    <definedName name="__shared_37_0_35">NA()</definedName>
    <definedName name="__shared_37_0_36">NA()</definedName>
    <definedName name="__shared_37_0_37">NA()</definedName>
    <definedName name="__shared_37_0_38">NA()</definedName>
    <definedName name="__shared_37_0_39">NA()</definedName>
    <definedName name="__shared_37_0_4">NA()</definedName>
    <definedName name="__shared_37_0_40">NA()</definedName>
    <definedName name="__shared_37_0_41">NA()</definedName>
    <definedName name="__shared_37_0_42">NA()</definedName>
    <definedName name="__shared_37_0_43">NA()</definedName>
    <definedName name="__shared_37_0_44">NA()</definedName>
    <definedName name="__shared_37_0_45">NA()</definedName>
    <definedName name="__shared_37_0_46">NA()</definedName>
    <definedName name="__shared_37_0_5">NA()</definedName>
    <definedName name="__shared_37_0_6">NA()</definedName>
    <definedName name="__shared_37_0_7">NA()</definedName>
    <definedName name="__shared_37_0_8">NA()</definedName>
    <definedName name="__shared_37_0_9">NA()</definedName>
    <definedName name="__shared_38_0_0">NA()</definedName>
    <definedName name="__shared_38_0_1">NA()</definedName>
    <definedName name="__shared_38_0_2">3.3-0.45</definedName>
    <definedName name="__shared_38_0_3">NA()</definedName>
    <definedName name="__shared_4_0_0">NA()</definedName>
    <definedName name="__shared_4_0_1">NA()</definedName>
    <definedName name="__shared_4_0_10">NA()</definedName>
    <definedName name="__shared_4_0_11">NA()</definedName>
    <definedName name="__shared_4_0_12">NA()</definedName>
    <definedName name="__shared_4_0_13">NA()</definedName>
    <definedName name="__shared_4_0_14">NA()</definedName>
    <definedName name="__shared_4_0_15">NA()</definedName>
    <definedName name="__shared_4_0_16">NA()</definedName>
    <definedName name="__shared_4_0_17">NA()</definedName>
    <definedName name="__shared_4_0_18">NA()</definedName>
    <definedName name="__shared_4_0_19">NA()</definedName>
    <definedName name="__shared_4_0_2">NA()</definedName>
    <definedName name="__shared_4_0_20">NA()</definedName>
    <definedName name="__shared_4_0_21">NA()</definedName>
    <definedName name="__shared_4_0_22">NA()</definedName>
    <definedName name="__shared_4_0_23">NA()</definedName>
    <definedName name="__shared_4_0_24">NA()</definedName>
    <definedName name="__shared_4_0_25">NA()</definedName>
    <definedName name="__shared_4_0_26">NA()</definedName>
    <definedName name="__shared_4_0_27">NA()</definedName>
    <definedName name="__shared_4_0_28">NA()</definedName>
    <definedName name="__shared_4_0_29">NA()</definedName>
    <definedName name="__shared_4_0_3">NA()</definedName>
    <definedName name="__shared_4_0_30">NA()</definedName>
    <definedName name="__shared_4_0_31">NA()</definedName>
    <definedName name="__shared_4_0_32">NA()</definedName>
    <definedName name="__shared_4_0_33">NA()</definedName>
    <definedName name="__shared_4_0_34">NA()</definedName>
    <definedName name="__shared_4_0_35">NA()</definedName>
    <definedName name="__shared_4_0_36">NA()</definedName>
    <definedName name="__shared_4_0_37">NA()</definedName>
    <definedName name="__shared_4_0_38">NA()</definedName>
    <definedName name="__shared_4_0_39">NA()</definedName>
    <definedName name="__shared_4_0_4">NA()</definedName>
    <definedName name="__shared_4_0_40">NA()</definedName>
    <definedName name="__shared_4_0_41">NA()</definedName>
    <definedName name="__shared_4_0_42">NA()</definedName>
    <definedName name="__shared_4_0_43">NA()</definedName>
    <definedName name="__shared_4_0_44">NA()</definedName>
    <definedName name="__shared_4_0_45">NA()</definedName>
    <definedName name="__shared_4_0_46">NA()</definedName>
    <definedName name="__shared_4_0_47">NA()</definedName>
    <definedName name="__shared_4_0_48">NA()</definedName>
    <definedName name="__shared_4_0_49">NA()</definedName>
    <definedName name="__shared_4_0_5">NA()</definedName>
    <definedName name="__shared_4_0_50">NA()</definedName>
    <definedName name="__shared_4_0_51">NA()</definedName>
    <definedName name="__shared_4_0_52">NA()</definedName>
    <definedName name="__shared_4_0_53">NA()</definedName>
    <definedName name="__shared_4_0_54">NA()</definedName>
    <definedName name="__shared_4_0_55">NA()</definedName>
    <definedName name="__shared_4_0_56">NA()</definedName>
    <definedName name="__shared_4_0_57">NA()</definedName>
    <definedName name="__shared_4_0_58">NA()</definedName>
    <definedName name="__shared_4_0_59">NA()</definedName>
    <definedName name="__shared_4_0_6">NA()</definedName>
    <definedName name="__shared_4_0_60">NA()</definedName>
    <definedName name="__shared_4_0_61">NA()</definedName>
    <definedName name="__shared_4_0_62">NA()</definedName>
    <definedName name="__shared_4_0_63">NA()</definedName>
    <definedName name="__shared_4_0_64">NA()</definedName>
    <definedName name="__shared_4_0_65">NA()</definedName>
    <definedName name="__shared_4_0_66">NA()</definedName>
    <definedName name="__shared_4_0_67">NA()</definedName>
    <definedName name="__shared_4_0_68">NA()</definedName>
    <definedName name="__shared_4_0_69">NA()</definedName>
    <definedName name="__shared_4_0_7">NA()</definedName>
    <definedName name="__shared_4_0_70">NA()</definedName>
    <definedName name="__shared_4_0_71">NA()</definedName>
    <definedName name="__shared_4_0_72">NA()</definedName>
    <definedName name="__shared_4_0_73">NA()</definedName>
    <definedName name="__shared_4_0_74">NA()</definedName>
    <definedName name="__shared_4_0_75">NA()</definedName>
    <definedName name="__shared_4_0_76">NA()</definedName>
    <definedName name="__shared_4_0_77">NA()</definedName>
    <definedName name="__shared_4_0_78">NA()</definedName>
    <definedName name="__shared_4_0_79">NA()</definedName>
    <definedName name="__shared_4_0_8">NA()</definedName>
    <definedName name="__shared_4_0_80">NA()</definedName>
    <definedName name="__shared_4_0_81">NA()</definedName>
    <definedName name="__shared_4_0_82">NA()</definedName>
    <definedName name="__shared_4_0_83">NA()</definedName>
    <definedName name="__shared_4_0_84">NA()</definedName>
    <definedName name="__shared_4_0_85">NA()</definedName>
    <definedName name="__shared_4_0_86">NA()</definedName>
    <definedName name="__shared_4_0_87">NA()</definedName>
    <definedName name="__shared_4_0_88">NA()</definedName>
    <definedName name="__shared_4_0_89">NA()</definedName>
    <definedName name="__shared_4_0_9">NA()</definedName>
    <definedName name="__shared_40_0_0">NA()</definedName>
    <definedName name="__shared_40_0_1">NA()</definedName>
    <definedName name="__shared_40_0_2">NA()</definedName>
    <definedName name="__shared_40_0_3">NA()</definedName>
    <definedName name="__shared_40_0_4">NA()</definedName>
    <definedName name="__shared_40_0_5">NA()</definedName>
    <definedName name="__shared_40_0_6">NA()</definedName>
    <definedName name="__shared_40_0_7">NA()</definedName>
    <definedName name="__shared_40_0_8">NA()</definedName>
    <definedName name="__shared_40_0_9">NA()</definedName>
    <definedName name="__shared_41_0_0">NA()</definedName>
    <definedName name="__shared_41_0_1">NA()</definedName>
    <definedName name="__shared_42_0_0">3.6-0.15</definedName>
    <definedName name="__shared_42_0_1">NA()</definedName>
    <definedName name="__shared_42_0_10">NA()</definedName>
    <definedName name="__shared_42_0_11">NA()</definedName>
    <definedName name="__shared_42_0_12">NA()</definedName>
    <definedName name="__shared_42_0_13">NA()</definedName>
    <definedName name="__shared_42_0_14">3.6-0.45</definedName>
    <definedName name="__shared_42_0_15">3.6-0.45</definedName>
    <definedName name="__shared_42_0_16">NA()</definedName>
    <definedName name="__shared_42_0_17">3.6-0.45</definedName>
    <definedName name="__shared_42_0_18">NA()</definedName>
    <definedName name="__shared_42_0_19">NA()</definedName>
    <definedName name="__shared_42_0_2">0.425-0.15</definedName>
    <definedName name="__shared_42_0_20">(3.6/0.15)-2</definedName>
    <definedName name="__shared_42_0_21">NA()</definedName>
    <definedName name="__shared_42_0_22">NA()</definedName>
    <definedName name="__shared_42_0_23">NA()</definedName>
    <definedName name="__shared_42_0_24">3.6-0.125</definedName>
    <definedName name="__shared_42_0_25">NA()</definedName>
    <definedName name="__shared_42_0_26">3.6-0.125</definedName>
    <definedName name="__shared_42_0_27">NA()</definedName>
    <definedName name="__shared_42_0_28">NA()</definedName>
    <definedName name="__shared_42_0_29">NA()</definedName>
    <definedName name="__shared_42_0_3">0.425-0.125</definedName>
    <definedName name="__shared_42_0_30">NA()</definedName>
    <definedName name="__shared_42_0_31">NA()</definedName>
    <definedName name="__shared_42_0_32">NA()</definedName>
    <definedName name="__shared_42_0_33">NA()</definedName>
    <definedName name="__shared_42_0_34">NA()</definedName>
    <definedName name="__shared_42_0_35">NA()</definedName>
    <definedName name="__shared_42_0_36">NA()</definedName>
    <definedName name="__shared_42_0_37">NA()</definedName>
    <definedName name="__shared_42_0_38">NA()</definedName>
    <definedName name="__shared_42_0_39">NA()</definedName>
    <definedName name="__shared_42_0_4">0.45-0.15</definedName>
    <definedName name="__shared_42_0_40">NA()</definedName>
    <definedName name="__shared_42_0_41">NA()</definedName>
    <definedName name="__shared_42_0_42">NA()</definedName>
    <definedName name="__shared_42_0_43">NA()</definedName>
    <definedName name="__shared_42_0_5">NA()</definedName>
    <definedName name="__shared_42_0_6">NA()</definedName>
    <definedName name="__shared_42_0_7">NA()</definedName>
    <definedName name="__shared_42_0_8">NA()</definedName>
    <definedName name="__shared_42_0_9">NA()</definedName>
    <definedName name="__shared_45_0_0">NA()</definedName>
    <definedName name="__shared_45_0_1">NA()</definedName>
    <definedName name="__shared_45_0_2">NA()</definedName>
    <definedName name="__shared_5_0_0">NA()</definedName>
    <definedName name="__shared_5_0_1">NA()</definedName>
    <definedName name="__shared_56_0_0">NA()</definedName>
    <definedName name="__shared_56_0_1">NA()</definedName>
    <definedName name="__shared_56_0_10">NA()</definedName>
    <definedName name="__shared_56_0_11">NA()</definedName>
    <definedName name="__shared_56_0_12">NA()</definedName>
    <definedName name="__shared_56_0_13">NA()</definedName>
    <definedName name="__shared_56_0_2">NA()</definedName>
    <definedName name="__shared_56_0_3">NA()</definedName>
    <definedName name="__shared_56_0_4">NA()</definedName>
    <definedName name="__shared_56_0_5">NA()</definedName>
    <definedName name="__shared_56_0_6">NA()</definedName>
    <definedName name="__shared_56_0_7">NA()</definedName>
    <definedName name="__shared_56_0_8">NA()</definedName>
    <definedName name="__shared_56_0_9">NA()</definedName>
    <definedName name="__shared_57_0_0">NA()</definedName>
    <definedName name="__shared_57_0_1">NA()</definedName>
    <definedName name="__shared_57_0_10">NA()</definedName>
    <definedName name="__shared_57_0_11">NA()</definedName>
    <definedName name="__shared_57_0_12">NA()</definedName>
    <definedName name="__shared_57_0_13">NA()</definedName>
    <definedName name="__shared_57_0_14">NA()</definedName>
    <definedName name="__shared_57_0_15">NA()</definedName>
    <definedName name="__shared_57_0_16">NA()</definedName>
    <definedName name="__shared_57_0_17">NA()</definedName>
    <definedName name="__shared_57_0_18">NA()</definedName>
    <definedName name="__shared_57_0_19">NA()</definedName>
    <definedName name="__shared_57_0_2">NA()</definedName>
    <definedName name="__shared_57_0_20">NA()</definedName>
    <definedName name="__shared_57_0_21">NA()</definedName>
    <definedName name="__shared_57_0_22">NA()</definedName>
    <definedName name="__shared_57_0_23">NA()</definedName>
    <definedName name="__shared_57_0_24">NA()</definedName>
    <definedName name="__shared_57_0_25">NA()</definedName>
    <definedName name="__shared_57_0_26">NA()</definedName>
    <definedName name="__shared_57_0_27">NA()</definedName>
    <definedName name="__shared_57_0_28">NA()</definedName>
    <definedName name="__shared_57_0_29">NA()</definedName>
    <definedName name="__shared_57_0_3">NA()</definedName>
    <definedName name="__shared_57_0_30">NA()</definedName>
    <definedName name="__shared_57_0_31">NA()</definedName>
    <definedName name="__shared_57_0_32">NA()</definedName>
    <definedName name="__shared_57_0_33">NA()</definedName>
    <definedName name="__shared_57_0_34">NA()</definedName>
    <definedName name="__shared_57_0_35">NA()</definedName>
    <definedName name="__shared_57_0_36">NA()</definedName>
    <definedName name="__shared_57_0_37">NA()</definedName>
    <definedName name="__shared_57_0_38">NA()</definedName>
    <definedName name="__shared_57_0_39">NA()</definedName>
    <definedName name="__shared_57_0_4">NA()</definedName>
    <definedName name="__shared_57_0_40">NA()</definedName>
    <definedName name="__shared_57_0_41">NA()</definedName>
    <definedName name="__shared_57_0_42">NA()</definedName>
    <definedName name="__shared_57_0_43">NA()</definedName>
    <definedName name="__shared_57_0_44">NA()</definedName>
    <definedName name="__shared_57_0_45">NA()</definedName>
    <definedName name="__shared_57_0_46">NA()</definedName>
    <definedName name="__shared_57_0_47">NA()</definedName>
    <definedName name="__shared_57_0_48">NA()</definedName>
    <definedName name="__shared_57_0_49">NA()</definedName>
    <definedName name="__shared_57_0_5">NA()</definedName>
    <definedName name="__shared_57_0_50">NA()</definedName>
    <definedName name="__shared_57_0_51">NA()</definedName>
    <definedName name="__shared_57_0_52">NA()</definedName>
    <definedName name="__shared_57_0_53">NA()</definedName>
    <definedName name="__shared_57_0_54">NA()</definedName>
    <definedName name="__shared_57_0_55">NA()</definedName>
    <definedName name="__shared_57_0_56">NA()</definedName>
    <definedName name="__shared_57_0_57">NA()</definedName>
    <definedName name="__shared_57_0_58">NA()</definedName>
    <definedName name="__shared_57_0_59">NA()</definedName>
    <definedName name="__shared_57_0_6">NA()</definedName>
    <definedName name="__shared_57_0_60">NA()</definedName>
    <definedName name="__shared_57_0_61">NA()</definedName>
    <definedName name="__shared_57_0_62">NA()</definedName>
    <definedName name="__shared_57_0_63">NA()</definedName>
    <definedName name="__shared_57_0_64">NA()</definedName>
    <definedName name="__shared_57_0_65">NA()</definedName>
    <definedName name="__shared_57_0_66">NA()</definedName>
    <definedName name="__shared_57_0_67">NA()</definedName>
    <definedName name="__shared_57_0_68">NA()</definedName>
    <definedName name="__shared_57_0_69">NA()</definedName>
    <definedName name="__shared_57_0_7">NA()</definedName>
    <definedName name="__shared_57_0_70">NA()</definedName>
    <definedName name="__shared_57_0_71">NA()</definedName>
    <definedName name="__shared_57_0_72">NA()</definedName>
    <definedName name="__shared_57_0_73">NA()</definedName>
    <definedName name="__shared_57_0_74">NA()</definedName>
    <definedName name="__shared_57_0_75">NA()</definedName>
    <definedName name="__shared_57_0_76">NA()</definedName>
    <definedName name="__shared_57_0_77">NA()</definedName>
    <definedName name="__shared_57_0_78">NA()</definedName>
    <definedName name="__shared_57_0_79">NA()</definedName>
    <definedName name="__shared_57_0_8">NA()</definedName>
    <definedName name="__shared_57_0_80">NA()</definedName>
    <definedName name="__shared_57_0_81">NA()</definedName>
    <definedName name="__shared_57_0_82">NA()</definedName>
    <definedName name="__shared_57_0_83">NA()</definedName>
    <definedName name="__shared_57_0_84">NA()</definedName>
    <definedName name="__shared_57_0_85">NA()</definedName>
    <definedName name="__shared_57_0_86">NA()</definedName>
    <definedName name="__shared_57_0_87">NA()</definedName>
    <definedName name="__shared_57_0_88">NA()</definedName>
    <definedName name="__shared_57_0_89">NA()</definedName>
    <definedName name="__shared_57_0_9">NA()</definedName>
    <definedName name="__shared_57_0_90">NA()</definedName>
    <definedName name="__shared_57_0_91">NA()</definedName>
    <definedName name="__shared_57_0_92">NA()</definedName>
    <definedName name="__shared_57_0_93">NA()</definedName>
    <definedName name="__shared_57_0_94">NA()</definedName>
    <definedName name="__shared_57_0_95">NA()</definedName>
    <definedName name="__shared_57_0_96">NA()</definedName>
    <definedName name="__shared_57_0_97">NA()</definedName>
    <definedName name="__shared_58_0_0">NA()</definedName>
    <definedName name="__shared_58_0_1">NA()</definedName>
    <definedName name="__shared_58_0_10">NA()</definedName>
    <definedName name="__shared_58_0_11">NA()</definedName>
    <definedName name="__shared_58_0_12">NA()</definedName>
    <definedName name="__shared_58_0_13">NA()</definedName>
    <definedName name="__shared_58_0_14">NA()</definedName>
    <definedName name="__shared_58_0_15">NA()</definedName>
    <definedName name="__shared_58_0_16">NA()</definedName>
    <definedName name="__shared_58_0_17">NA()</definedName>
    <definedName name="__shared_58_0_2">NA()</definedName>
    <definedName name="__shared_58_0_3">NA()</definedName>
    <definedName name="__shared_58_0_4">NA()</definedName>
    <definedName name="__shared_58_0_5">NA()</definedName>
    <definedName name="__shared_58_0_6">NA()</definedName>
    <definedName name="__shared_58_0_7">NA()</definedName>
    <definedName name="__shared_58_0_8">NA()</definedName>
    <definedName name="__shared_58_0_9">NA()</definedName>
    <definedName name="__shared_59_0_0">NA()</definedName>
    <definedName name="__shared_59_0_1">NA()</definedName>
    <definedName name="__shared_59_0_10">NA()</definedName>
    <definedName name="__shared_59_0_11">NA()</definedName>
    <definedName name="__shared_59_0_12">NA()</definedName>
    <definedName name="__shared_59_0_13">NA()</definedName>
    <definedName name="__shared_59_0_2">NA()</definedName>
    <definedName name="__shared_59_0_3">NA()</definedName>
    <definedName name="__shared_59_0_4">NA()</definedName>
    <definedName name="__shared_59_0_5">NA()</definedName>
    <definedName name="__shared_59_0_6">NA()</definedName>
    <definedName name="__shared_59_0_7">NA()</definedName>
    <definedName name="__shared_59_0_8">NA()</definedName>
    <definedName name="__shared_59_0_9">NA()</definedName>
    <definedName name="__shared_60_0_0">NA()</definedName>
    <definedName name="__shared_60_0_1">NA()</definedName>
    <definedName name="__shared_61_0_0">NA()</definedName>
    <definedName name="__shared_62_0_0">NA()</definedName>
    <definedName name="__shared_62_0_1">NA()</definedName>
    <definedName name="__shared_62_0_10">NA()</definedName>
    <definedName name="__shared_62_0_11">NA()</definedName>
    <definedName name="__shared_62_0_2">NA()</definedName>
    <definedName name="__shared_62_0_3">NA()</definedName>
    <definedName name="__shared_62_0_4">NA()</definedName>
    <definedName name="__shared_62_0_5">NA()</definedName>
    <definedName name="__shared_62_0_6">NA()</definedName>
    <definedName name="__shared_62_0_7">NA()</definedName>
    <definedName name="__shared_62_0_8">NA()</definedName>
    <definedName name="__shared_62_0_9">NA()</definedName>
    <definedName name="__shared_63_0_0">NA()</definedName>
    <definedName name="__SO016">NA()</definedName>
    <definedName name="__SP001">NA()</definedName>
    <definedName name="__SP002">NA()</definedName>
    <definedName name="__SP003">NA()</definedName>
    <definedName name="__SP004">NA()</definedName>
    <definedName name="__SP005">NA()</definedName>
    <definedName name="__SP006">NA()</definedName>
    <definedName name="__SP007">NA()</definedName>
    <definedName name="__SP008">NA()</definedName>
    <definedName name="__SP009">NA()</definedName>
    <definedName name="__SP010">NA()</definedName>
    <definedName name="__SP011">NA()</definedName>
    <definedName name="__SP012">NA()</definedName>
    <definedName name="__SP013">NA()</definedName>
    <definedName name="__SP014">NA()</definedName>
    <definedName name="__SP015">NA()</definedName>
    <definedName name="__SP016">NA()</definedName>
    <definedName name="__SP017">NA()</definedName>
    <definedName name="__SP018">NA()</definedName>
    <definedName name="__SP019">NA()</definedName>
    <definedName name="__SP020">NA()</definedName>
    <definedName name="__SP021">NA()</definedName>
    <definedName name="__SP022">NA()</definedName>
    <definedName name="__SP023">NA()</definedName>
    <definedName name="__SP024">NA()</definedName>
    <definedName name="__SP025">NA()</definedName>
    <definedName name="__SP026">NA()</definedName>
    <definedName name="__SP027">NA()</definedName>
    <definedName name="__SP028">NA()</definedName>
    <definedName name="__SP029">NA()</definedName>
    <definedName name="__SP030">NA()</definedName>
    <definedName name="__SP031">NA()</definedName>
    <definedName name="__SP032">NA()</definedName>
    <definedName name="__SP033">NA()</definedName>
    <definedName name="__SP034">NA()</definedName>
    <definedName name="__SP035">NA()</definedName>
    <definedName name="__SP036">NA()</definedName>
    <definedName name="__SP037">NA()</definedName>
    <definedName name="__SP038">NA()</definedName>
    <definedName name="__SP039">NA()</definedName>
    <definedName name="__SP040">NA()</definedName>
    <definedName name="__SP041">NA()</definedName>
    <definedName name="__SP042">NA()</definedName>
    <definedName name="__SP043">NA()</definedName>
    <definedName name="__SP044">NA()</definedName>
    <definedName name="__SP045">NA()</definedName>
    <definedName name="__SP046">NA()</definedName>
    <definedName name="__SP047">NA()</definedName>
    <definedName name="__SP048">NA()</definedName>
    <definedName name="__SP049">NA()</definedName>
    <definedName name="__SP050">NA()</definedName>
    <definedName name="__SP051">NA()</definedName>
    <definedName name="__SP052">NA()</definedName>
    <definedName name="__SP053">NA()</definedName>
    <definedName name="__SP054">NA()</definedName>
    <definedName name="__SP055">NA()</definedName>
    <definedName name="__SP056">NA()</definedName>
    <definedName name="__SP057">NA()</definedName>
    <definedName name="__SP058">NA()</definedName>
    <definedName name="__SP059">NA()</definedName>
    <definedName name="__SP060">NA()</definedName>
    <definedName name="__SP061">NA()</definedName>
    <definedName name="__SP062">NA()</definedName>
    <definedName name="__SP063">NA()</definedName>
    <definedName name="__SP064">NA()</definedName>
    <definedName name="__SP065">NA()</definedName>
    <definedName name="__SP066">NA()</definedName>
    <definedName name="__SP067">NA()</definedName>
    <definedName name="__SP068">NA()</definedName>
    <definedName name="__SP069">NA()</definedName>
    <definedName name="__SP070">NA()</definedName>
    <definedName name="__sp071">NA()</definedName>
    <definedName name="__SP072">NA()</definedName>
    <definedName name="__SP073">NA()</definedName>
    <definedName name="__SP074">NA()</definedName>
    <definedName name="__SP075">NA()</definedName>
    <definedName name="__SP076">NA()</definedName>
    <definedName name="__SP077">NA()</definedName>
    <definedName name="__sp078">NA()</definedName>
    <definedName name="__SP10">[13]Sheet1!$C$18</definedName>
    <definedName name="__SP16">[13]Sheet1!$C$24</definedName>
    <definedName name="__SP7">[13]Sheet1!$C$15</definedName>
    <definedName name="__SPO79">NA()</definedName>
    <definedName name="__SS10">[29]MRATES!$J$7</definedName>
    <definedName name="__ss12">[8]rdamdata!$J$8</definedName>
    <definedName name="__SS150">[29]MRATES!$G$13</definedName>
    <definedName name="__ss20">[8]rdamdata!$J$7</definedName>
    <definedName name="__SS225">[29]MRATES!$G$14</definedName>
    <definedName name="__SS25">[29]MRATES!$J$10</definedName>
    <definedName name="__SS300">[29]MRATES!$G$15</definedName>
    <definedName name="__ss40">[8]rdamdata!$J$6</definedName>
    <definedName name="__SS6">[29]MRATES!$J$6</definedName>
    <definedName name="__sw1" localSheetId="6">#REF!</definedName>
    <definedName name="__sw1" localSheetId="0">#REF!</definedName>
    <definedName name="__sw1">#REF!</definedName>
    <definedName name="__TB2" localSheetId="6">'[35]SPT vs PHI'!$B$2:$C$65</definedName>
    <definedName name="__TB2">'[36]SPT vs PHI'!$B$2:$C$65</definedName>
    <definedName name="__tw2">'[26]C-data'!$F$90</definedName>
    <definedName name="__us1" localSheetId="6">#REF!</definedName>
    <definedName name="__us1" localSheetId="0">#REF!</definedName>
    <definedName name="__us1">#REF!</definedName>
    <definedName name="__var1" localSheetId="6">#REF!</definedName>
    <definedName name="__var1" localSheetId="0">#REF!</definedName>
    <definedName name="__var1">#REF!</definedName>
    <definedName name="__var4" localSheetId="6">#REF!</definedName>
    <definedName name="__var4" localSheetId="0">#REF!</definedName>
    <definedName name="__var4">#REF!</definedName>
    <definedName name="__vat1">NA()</definedName>
    <definedName name="__vat2">NA()</definedName>
    <definedName name="__xh11010">NA()</definedName>
    <definedName name="__xh1104">NA()</definedName>
    <definedName name="__xh1106">NA()</definedName>
    <definedName name="__xh1108">NA()</definedName>
    <definedName name="__xh12510">NA()</definedName>
    <definedName name="__xh1254">NA()</definedName>
    <definedName name="__xh1256">NA()</definedName>
    <definedName name="__xh1258">NA()</definedName>
    <definedName name="__xh14010">NA()</definedName>
    <definedName name="__xh1404">NA()</definedName>
    <definedName name="__xh1406">NA()</definedName>
    <definedName name="__xh1408">NA()</definedName>
    <definedName name="__xh16010">NA()</definedName>
    <definedName name="__xh1604">NA()</definedName>
    <definedName name="__xh1606">NA()</definedName>
    <definedName name="__xh1608">NA()</definedName>
    <definedName name="__xh18010">NA()</definedName>
    <definedName name="__xh1804">NA()</definedName>
    <definedName name="__xh1806">NA()</definedName>
    <definedName name="__xh1808">NA()</definedName>
    <definedName name="__xh20010">NA()</definedName>
    <definedName name="__xh2004">NA()</definedName>
    <definedName name="__xh2006">NA()</definedName>
    <definedName name="__xh2008">NA()</definedName>
    <definedName name="__xh22510">NA()</definedName>
    <definedName name="__xh2254">NA()</definedName>
    <definedName name="__xh2256">[20]HDPE!$L$30</definedName>
    <definedName name="__xh2258">NA()</definedName>
    <definedName name="__xh25010">NA()</definedName>
    <definedName name="__xh2504">NA()</definedName>
    <definedName name="__xh2506">[20]HDPE!$M$30</definedName>
    <definedName name="__xh2508">NA()</definedName>
    <definedName name="__xh28010">NA()</definedName>
    <definedName name="__xh2804">NA()</definedName>
    <definedName name="__xh2806">[20]HDPE!$N$30</definedName>
    <definedName name="__xh2808">NA()</definedName>
    <definedName name="__xh31510">NA()</definedName>
    <definedName name="__xh3154">NA()</definedName>
    <definedName name="__xh3156">[20]HDPE!$O$30</definedName>
    <definedName name="__xh3158">NA()</definedName>
    <definedName name="__xh3554">NA()</definedName>
    <definedName name="__xh3556">NA()</definedName>
    <definedName name="__xh6310">NA()</definedName>
    <definedName name="__xh634">[20]HDPE!$C$16</definedName>
    <definedName name="__xh636">NA()</definedName>
    <definedName name="__xh638">NA()</definedName>
    <definedName name="__xh7510">NA()</definedName>
    <definedName name="__xh754">NA()</definedName>
    <definedName name="__xh756">NA()</definedName>
    <definedName name="__xh758">NA()</definedName>
    <definedName name="__xh9010">NA()</definedName>
    <definedName name="__xh904">NA()</definedName>
    <definedName name="__xh906">NA()</definedName>
    <definedName name="__xh908">NA()</definedName>
    <definedName name="__xh9999">[37]HDPE!$L$30</definedName>
    <definedName name="__xk7100">[20]DI!$C$37</definedName>
    <definedName name="__xk7150">[20]DI!$D$37</definedName>
    <definedName name="__xk7200">NA()</definedName>
    <definedName name="__xk7250">[20]DI!$F$37</definedName>
    <definedName name="__xk7300">[20]DI!$G$37</definedName>
    <definedName name="__xk7350">NA()</definedName>
    <definedName name="__xk7400">NA()</definedName>
    <definedName name="__xk7450">NA()</definedName>
    <definedName name="__xk7500">NA()</definedName>
    <definedName name="__xk7600">NA()</definedName>
    <definedName name="__xk9100">NA()</definedName>
    <definedName name="__xk91000">NA()</definedName>
    <definedName name="__xk9150">NA()</definedName>
    <definedName name="__xk9200">NA()</definedName>
    <definedName name="__xk9250">NA()</definedName>
    <definedName name="__xk9300">NA()</definedName>
    <definedName name="__xk9350">NA()</definedName>
    <definedName name="__xk9400">NA()</definedName>
    <definedName name="__xk9450">NA()</definedName>
    <definedName name="__xk9500">NA()</definedName>
    <definedName name="__xk9600">NA()</definedName>
    <definedName name="__xk9700">NA()</definedName>
    <definedName name="__xk9750">NA()</definedName>
    <definedName name="__xk9800">NA()</definedName>
    <definedName name="__xk9900">NA()</definedName>
    <definedName name="__xlfn_BAHTTEXT">NA()</definedName>
    <definedName name="__xlfn_CEILING_MATH">NA()</definedName>
    <definedName name="__xlfn_ISFORMULA">NA()</definedName>
    <definedName name="__xlnm__FilterDatabase">NA()</definedName>
    <definedName name="__xlnm_Database">NA()</definedName>
    <definedName name="__xlnm_Print_Area">NA()</definedName>
    <definedName name="__xlnm_Print_Titles">NA()</definedName>
    <definedName name="__xlnm_Print_Titles_1">NA()</definedName>
    <definedName name="__xp11010">[20]pvc!$F$61</definedName>
    <definedName name="__xp1104">[20]pvc!$F$31</definedName>
    <definedName name="__xp1106">[20]pvc!$F$46</definedName>
    <definedName name="__xp12510">NA()</definedName>
    <definedName name="__xp1254">[20]pvc!$G$31</definedName>
    <definedName name="__xp1256">[20]pvc!$G$46</definedName>
    <definedName name="__xp14010">[20]pvc!$H$61</definedName>
    <definedName name="__xp1404">[20]pvc!$H$31</definedName>
    <definedName name="__xp1406">[20]pvc!$H$46</definedName>
    <definedName name="__xp16010">NA()</definedName>
    <definedName name="__xp1604">[20]pvc!$I$31</definedName>
    <definedName name="__xp1606">[20]pvc!$I$46</definedName>
    <definedName name="__xp18010">NA()</definedName>
    <definedName name="__xp1804">[20]pvc!$J$31</definedName>
    <definedName name="__xp1806">[20]pvc!$J$46</definedName>
    <definedName name="__xp20010">NA()</definedName>
    <definedName name="__xp2004">NA()</definedName>
    <definedName name="__xp2006">[20]pvc!$K$46</definedName>
    <definedName name="__xp22510">NA()</definedName>
    <definedName name="__xp2254">NA()</definedName>
    <definedName name="__xp2256">NA()</definedName>
    <definedName name="__xp25010">NA()</definedName>
    <definedName name="__xp2504">NA()</definedName>
    <definedName name="__xp2506">NA()</definedName>
    <definedName name="__xp28010">NA()</definedName>
    <definedName name="__xp2804">NA()</definedName>
    <definedName name="__xp2806">NA()</definedName>
    <definedName name="__xp31510">NA()</definedName>
    <definedName name="__xp3154">NA()</definedName>
    <definedName name="__xp3156">NA()</definedName>
    <definedName name="__xp6310">[20]pvc!$C$61</definedName>
    <definedName name="__xp634">NA()</definedName>
    <definedName name="__xp636">[20]pvc!$C$46</definedName>
    <definedName name="__xp7510">[20]pvc!$D$61</definedName>
    <definedName name="__xp754">[20]pvc!$D$31</definedName>
    <definedName name="__xp756">[20]pvc!$D$46</definedName>
    <definedName name="__xp9010">[20]pvc!$E$61</definedName>
    <definedName name="__xp904">[20]pvc!$E$31</definedName>
    <definedName name="__xp906">[20]pvc!$E$46</definedName>
    <definedName name="_0">NA()</definedName>
    <definedName name="_0_10">NA()</definedName>
    <definedName name="_055">NA()</definedName>
    <definedName name="_0knrothpfinal" localSheetId="6">#REF!</definedName>
    <definedName name="_0knrothpfinal" localSheetId="0">#REF!</definedName>
    <definedName name="_0knrothpfinal">#REF!</definedName>
    <definedName name="_1__Bitumen_pressure">[38]Usage!$C$11</definedName>
    <definedName name="_1_1">NA()</definedName>
    <definedName name="_10_mm">NA()</definedName>
    <definedName name="_1000_mm_diameter">NA()</definedName>
    <definedName name="_12_mm">NA()</definedName>
    <definedName name="_1220_mm_diameter">NA()</definedName>
    <definedName name="_13">NA()</definedName>
    <definedName name="_150_mm_thickness">'[38]Common '!$D$294</definedName>
    <definedName name="_2_and_3" localSheetId="6">'[39]Estimate '!#REF!</definedName>
    <definedName name="_2_and_3">'[39]Estimate '!#REF!</definedName>
    <definedName name="_20_mm">NA()</definedName>
    <definedName name="_25_mm">NA()</definedName>
    <definedName name="_250_mm_diameter">NA()</definedName>
    <definedName name="_2m_100">NA()</definedName>
    <definedName name="_2m_150">NA()</definedName>
    <definedName name="_2m_200">NA()</definedName>
    <definedName name="_2m_25">NA()</definedName>
    <definedName name="_2m_250">NA()</definedName>
    <definedName name="_2m_300">NA()</definedName>
    <definedName name="_2m_32">NA()</definedName>
    <definedName name="_2m_40">NA()</definedName>
    <definedName name="_2m_50">NA()</definedName>
    <definedName name="_2m_65">NA()</definedName>
    <definedName name="_2m_80">NA()</definedName>
    <definedName name="_3" localSheetId="6" hidden="1">'[40]final abstract'!#REF!</definedName>
    <definedName name="_3" hidden="1">'[40]final abstract'!#REF!</definedName>
    <definedName name="_300_mm_diameter">NA()</definedName>
    <definedName name="_3m_100">NA()</definedName>
    <definedName name="_3m_150">NA()</definedName>
    <definedName name="_3m_200">NA()</definedName>
    <definedName name="_3m_25">NA()</definedName>
    <definedName name="_3m_250">NA()</definedName>
    <definedName name="_3m_300">NA()</definedName>
    <definedName name="_3m_32">NA()</definedName>
    <definedName name="_3m_40">NA()</definedName>
    <definedName name="_3m_50">NA()</definedName>
    <definedName name="_3m_65">NA()</definedName>
    <definedName name="_3m_80">NA()</definedName>
    <definedName name="_40_mm">NA()</definedName>
    <definedName name="_40_mm_size_OG">NA()</definedName>
    <definedName name="_40_mm_SS_5_HBG">"[71]material!#ref!"</definedName>
    <definedName name="_40_mm_thick_ness">NA()</definedName>
    <definedName name="_40MM_HBG">NA()</definedName>
    <definedName name="_45_mm">NA()</definedName>
    <definedName name="_450_mm_diameter">NA()</definedName>
    <definedName name="_50_mm">NA()</definedName>
    <definedName name="_6_mm">NA()</definedName>
    <definedName name="_6_mm_SS_5_HBG_m_c">"[71]material!#ref!"</definedName>
    <definedName name="_600_mm_diameter">NA()</definedName>
    <definedName name="_65MM_HBG">NA()</definedName>
    <definedName name="_65MM_HBT">NA()</definedName>
    <definedName name="_65MM_OG">NA()</definedName>
    <definedName name="_75_mm_thick_ness">'[38]Common '!$D$287</definedName>
    <definedName name="_750_mm_diameter">NA()</definedName>
    <definedName name="_800_mm_diameter">NA()</definedName>
    <definedName name="_a">NA()</definedName>
    <definedName name="_a_10">NA()</definedName>
    <definedName name="_aaa10">NA()</definedName>
    <definedName name="_aaa5">NA()</definedName>
    <definedName name="_AAA51">NA()</definedName>
    <definedName name="_aaa55">NA()</definedName>
    <definedName name="_AAA6">NA()</definedName>
    <definedName name="_AAA7">NA()</definedName>
    <definedName name="_AAD5">NA()</definedName>
    <definedName name="_aad55">NA()</definedName>
    <definedName name="_Apr02">"[72]newabstract!#ref!"</definedName>
    <definedName name="_Apr03">"[72]newabstract!#ref!"</definedName>
    <definedName name="_Apr04">"[72]newabstract!#ref!"</definedName>
    <definedName name="_Apr05">"[72]newabstract!#ref!"</definedName>
    <definedName name="_Apr06">"[72]newabstract!#ref!"</definedName>
    <definedName name="_Apr07">"[72]newabstract!#ref!"</definedName>
    <definedName name="_Apr08">"[72]newabstract!#ref!"</definedName>
    <definedName name="_Apr09">"[72]newabstract!#ref!"</definedName>
    <definedName name="_Apr10">"[72]newabstract!#ref!"</definedName>
    <definedName name="_Apr11">"[72]newabstract!#ref!"</definedName>
    <definedName name="_Apr13">"[72]newabstract!#ref!"</definedName>
    <definedName name="_Apr14">"[72]newabstract!#ref!"</definedName>
    <definedName name="_Apr15">"[72]newabstract!#ref!"</definedName>
    <definedName name="_Apr16">"[72]newabstract!#ref!"</definedName>
    <definedName name="_Apr17">"[72]newabstract!#ref!"</definedName>
    <definedName name="_Apr20">"[72]newabstract!#ref!"</definedName>
    <definedName name="_Apr21">"[72]newabstract!#ref!"</definedName>
    <definedName name="_Apr22">"[72]newabstract!#ref!"</definedName>
    <definedName name="_Apr23">"[72]newabstract!#ref!"</definedName>
    <definedName name="_Apr24">"[72]newabstract!#ref!"</definedName>
    <definedName name="_Apr27">"[72]newabstract!#ref!"</definedName>
    <definedName name="_Apr28">"[72]newabstract!#ref!"</definedName>
    <definedName name="_Apr29">"[72]newabstract!#ref!"</definedName>
    <definedName name="_Apr30">"[72]newabstract!#ref!"</definedName>
    <definedName name="_atw2">NA()</definedName>
    <definedName name="_AUX1">NA()</definedName>
    <definedName name="_AUX111">[31]bom!$R$2</definedName>
    <definedName name="_aux2" localSheetId="6">#REF!</definedName>
    <definedName name="_aux2" localSheetId="0">#REF!</definedName>
    <definedName name="_aux2">#REF!</definedName>
    <definedName name="_AUX3" localSheetId="6">#REF!</definedName>
    <definedName name="_AUX3" localSheetId="0">#REF!</definedName>
    <definedName name="_AUX3">#REF!</definedName>
    <definedName name="_b">NA()</definedName>
    <definedName name="_bla1">[1]leads!$H$7</definedName>
    <definedName name="_bol1">NA()</definedName>
    <definedName name="_brush">NA()</definedName>
    <definedName name="_BSG100">NA()</definedName>
    <definedName name="_BSG150">NA()</definedName>
    <definedName name="_BSG5">NA()</definedName>
    <definedName name="_BSG75">NA()</definedName>
    <definedName name="_BTC1">NA()</definedName>
    <definedName name="_BTC10">NA()</definedName>
    <definedName name="_BTC11">NA()</definedName>
    <definedName name="_BTC12">NA()</definedName>
    <definedName name="_BTC13">NA()</definedName>
    <definedName name="_BTC14">NA()</definedName>
    <definedName name="_BTC15">NA()</definedName>
    <definedName name="_BTC16">NA()</definedName>
    <definedName name="_BTC17">NA()</definedName>
    <definedName name="_BTC18">NA()</definedName>
    <definedName name="_BTC19">NA()</definedName>
    <definedName name="_BTC2">NA()</definedName>
    <definedName name="_BTC20">NA()</definedName>
    <definedName name="_BTC21">NA()</definedName>
    <definedName name="_BTC22">NA()</definedName>
    <definedName name="_BTC23">NA()</definedName>
    <definedName name="_BTC24">NA()</definedName>
    <definedName name="_BTC3">NA()</definedName>
    <definedName name="_BTC4">NA()</definedName>
    <definedName name="_BTC5">NA()</definedName>
    <definedName name="_BTC6">NA()</definedName>
    <definedName name="_BTC7">NA()</definedName>
    <definedName name="_BTC8">NA()</definedName>
    <definedName name="_BTC9">NA()</definedName>
    <definedName name="_BTR1">NA()</definedName>
    <definedName name="_BTR10">NA()</definedName>
    <definedName name="_BTR11">NA()</definedName>
    <definedName name="_BTR12">NA()</definedName>
    <definedName name="_BTR13">NA()</definedName>
    <definedName name="_BTR14">NA()</definedName>
    <definedName name="_BTR15">NA()</definedName>
    <definedName name="_BTR16">NA()</definedName>
    <definedName name="_BTR17">NA()</definedName>
    <definedName name="_BTR18">NA()</definedName>
    <definedName name="_BTR19">NA()</definedName>
    <definedName name="_BTR2">NA()</definedName>
    <definedName name="_BTR20">NA()</definedName>
    <definedName name="_BTR21">NA()</definedName>
    <definedName name="_BTR22">NA()</definedName>
    <definedName name="_BTR23">NA()</definedName>
    <definedName name="_BTR24">NA()</definedName>
    <definedName name="_BTR3">NA()</definedName>
    <definedName name="_BTR4">NA()</definedName>
    <definedName name="_BTR5">NA()</definedName>
    <definedName name="_BTR6">NA()</definedName>
    <definedName name="_BTR7">NA()</definedName>
    <definedName name="_BTR8">NA()</definedName>
    <definedName name="_BTR9">NA()</definedName>
    <definedName name="_BTS1">NA()</definedName>
    <definedName name="_BTS10">NA()</definedName>
    <definedName name="_BTS11">NA()</definedName>
    <definedName name="_BTS12">NA()</definedName>
    <definedName name="_BTS13">NA()</definedName>
    <definedName name="_BTS14">NA()</definedName>
    <definedName name="_BTS15">NA()</definedName>
    <definedName name="_BTS16">NA()</definedName>
    <definedName name="_BTS17">NA()</definedName>
    <definedName name="_BTS18">NA()</definedName>
    <definedName name="_BTS19">NA()</definedName>
    <definedName name="_BTS2">NA()</definedName>
    <definedName name="_BTS20">NA()</definedName>
    <definedName name="_BTS21">NA()</definedName>
    <definedName name="_BTS22">NA()</definedName>
    <definedName name="_BTS23">NA()</definedName>
    <definedName name="_BTS24">NA()</definedName>
    <definedName name="_BTS3">NA()</definedName>
    <definedName name="_BTS4">NA()</definedName>
    <definedName name="_BTS5">NA()</definedName>
    <definedName name="_BTS6">NA()</definedName>
    <definedName name="_BTS7">NA()</definedName>
    <definedName name="_BTS8">NA()</definedName>
    <definedName name="_BTS9">NA()</definedName>
    <definedName name="_C">NA()</definedName>
    <definedName name="_C_10">NA()</definedName>
    <definedName name="_can430">40.73</definedName>
    <definedName name="_can435">43.3</definedName>
    <definedName name="_cbr1">NA()</definedName>
    <definedName name="_cbr2">NA()</definedName>
    <definedName name="_cbr3">NA()</definedName>
    <definedName name="_cbr4">NA()</definedName>
    <definedName name="_CCW1">[9]DATA!$H$67</definedName>
    <definedName name="_CCW2">[9]DATA!$H$97</definedName>
    <definedName name="_CD2">NA()</definedName>
    <definedName name="_CEM">NA()</definedName>
    <definedName name="_ceramic">NA()</definedName>
    <definedName name="_cir">[41]Cover!$E$27</definedName>
    <definedName name="_COL10">NA()</definedName>
    <definedName name="_COL101">NA()</definedName>
    <definedName name="_COL11">NA()</definedName>
    <definedName name="_COL111">NA()</definedName>
    <definedName name="_cp">NA()</definedName>
    <definedName name="_Ctr10">NA()</definedName>
    <definedName name="_cur1">[2]r!$F$30</definedName>
    <definedName name="_CY53__">NA()</definedName>
    <definedName name="_CY53___10">NA()</definedName>
    <definedName name="_dadoing">NA()</definedName>
    <definedName name="_df3">NA()</definedName>
    <definedName name="_div">[41]Cover!$E$28</definedName>
    <definedName name="_E02" localSheetId="6">[42]mlead!$C$8</definedName>
    <definedName name="_E02" localSheetId="0">[42]mlead!$C$8</definedName>
    <definedName name="_E02">[43]mlead!$C$8</definedName>
    <definedName name="_E05" localSheetId="6">[44]mlead!$C$11</definedName>
    <definedName name="_E05" localSheetId="0">[44]mlead!$C$11</definedName>
    <definedName name="_E05">[45]mlead!$C$11</definedName>
    <definedName name="_E12" localSheetId="6">[42]mlead!$C$18</definedName>
    <definedName name="_E12" localSheetId="0">[42]mlead!$C$18</definedName>
    <definedName name="_E12">[43]mlead!$C$18</definedName>
    <definedName name="_E29" localSheetId="6">#REF!</definedName>
    <definedName name="_E29" localSheetId="0">#REF!</definedName>
    <definedName name="_E29">#REF!</definedName>
    <definedName name="_E38" localSheetId="6">#REF!</definedName>
    <definedName name="_E38" localSheetId="0">#REF!</definedName>
    <definedName name="_E38">#REF!</definedName>
    <definedName name="_emulsion">NA()</definedName>
    <definedName name="_er1">NA()</definedName>
    <definedName name="_ewe1" localSheetId="6">#REF!</definedName>
    <definedName name="_ewe1" localSheetId="0">#REF!</definedName>
    <definedName name="_ewe1">#REF!</definedName>
    <definedName name="_exc1">NA()</definedName>
    <definedName name="_exc11">NA()</definedName>
    <definedName name="_exc2">NA()</definedName>
    <definedName name="_EXC3">NA()</definedName>
    <definedName name="_EXC4">NA()</definedName>
    <definedName name="_f1">NA()</definedName>
    <definedName name="_Fill" localSheetId="6" hidden="1">'[40]final abstract'!#REF!</definedName>
    <definedName name="_Fill" localSheetId="0" hidden="1">'[40]final abstract'!#REF!</definedName>
    <definedName name="_Fill" hidden="1">'[40]final abstract'!#REF!</definedName>
    <definedName name="_xlnm._FilterDatabase" localSheetId="1" hidden="1">'Revised Estimate-SECTIONS'!$P$7:$P$838</definedName>
    <definedName name="_flx200">NA()</definedName>
    <definedName name="_flx250">NA()</definedName>
    <definedName name="_flx300">NA()</definedName>
    <definedName name="_foo1">NA()</definedName>
    <definedName name="_foo2">NA()</definedName>
    <definedName name="_foo3">NA()</definedName>
    <definedName name="_FOO4">NA()</definedName>
    <definedName name="_G">NA()</definedName>
    <definedName name="_G120907" localSheetId="6">[25]Data!#REF!</definedName>
    <definedName name="_G120907" localSheetId="0">[25]Data!#REF!</definedName>
    <definedName name="_G120907">[25]Data!#REF!</definedName>
    <definedName name="_GBS11">NA()</definedName>
    <definedName name="_GBS110">NA()</definedName>
    <definedName name="_GBS111">NA()</definedName>
    <definedName name="_GBS112">NA()</definedName>
    <definedName name="_GBS113">NA()</definedName>
    <definedName name="_GBS114">NA()</definedName>
    <definedName name="_GBS115">NA()</definedName>
    <definedName name="_GBS116">NA()</definedName>
    <definedName name="_GBS117">NA()</definedName>
    <definedName name="_GBS118">NA()</definedName>
    <definedName name="_GBS119">NA()</definedName>
    <definedName name="_GBS12">NA()</definedName>
    <definedName name="_GBS120">NA()</definedName>
    <definedName name="_GBS121">NA()</definedName>
    <definedName name="_GBS122">NA()</definedName>
    <definedName name="_GBS123">NA()</definedName>
    <definedName name="_GBS124">NA()</definedName>
    <definedName name="_GBS13">NA()</definedName>
    <definedName name="_GBS14">NA()</definedName>
    <definedName name="_GBS15">NA()</definedName>
    <definedName name="_GBS16">NA()</definedName>
    <definedName name="_GBS17">NA()</definedName>
    <definedName name="_GBS18">NA()</definedName>
    <definedName name="_GBS19">NA()</definedName>
    <definedName name="_GBS21">NA()</definedName>
    <definedName name="_GBS210">NA()</definedName>
    <definedName name="_GBS211">NA()</definedName>
    <definedName name="_GBS212">NA()</definedName>
    <definedName name="_GBS213">NA()</definedName>
    <definedName name="_GBS214">NA()</definedName>
    <definedName name="_GBS215">NA()</definedName>
    <definedName name="_GBS216">NA()</definedName>
    <definedName name="_GBS217">NA()</definedName>
    <definedName name="_GBS218">NA()</definedName>
    <definedName name="_GBS219">NA()</definedName>
    <definedName name="_GBS22">NA()</definedName>
    <definedName name="_GBS220">NA()</definedName>
    <definedName name="_GBS221">NA()</definedName>
    <definedName name="_GBS222">NA()</definedName>
    <definedName name="_GBS223">NA()</definedName>
    <definedName name="_GBS224">NA()</definedName>
    <definedName name="_GBS23">NA()</definedName>
    <definedName name="_GBS24">NA()</definedName>
    <definedName name="_GBS25">NA()</definedName>
    <definedName name="_GBS26">NA()</definedName>
    <definedName name="_GBS27">NA()</definedName>
    <definedName name="_GBS28">NA()</definedName>
    <definedName name="_GBS29">NA()</definedName>
    <definedName name="_gk">NA()</definedName>
    <definedName name="_GOTO_I10_">NA()</definedName>
    <definedName name="_GOTO_I10__10">NA()</definedName>
    <definedName name="_GRA">NA()</definedName>
    <definedName name="_grp10003">NA()</definedName>
    <definedName name="_grp3503">NA()</definedName>
    <definedName name="_grp4003">NA()</definedName>
    <definedName name="_grp4503">NA()</definedName>
    <definedName name="_grp5003">NA()</definedName>
    <definedName name="_grp6003">NA()</definedName>
    <definedName name="_grp7003">NA()</definedName>
    <definedName name="_grp8003">NA()</definedName>
    <definedName name="_grp9003">NA()</definedName>
    <definedName name="_grstn">NA()</definedName>
    <definedName name="_grstn1">NA()</definedName>
    <definedName name="_gus1">NA()</definedName>
    <definedName name="_hab1" localSheetId="6">#REF!</definedName>
    <definedName name="_hab1" localSheetId="0">#REF!</definedName>
    <definedName name="_hab1">#REF!</definedName>
    <definedName name="_hpm1" localSheetId="6">#REF!</definedName>
    <definedName name="_hpm1" localSheetId="0">#REF!</definedName>
    <definedName name="_hpm1">#REF!</definedName>
    <definedName name="_I">NA()</definedName>
    <definedName name="_I06">NA()</definedName>
    <definedName name="_I10">NA()</definedName>
    <definedName name="_I12">NA()</definedName>
    <definedName name="_I150">NA()</definedName>
    <definedName name="_I20">NA()</definedName>
    <definedName name="_I25">NA()</definedName>
    <definedName name="_I40">NA()</definedName>
    <definedName name="_I50">NA()</definedName>
    <definedName name="_I60">NA()</definedName>
    <definedName name="_I65">NA()</definedName>
    <definedName name="_I75">NA()</definedName>
    <definedName name="_imp1">[11]DATA_PRG!$H$245</definedName>
    <definedName name="_IRC12">[29]MRATES!$M$9</definedName>
    <definedName name="_IRC19">[29]MRATES!$M$10</definedName>
    <definedName name="_IRC25">[29]MRATES!$M$11</definedName>
    <definedName name="_IRC40">[29]MRATES!$M$12</definedName>
    <definedName name="_IRC5">[29]MRATES!$M$7</definedName>
    <definedName name="_IRC50">[29]MRATES!$M$13</definedName>
    <definedName name="_IRC60">[29]MRATES!$M$14</definedName>
    <definedName name="_IRC9">[29]MRATES!$M$8</definedName>
    <definedName name="_J">NA()</definedName>
    <definedName name="_ja">"[83]labour!#ref!"</definedName>
    <definedName name="_JCR23">NA()</definedName>
    <definedName name="_k1">NA()</definedName>
    <definedName name="_KC139">NA()</definedName>
    <definedName name="_KC580">NA()</definedName>
    <definedName name="_Key1" localSheetId="6" hidden="1">#REF!</definedName>
    <definedName name="_Key1" localSheetId="0" hidden="1">#REF!</definedName>
    <definedName name="_Key1" hidden="1">#REF!</definedName>
    <definedName name="_knr2" localSheetId="6">#REF!</definedName>
    <definedName name="_knr2" localSheetId="0">#REF!</definedName>
    <definedName name="_knr2">#REF!</definedName>
    <definedName name="_knr3">NA()</definedName>
    <definedName name="_L_BX">NA()</definedName>
    <definedName name="_L_CX">NA()</definedName>
    <definedName name="_l1">[3]leads!$A$3:$E$108</definedName>
    <definedName name="_l12" localSheetId="6">#REF!</definedName>
    <definedName name="_l12" localSheetId="0">#REF!</definedName>
    <definedName name="_l12">#REF!</definedName>
    <definedName name="_l2">[2]r!$F$29</definedName>
    <definedName name="_l3" localSheetId="6">#REF!</definedName>
    <definedName name="_l3" localSheetId="0">#REF!</definedName>
    <definedName name="_l3">#REF!</definedName>
    <definedName name="_l4">[4]Sheet1!$W$2:$Y$103</definedName>
    <definedName name="_l5" localSheetId="6">#REF!</definedName>
    <definedName name="_l5" localSheetId="0">#REF!</definedName>
    <definedName name="_l5">#REF!</definedName>
    <definedName name="_l6">[2]r!$F$4</definedName>
    <definedName name="_l7">[5]r!$F$4</definedName>
    <definedName name="_l8">[2]r!$F$2</definedName>
    <definedName name="_l9">[2]r!$F$3</definedName>
    <definedName name="_LC1">"[84]labour!#ref!"</definedName>
    <definedName name="_LC2">"[84]labour!#ref!"</definedName>
    <definedName name="_lcn1" localSheetId="6">#REF!</definedName>
    <definedName name="_lcn1" localSheetId="0">#REF!</definedName>
    <definedName name="_lcn1">#REF!</definedName>
    <definedName name="_LEAD">[46]RMR!$D$31</definedName>
    <definedName name="_LJ6">[9]DATA!$H$245</definedName>
    <definedName name="_lj600">NA()</definedName>
    <definedName name="_lj900">NA()</definedName>
    <definedName name="_LL3">NA()</definedName>
    <definedName name="_lm1">NA()</definedName>
    <definedName name="_LSO24">"[14]lead!#ref!"</definedName>
    <definedName name="_m">NA()</definedName>
    <definedName name="_m_10">NA()</definedName>
    <definedName name="_M17" localSheetId="6">[42]mlead!$D$23</definedName>
    <definedName name="_M17" localSheetId="0">[42]mlead!$D$23</definedName>
    <definedName name="_M17">[43]mlead!$D$23</definedName>
    <definedName name="_M38" localSheetId="6">[42]mlead!$D$44</definedName>
    <definedName name="_M38" localSheetId="0">[42]mlead!$D$44</definedName>
    <definedName name="_M38">[43]mlead!$D$44</definedName>
    <definedName name="_M55">NA()</definedName>
    <definedName name="_M67" localSheetId="6">[44]mlead!$D$73</definedName>
    <definedName name="_M67" localSheetId="0">[44]mlead!$D$73</definedName>
    <definedName name="_M67">[45]mlead!$D$73</definedName>
    <definedName name="_ma">NA()</definedName>
    <definedName name="_ma1">NA()</definedName>
    <definedName name="_ma2">NA()</definedName>
    <definedName name="_Mar06">"[72]newabstract!#ref!"</definedName>
    <definedName name="_Mar09">"[72]newabstract!#ref!"</definedName>
    <definedName name="_Mar10">"[72]newabstract!#ref!"</definedName>
    <definedName name="_Mar11">"[72]newabstract!#ref!"</definedName>
    <definedName name="_Mar12">"[72]newabstract!#ref!"</definedName>
    <definedName name="_Mar13">"[72]newabstract!#ref!"</definedName>
    <definedName name="_Mar16">"[72]newabstract!#ref!"</definedName>
    <definedName name="_Mar17">"[72]newabstract!#ref!"</definedName>
    <definedName name="_Mar18">"[72]newabstract!#ref!"</definedName>
    <definedName name="_Mar19">"[72]newabstract!#ref!"</definedName>
    <definedName name="_Mar20">"[72]newabstract!#ref!"</definedName>
    <definedName name="_Mar23">"[72]newabstract!#ref!"</definedName>
    <definedName name="_Mar24">"[72]newabstract!#ref!"</definedName>
    <definedName name="_Mar25">"[72]newabstract!#ref!"</definedName>
    <definedName name="_Mar26">"[72]newabstract!#ref!"</definedName>
    <definedName name="_Mar27">"[72]newabstract!#ref!"</definedName>
    <definedName name="_Mar28">"[72]newabstract!#ref!"</definedName>
    <definedName name="_Mar30">"[72]newabstract!#ref!"</definedName>
    <definedName name="_Mar31">"[72]newabstract!#ref!"</definedName>
    <definedName name="_me12" localSheetId="6">'[47]Lead statement'!#REF!</definedName>
    <definedName name="_me12" localSheetId="0">'[47]Lead statement'!#REF!</definedName>
    <definedName name="_me12">'[47]Lead statement'!#REF!</definedName>
    <definedName name="_me15" localSheetId="6">'[48]Lead statement'!#REF!</definedName>
    <definedName name="_me15" localSheetId="0">'[48]Lead statement'!#REF!</definedName>
    <definedName name="_me15">'[48]Lead statement'!#REF!</definedName>
    <definedName name="_me20">'[49]Lead statement'!$P$12</definedName>
    <definedName name="_me40">'[49]Lead statement'!$P$13</definedName>
    <definedName name="_melamine">NA()</definedName>
    <definedName name="_Met21">NA()</definedName>
    <definedName name="_Met22">NA()</definedName>
    <definedName name="_Met45">NA()</definedName>
    <definedName name="_MEt55">NA()</definedName>
    <definedName name="_Met63">NA()</definedName>
    <definedName name="_ML21">NA()</definedName>
    <definedName name="_ML210">NA()</definedName>
    <definedName name="_ML211">NA()</definedName>
    <definedName name="_ML212">NA()</definedName>
    <definedName name="_ML213">NA()</definedName>
    <definedName name="_ML214">NA()</definedName>
    <definedName name="_ML215">NA()</definedName>
    <definedName name="_ML216">NA()</definedName>
    <definedName name="_ML217">NA()</definedName>
    <definedName name="_ML218">NA()</definedName>
    <definedName name="_ML219">NA()</definedName>
    <definedName name="_ML22">NA()</definedName>
    <definedName name="_ML220">NA()</definedName>
    <definedName name="_ML221">NA()</definedName>
    <definedName name="_ML222">NA()</definedName>
    <definedName name="_ML223">NA()</definedName>
    <definedName name="_ML224">NA()</definedName>
    <definedName name="_ML23">NA()</definedName>
    <definedName name="_ML24">NA()</definedName>
    <definedName name="_ML25">NA()</definedName>
    <definedName name="_ML26">NA()</definedName>
    <definedName name="_ML27">NA()</definedName>
    <definedName name="_ML28">NA()</definedName>
    <definedName name="_ML29">NA()</definedName>
    <definedName name="_ML31">NA()</definedName>
    <definedName name="_ML310">NA()</definedName>
    <definedName name="_ML311">NA()</definedName>
    <definedName name="_ML312">NA()</definedName>
    <definedName name="_ML313">NA()</definedName>
    <definedName name="_ML314">NA()</definedName>
    <definedName name="_ML315">NA()</definedName>
    <definedName name="_ML316">NA()</definedName>
    <definedName name="_ML317">NA()</definedName>
    <definedName name="_ML318">NA()</definedName>
    <definedName name="_ML319">NA()</definedName>
    <definedName name="_ML32">NA()</definedName>
    <definedName name="_ML320">NA()</definedName>
    <definedName name="_ML321">NA()</definedName>
    <definedName name="_ML322">NA()</definedName>
    <definedName name="_ML323">NA()</definedName>
    <definedName name="_ML324">NA()</definedName>
    <definedName name="_ML33">NA()</definedName>
    <definedName name="_ML34">NA()</definedName>
    <definedName name="_ML35">NA()</definedName>
    <definedName name="_ML36">NA()</definedName>
    <definedName name="_ML37">NA()</definedName>
    <definedName name="_ML38">NA()</definedName>
    <definedName name="_ML39">NA()</definedName>
    <definedName name="_ML7">NA()</definedName>
    <definedName name="_ML8">NA()</definedName>
    <definedName name="_ML9">NA()</definedName>
    <definedName name="_mm">NA()</definedName>
    <definedName name="_mm1">[6]r!$F$4</definedName>
    <definedName name="_mm1000">NA()</definedName>
    <definedName name="_mm1001">NA()</definedName>
    <definedName name="_mm11">[2]r!$F$4</definedName>
    <definedName name="_mm111">[5]r!$F$4</definedName>
    <definedName name="_mm20">NA()</definedName>
    <definedName name="_mm40">NA()</definedName>
    <definedName name="_mm600">NA()</definedName>
    <definedName name="_mm800">NA()</definedName>
    <definedName name="_MS6">[29]MRATES!$P$50</definedName>
    <definedName name="_MT1">NA()</definedName>
    <definedName name="_MT10">NA()</definedName>
    <definedName name="_MT100">NA()</definedName>
    <definedName name="_MT101">NA()</definedName>
    <definedName name="_MT102">NA()</definedName>
    <definedName name="_MT103">NA()</definedName>
    <definedName name="_MT104">NA()</definedName>
    <definedName name="_MT105">NA()</definedName>
    <definedName name="_MT106">NA()</definedName>
    <definedName name="_MT107">NA()</definedName>
    <definedName name="_MT108">NA()</definedName>
    <definedName name="_MT109">NA()</definedName>
    <definedName name="_MT11">NA()</definedName>
    <definedName name="_MT110">NA()</definedName>
    <definedName name="_MT111">NA()</definedName>
    <definedName name="_MT112">NA()</definedName>
    <definedName name="_MT113">NA()</definedName>
    <definedName name="_MT114">NA()</definedName>
    <definedName name="_MT115">NA()</definedName>
    <definedName name="_MT116">NA()</definedName>
    <definedName name="_MT117">NA()</definedName>
    <definedName name="_MT118">NA()</definedName>
    <definedName name="_MT119">NA()</definedName>
    <definedName name="_MT12">NA()</definedName>
    <definedName name="_MT120">NA()</definedName>
    <definedName name="_MT121">NA()</definedName>
    <definedName name="_MT122">NA()</definedName>
    <definedName name="_MT123">NA()</definedName>
    <definedName name="_MT124">NA()</definedName>
    <definedName name="_MT125">NA()</definedName>
    <definedName name="_MT126">NA()</definedName>
    <definedName name="_MT127">NA()</definedName>
    <definedName name="_MT128">NA()</definedName>
    <definedName name="_MT129">NA()</definedName>
    <definedName name="_MT13">NA()</definedName>
    <definedName name="_MT130">NA()</definedName>
    <definedName name="_MT131">NA()</definedName>
    <definedName name="_MT132">NA()</definedName>
    <definedName name="_MT133">NA()</definedName>
    <definedName name="_MT134">NA()</definedName>
    <definedName name="_MT135">NA()</definedName>
    <definedName name="_MT136">NA()</definedName>
    <definedName name="_MT137">NA()</definedName>
    <definedName name="_MT138">NA()</definedName>
    <definedName name="_MT139">NA()</definedName>
    <definedName name="_MT14">NA()</definedName>
    <definedName name="_MT140">NA()</definedName>
    <definedName name="_MT141">NA()</definedName>
    <definedName name="_MT142">NA()</definedName>
    <definedName name="_MT143">NA()</definedName>
    <definedName name="_MT144">NA()</definedName>
    <definedName name="_MT145">NA()</definedName>
    <definedName name="_MT146">NA()</definedName>
    <definedName name="_MT147">NA()</definedName>
    <definedName name="_MT148">NA()</definedName>
    <definedName name="_MT149">NA()</definedName>
    <definedName name="_MT15">NA()</definedName>
    <definedName name="_MT150">NA()</definedName>
    <definedName name="_MT16">NA()</definedName>
    <definedName name="_MT17">NA()</definedName>
    <definedName name="_MT18">NA()</definedName>
    <definedName name="_MT19">NA()</definedName>
    <definedName name="_MT2">NA()</definedName>
    <definedName name="_MT20">NA()</definedName>
    <definedName name="_MT21">NA()</definedName>
    <definedName name="_MT22">NA()</definedName>
    <definedName name="_MT23">NA()</definedName>
    <definedName name="_MT24">NA()</definedName>
    <definedName name="_MT25">NA()</definedName>
    <definedName name="_MT26">NA()</definedName>
    <definedName name="_MT27">NA()</definedName>
    <definedName name="_MT28">NA()</definedName>
    <definedName name="_MT29">NA()</definedName>
    <definedName name="_MT3">NA()</definedName>
    <definedName name="_MT30">NA()</definedName>
    <definedName name="_MT31">NA()</definedName>
    <definedName name="_MT32">NA()</definedName>
    <definedName name="_MT33">NA()</definedName>
    <definedName name="_MT34">NA()</definedName>
    <definedName name="_MT35">NA()</definedName>
    <definedName name="_MT36">NA()</definedName>
    <definedName name="_MT37">NA()</definedName>
    <definedName name="_MT38">NA()</definedName>
    <definedName name="_MT39">NA()</definedName>
    <definedName name="_MT4">NA()</definedName>
    <definedName name="_MT40">NA()</definedName>
    <definedName name="_MT41">NA()</definedName>
    <definedName name="_MT42">NA()</definedName>
    <definedName name="_MT43">NA()</definedName>
    <definedName name="_MT44">NA()</definedName>
    <definedName name="_MT45">NA()</definedName>
    <definedName name="_MT46">NA()</definedName>
    <definedName name="_MT47">NA()</definedName>
    <definedName name="_MT48">NA()</definedName>
    <definedName name="_MT49">NA()</definedName>
    <definedName name="_MT5">NA()</definedName>
    <definedName name="_MT50">NA()</definedName>
    <definedName name="_MT500">NA()</definedName>
    <definedName name="_MT51">NA()</definedName>
    <definedName name="_MT52">NA()</definedName>
    <definedName name="_MT53">NA()</definedName>
    <definedName name="_MT54">NA()</definedName>
    <definedName name="_MT55">NA()</definedName>
    <definedName name="_MT56">NA()</definedName>
    <definedName name="_MT57">NA()</definedName>
    <definedName name="_MT58">NA()</definedName>
    <definedName name="_MT59">NA()</definedName>
    <definedName name="_MT6">NA()</definedName>
    <definedName name="_MT60">NA()</definedName>
    <definedName name="_MT61">NA()</definedName>
    <definedName name="_MT62">NA()</definedName>
    <definedName name="_MT63">NA()</definedName>
    <definedName name="_MT64">NA()</definedName>
    <definedName name="_MT65">NA()</definedName>
    <definedName name="_MT66">NA()</definedName>
    <definedName name="_MT67">NA()</definedName>
    <definedName name="_MT68">NA()</definedName>
    <definedName name="_MT69">NA()</definedName>
    <definedName name="_MT7">NA()</definedName>
    <definedName name="_MT70">NA()</definedName>
    <definedName name="_MT71">NA()</definedName>
    <definedName name="_MT72">NA()</definedName>
    <definedName name="_MT73">NA()</definedName>
    <definedName name="_MT74">NA()</definedName>
    <definedName name="_MT75">NA()</definedName>
    <definedName name="_MT76">NA()</definedName>
    <definedName name="_MT77">NA()</definedName>
    <definedName name="_MT78">NA()</definedName>
    <definedName name="_MT79">NA()</definedName>
    <definedName name="_MT8">NA()</definedName>
    <definedName name="_MT80">NA()</definedName>
    <definedName name="_MT81">NA()</definedName>
    <definedName name="_MT82">NA()</definedName>
    <definedName name="_MT83">NA()</definedName>
    <definedName name="_MT84">NA()</definedName>
    <definedName name="_MT85">NA()</definedName>
    <definedName name="_MT86">NA()</definedName>
    <definedName name="_MT87">NA()</definedName>
    <definedName name="_MT88">NA()</definedName>
    <definedName name="_MT89">NA()</definedName>
    <definedName name="_MT9">NA()</definedName>
    <definedName name="_MT90">NA()</definedName>
    <definedName name="_MT91">NA()</definedName>
    <definedName name="_MT92">NA()</definedName>
    <definedName name="_MT93">NA()</definedName>
    <definedName name="_MT94">NA()</definedName>
    <definedName name="_MT95">NA()</definedName>
    <definedName name="_MT96">NA()</definedName>
    <definedName name="_MT97">NA()</definedName>
    <definedName name="_MT98">NA()</definedName>
    <definedName name="_MT99">NA()</definedName>
    <definedName name="_N">NA()</definedName>
    <definedName name="_n_10">NA()</definedName>
    <definedName name="_ne10" localSheetId="6">'[50]Lead statement'!#REF!</definedName>
    <definedName name="_ne10">'[50]Lead statement'!#REF!</definedName>
    <definedName name="_New1" localSheetId="6">[51]data!#REF!</definedName>
    <definedName name="_New1" localSheetId="0">[51]data!#REF!</definedName>
    <definedName name="_New1">[51]data!#REF!</definedName>
    <definedName name="_NW">[52]Cover!$C$8</definedName>
    <definedName name="_o">NA()</definedName>
    <definedName name="_O10">NA()</definedName>
    <definedName name="_O100">NA()</definedName>
    <definedName name="_O12">NA()</definedName>
    <definedName name="_O150">NA()</definedName>
    <definedName name="_O20">NA()</definedName>
    <definedName name="_O300">NA()</definedName>
    <definedName name="_O45">NA()</definedName>
    <definedName name="_O450">NA()</definedName>
    <definedName name="_O55">NA()</definedName>
    <definedName name="_O65">NA()</definedName>
    <definedName name="_O75">NA()</definedName>
    <definedName name="_OCM01">"[98]office!$a$19"</definedName>
    <definedName name="_od1">NA()</definedName>
    <definedName name="_OH1">[34]MRATES!$T$26</definedName>
    <definedName name="_OQUA">NA()</definedName>
    <definedName name="_Order1" hidden="1">255</definedName>
    <definedName name="_p">NA()</definedName>
    <definedName name="_p_10">NA()</definedName>
    <definedName name="_p5">NA()</definedName>
    <definedName name="_pa1">'[26]C-data'!$F$12</definedName>
    <definedName name="_pa2">'[26]C-data'!$F$13</definedName>
    <definedName name="_PC1">NA()</definedName>
    <definedName name="_PC10">NA()</definedName>
    <definedName name="_PC11">NA()</definedName>
    <definedName name="_PC12">NA()</definedName>
    <definedName name="_PC13">NA()</definedName>
    <definedName name="_PC14">NA()</definedName>
    <definedName name="_PC15">NA()</definedName>
    <definedName name="_PC16">NA()</definedName>
    <definedName name="_PC17">NA()</definedName>
    <definedName name="_PC18">NA()</definedName>
    <definedName name="_PC19">NA()</definedName>
    <definedName name="_pc2" localSheetId="6">#REF!</definedName>
    <definedName name="_pc2" localSheetId="0">#REF!</definedName>
    <definedName name="_pc2">#REF!</definedName>
    <definedName name="_PC20">NA()</definedName>
    <definedName name="_PC21">NA()</definedName>
    <definedName name="_PC22">NA()</definedName>
    <definedName name="_PC23">NA()</definedName>
    <definedName name="_PC24">NA()</definedName>
    <definedName name="_PC3">NA()</definedName>
    <definedName name="_PC4">NA()</definedName>
    <definedName name="_PC5">NA()</definedName>
    <definedName name="_PC6">NA()</definedName>
    <definedName name="_pc600">NA()</definedName>
    <definedName name="_PC7">NA()</definedName>
    <definedName name="_PC8">NA()</definedName>
    <definedName name="_PC9">NA()</definedName>
    <definedName name="_pc900">NA()</definedName>
    <definedName name="_pcc1">NA()</definedName>
    <definedName name="_pcc2">NA()</definedName>
    <definedName name="_pcc3">NA()</definedName>
    <definedName name="_PCC4">NA()</definedName>
    <definedName name="_pipe_con_1100">"[99]mlead!#ref!"</definedName>
    <definedName name="_pipe_con_500" localSheetId="6">[53]mlead!#REF!</definedName>
    <definedName name="_pipe_con_500" localSheetId="0">[53]mlead!#REF!</definedName>
    <definedName name="_pipe_con_500">[53]mlead!#REF!</definedName>
    <definedName name="_pipe_con_700" localSheetId="6">[53]mlead!#REF!</definedName>
    <definedName name="_pipe_con_700" localSheetId="0">[53]mlead!#REF!</definedName>
    <definedName name="_pipe_con_700">[53]mlead!#REF!</definedName>
    <definedName name="_pipe_ic_1100" localSheetId="6">[53]mlead!#REF!</definedName>
    <definedName name="_pipe_ic_1100" localSheetId="0">[53]mlead!#REF!</definedName>
    <definedName name="_pipe_ic_1100">[53]mlead!#REF!</definedName>
    <definedName name="_pipe_ic_500" localSheetId="6">[53]mlead!#REF!</definedName>
    <definedName name="_pipe_ic_500" localSheetId="0">[53]mlead!#REF!</definedName>
    <definedName name="_pipe_ic_500">[53]mlead!#REF!</definedName>
    <definedName name="_pipe_ic_700" localSheetId="6">[53]mlead!#REF!</definedName>
    <definedName name="_pipe_ic_700" localSheetId="0">[53]mlead!#REF!</definedName>
    <definedName name="_pipe_ic_700">[53]mlead!#REF!</definedName>
    <definedName name="_PL">NA()</definedName>
    <definedName name="_pla4">[12]DATA_PRG!$H$269</definedName>
    <definedName name="_plb1">NA()</definedName>
    <definedName name="_plb2">NA()</definedName>
    <definedName name="_plb3">NA()</definedName>
    <definedName name="_plb4">NA()</definedName>
    <definedName name="_PPA14">NA()</definedName>
    <definedName name="_PPB154">NA()</definedName>
    <definedName name="_PPB155">NA()</definedName>
    <definedName name="_PPB16">NA()</definedName>
    <definedName name="_PPB17">NA()</definedName>
    <definedName name="_PPB18">NA()</definedName>
    <definedName name="_PPB19">NA()</definedName>
    <definedName name="_PPB2">NA()</definedName>
    <definedName name="_PPB20">NA()</definedName>
    <definedName name="_PPB21">NA()</definedName>
    <definedName name="_PPB22">NA()</definedName>
    <definedName name="_PPB23">NA()</definedName>
    <definedName name="_PPB24">NA()</definedName>
    <definedName name="_PPB25">NA()</definedName>
    <definedName name="_PPB26">NA()</definedName>
    <definedName name="_PPB27">NA()</definedName>
    <definedName name="_PPB28">NA()</definedName>
    <definedName name="_PPB29">NA()</definedName>
    <definedName name="_PPB3">NA()</definedName>
    <definedName name="_PPB30">NA()</definedName>
    <definedName name="_PPB31">NA()</definedName>
    <definedName name="_PPB32">NA()</definedName>
    <definedName name="_PPB33">NA()</definedName>
    <definedName name="_PPB34">NA()</definedName>
    <definedName name="_PPB35">NA()</definedName>
    <definedName name="_PPB36">NA()</definedName>
    <definedName name="_PPB37">NA()</definedName>
    <definedName name="_PPB38">NA()</definedName>
    <definedName name="_PPB39">NA()</definedName>
    <definedName name="_PPB4">NA()</definedName>
    <definedName name="_PPB40">NA()</definedName>
    <definedName name="_PPB41">NA()</definedName>
    <definedName name="_PPB42">NA()</definedName>
    <definedName name="_PPB43">NA()</definedName>
    <definedName name="_PPB44">NA()</definedName>
    <definedName name="_PPB45">NA()</definedName>
    <definedName name="_PPB46">NA()</definedName>
    <definedName name="_PPB47">NA()</definedName>
    <definedName name="_PPB48">NA()</definedName>
    <definedName name="_PPB49">NA()</definedName>
    <definedName name="_PPB5">NA()</definedName>
    <definedName name="_PPB50">NA()</definedName>
    <definedName name="_PPB51">NA()</definedName>
    <definedName name="_PPB52">NA()</definedName>
    <definedName name="_PPB53">NA()</definedName>
    <definedName name="_PPB54">NA()</definedName>
    <definedName name="_PPB55">NA()</definedName>
    <definedName name="_PPB56">NA()</definedName>
    <definedName name="_PPB57">NA()</definedName>
    <definedName name="_PPB58">NA()</definedName>
    <definedName name="_PPB59">NA()</definedName>
    <definedName name="_PPB6">NA()</definedName>
    <definedName name="_PPB60">NA()</definedName>
    <definedName name="_PPB61">NA()</definedName>
    <definedName name="_PPB62">NA()</definedName>
    <definedName name="_PPB63">NA()</definedName>
    <definedName name="_PPB64">NA()</definedName>
    <definedName name="_PPB65">NA()</definedName>
    <definedName name="_PPB66">NA()</definedName>
    <definedName name="_PPB67">NA()</definedName>
    <definedName name="_PPB68">NA()</definedName>
    <definedName name="_PPB69">NA()</definedName>
    <definedName name="_PPB7">NA()</definedName>
    <definedName name="_PPB70">NA()</definedName>
    <definedName name="_PPB71">NA()</definedName>
    <definedName name="_PPB72">NA()</definedName>
    <definedName name="_PPB73">NA()</definedName>
    <definedName name="_PPB74">NA()</definedName>
    <definedName name="_PPB75">NA()</definedName>
    <definedName name="_PPB76">NA()</definedName>
    <definedName name="_PPB77">NA()</definedName>
    <definedName name="_PPB78">NA()</definedName>
    <definedName name="_PPB79">NA()</definedName>
    <definedName name="_PPB8">NA()</definedName>
    <definedName name="_PPB80">NA()</definedName>
    <definedName name="_PPB81">NA()</definedName>
    <definedName name="_PPB82">NA()</definedName>
    <definedName name="_PPB83">NA()</definedName>
    <definedName name="_PPB84">NA()</definedName>
    <definedName name="_PPB85">NA()</definedName>
    <definedName name="_PPB86">NA()</definedName>
    <definedName name="_PPB87">NA()</definedName>
    <definedName name="_PPB88">NA()</definedName>
    <definedName name="_PPB89">NA()</definedName>
    <definedName name="_PPB9">NA()</definedName>
    <definedName name="_PPB90">NA()</definedName>
    <definedName name="_PPB91">NA()</definedName>
    <definedName name="_PPB92">NA()</definedName>
    <definedName name="_PPB93">NA()</definedName>
    <definedName name="_PPB94">NA()</definedName>
    <definedName name="_PPB95">NA()</definedName>
    <definedName name="_PPB96">NA()</definedName>
    <definedName name="_PPB97">NA()</definedName>
    <definedName name="_PPB98">NA()</definedName>
    <definedName name="_PPB99">NA()</definedName>
    <definedName name="_PPC1">NA()</definedName>
    <definedName name="_PPC10">NA()</definedName>
    <definedName name="_PPC100">NA()</definedName>
    <definedName name="_PPC101">NA()</definedName>
    <definedName name="_PPC102">NA()</definedName>
    <definedName name="_PPC103">NA()</definedName>
    <definedName name="_PPC104">NA()</definedName>
    <definedName name="_PPC105">NA()</definedName>
    <definedName name="_PPC106">NA()</definedName>
    <definedName name="_PPC107">NA()</definedName>
    <definedName name="_PPC108">NA()</definedName>
    <definedName name="_PPC109">NA()</definedName>
    <definedName name="_PPC11">NA()</definedName>
    <definedName name="_PPC110">NA()</definedName>
    <definedName name="_PPC111">NA()</definedName>
    <definedName name="_PPC112">NA()</definedName>
    <definedName name="_PPC113">NA()</definedName>
    <definedName name="_PPC114">NA()</definedName>
    <definedName name="_PPC115">NA()</definedName>
    <definedName name="_PPC116">NA()</definedName>
    <definedName name="_PPC117">NA()</definedName>
    <definedName name="_PPC118">NA()</definedName>
    <definedName name="_PPC119">NA()</definedName>
    <definedName name="_PPC12">NA()</definedName>
    <definedName name="_PPC120">NA()</definedName>
    <definedName name="_PPC121">NA()</definedName>
    <definedName name="_PPC122">NA()</definedName>
    <definedName name="_PPC123">NA()</definedName>
    <definedName name="_PPC124">NA()</definedName>
    <definedName name="_PPC125">NA()</definedName>
    <definedName name="_PPC126">NA()</definedName>
    <definedName name="_PPC127">NA()</definedName>
    <definedName name="_PPC128">NA()</definedName>
    <definedName name="_PPC129">NA()</definedName>
    <definedName name="_PPC13">NA()</definedName>
    <definedName name="_PPC130">NA()</definedName>
    <definedName name="_PPC131">NA()</definedName>
    <definedName name="_PPC132">NA()</definedName>
    <definedName name="_PPC133">NA()</definedName>
    <definedName name="_PPC134">NA()</definedName>
    <definedName name="_PPC135">NA()</definedName>
    <definedName name="_PPC136">NA()</definedName>
    <definedName name="_PPC137">NA()</definedName>
    <definedName name="_PPC138">NA()</definedName>
    <definedName name="_PPC139">NA()</definedName>
    <definedName name="_PPC14">NA()</definedName>
    <definedName name="_PPC140">NA()</definedName>
    <definedName name="_PPC141">NA()</definedName>
    <definedName name="_PPC142">NA()</definedName>
    <definedName name="_PPC143">NA()</definedName>
    <definedName name="_PPC144">NA()</definedName>
    <definedName name="_PPC145">NA()</definedName>
    <definedName name="_PPC146">NA()</definedName>
    <definedName name="_PPC147">NA()</definedName>
    <definedName name="_PPC148">NA()</definedName>
    <definedName name="_PPC149">NA()</definedName>
    <definedName name="_PPC15">NA()</definedName>
    <definedName name="_PPC150">NA()</definedName>
    <definedName name="_PPC151">NA()</definedName>
    <definedName name="_PPC152">NA()</definedName>
    <definedName name="_PPC153">NA()</definedName>
    <definedName name="_PPC154">NA()</definedName>
    <definedName name="_PPC155">NA()</definedName>
    <definedName name="_PPC16">NA()</definedName>
    <definedName name="_PPC17">NA()</definedName>
    <definedName name="_PPC18">NA()</definedName>
    <definedName name="_PPC19">NA()</definedName>
    <definedName name="_PPC2">NA()</definedName>
    <definedName name="_PPC20">NA()</definedName>
    <definedName name="_PPC21">NA()</definedName>
    <definedName name="_PPC22">NA()</definedName>
    <definedName name="_PPC23">NA()</definedName>
    <definedName name="_PPC24">NA()</definedName>
    <definedName name="_PPC25">NA()</definedName>
    <definedName name="_PPC26">NA()</definedName>
    <definedName name="_PPC27">NA()</definedName>
    <definedName name="_PPC28">NA()</definedName>
    <definedName name="_PPC29">NA()</definedName>
    <definedName name="_PPC3">NA()</definedName>
    <definedName name="_PPC30">NA()</definedName>
    <definedName name="_PPC31">NA()</definedName>
    <definedName name="_PPC32">NA()</definedName>
    <definedName name="_PPC33">NA()</definedName>
    <definedName name="_PPC34">NA()</definedName>
    <definedName name="_PPC35">NA()</definedName>
    <definedName name="_PPC36">NA()</definedName>
    <definedName name="_PPC37">NA()</definedName>
    <definedName name="_PPC38">NA()</definedName>
    <definedName name="_PPC39">NA()</definedName>
    <definedName name="_PPC4">NA()</definedName>
    <definedName name="_PPC40">NA()</definedName>
    <definedName name="_PPC41">NA()</definedName>
    <definedName name="_PPC42">NA()</definedName>
    <definedName name="_PPC43">NA()</definedName>
    <definedName name="_PPC44">NA()</definedName>
    <definedName name="_PPC45">NA()</definedName>
    <definedName name="_PPC46">NA()</definedName>
    <definedName name="_PPC47">NA()</definedName>
    <definedName name="_PPC48">NA()</definedName>
    <definedName name="_PPC49">NA()</definedName>
    <definedName name="_PPC5">NA()</definedName>
    <definedName name="_PPC50">NA()</definedName>
    <definedName name="_PPC51">NA()</definedName>
    <definedName name="_PPC52">NA()</definedName>
    <definedName name="_PPC53">NA()</definedName>
    <definedName name="_PPC54">NA()</definedName>
    <definedName name="_PPC55">NA()</definedName>
    <definedName name="_PPC56">NA()</definedName>
    <definedName name="_PPC57">NA()</definedName>
    <definedName name="_PPC58">NA()</definedName>
    <definedName name="_PPC59">NA()</definedName>
    <definedName name="_PPC6">NA()</definedName>
    <definedName name="_PPC60">NA()</definedName>
    <definedName name="_PPC61">NA()</definedName>
    <definedName name="_PPC62">NA()</definedName>
    <definedName name="_PPC63">NA()</definedName>
    <definedName name="_PPC64">NA()</definedName>
    <definedName name="_PPC65">NA()</definedName>
    <definedName name="_PPC66">NA()</definedName>
    <definedName name="_PPC67">NA()</definedName>
    <definedName name="_PPC68">NA()</definedName>
    <definedName name="_PPC69">NA()</definedName>
    <definedName name="_PPC7">NA()</definedName>
    <definedName name="_PPC70">NA()</definedName>
    <definedName name="_PPC71">NA()</definedName>
    <definedName name="_PPC72">NA()</definedName>
    <definedName name="_PPC73">NA()</definedName>
    <definedName name="_PPC74">NA()</definedName>
    <definedName name="_PPC75">NA()</definedName>
    <definedName name="_PPC76">NA()</definedName>
    <definedName name="_PPC77">NA()</definedName>
    <definedName name="_PPC78">NA()</definedName>
    <definedName name="_PPC79">NA()</definedName>
    <definedName name="_PPC8">NA()</definedName>
    <definedName name="_PPC80">NA()</definedName>
    <definedName name="_PPC81">NA()</definedName>
    <definedName name="_PPC82">NA()</definedName>
    <definedName name="_PPC83">NA()</definedName>
    <definedName name="_PPC84">NA()</definedName>
    <definedName name="_PPC85">NA()</definedName>
    <definedName name="_PPC86">NA()</definedName>
    <definedName name="_PPC87">NA()</definedName>
    <definedName name="_PPC88">NA()</definedName>
    <definedName name="_PPC89">NA()</definedName>
    <definedName name="_PPC9">NA()</definedName>
    <definedName name="_PPC90">NA()</definedName>
    <definedName name="_PPC91">NA()</definedName>
    <definedName name="_PPC92">NA()</definedName>
    <definedName name="_PPC93">NA()</definedName>
    <definedName name="_PPC94">NA()</definedName>
    <definedName name="_PPC95">NA()</definedName>
    <definedName name="_PPD114">NA()</definedName>
    <definedName name="_PPD89">NA()</definedName>
    <definedName name="_PPRN3__AF242">NA()</definedName>
    <definedName name="_PPRN3__AF242_10">NA()</definedName>
    <definedName name="_PR1">NA()</definedName>
    <definedName name="_PR2">NA()</definedName>
    <definedName name="_PR3">NA()</definedName>
    <definedName name="_PR4">NA()</definedName>
    <definedName name="_PR5">NA()</definedName>
    <definedName name="_PR6">NA()</definedName>
    <definedName name="_PR7">NA()</definedName>
    <definedName name="_psc10006">NA()</definedName>
    <definedName name="_psc10008">NA()</definedName>
    <definedName name="_psc3506">NA()</definedName>
    <definedName name="_psc3508">NA()</definedName>
    <definedName name="_psc4006">NA()</definedName>
    <definedName name="_psc4008">NA()</definedName>
    <definedName name="_psc4506">NA()</definedName>
    <definedName name="_psc4508">NA()</definedName>
    <definedName name="_psc5006">NA()</definedName>
    <definedName name="_psc5008">NA()</definedName>
    <definedName name="_psc6006">NA()</definedName>
    <definedName name="_psc6008">NA()</definedName>
    <definedName name="_psc7006">NA()</definedName>
    <definedName name="_psc7008">NA()</definedName>
    <definedName name="_psc8006">NA()</definedName>
    <definedName name="_psc8008">NA()</definedName>
    <definedName name="_psc9006">NA()</definedName>
    <definedName name="_psc9008">NA()</definedName>
    <definedName name="_pv1">NA()</definedName>
    <definedName name="_pv2" localSheetId="6">#REF!</definedName>
    <definedName name="_pv2" localSheetId="0">#REF!</definedName>
    <definedName name="_pv2">#REF!</definedName>
    <definedName name="_Q">NA()</definedName>
    <definedName name="_QS25">[29]MRATES!$G$16</definedName>
    <definedName name="_QS40">[29]MRATES!$G$17</definedName>
    <definedName name="_QUA">NA()</definedName>
    <definedName name="_QUA_RABBISH">NA()</definedName>
    <definedName name="_r">NA()</definedName>
    <definedName name="_r_10">NA()</definedName>
    <definedName name="_rabbit">NA()</definedName>
    <definedName name="_RNN1">"[101]column!#ref!"</definedName>
    <definedName name="_rr3">[7]v!$A$2:$E$51</definedName>
    <definedName name="_rrr1">[7]r!$B$1:$I$145</definedName>
    <definedName name="_RS300">NA()</definedName>
    <definedName name="_RT5565" localSheetId="6">#REF!</definedName>
    <definedName name="_RT5565" localSheetId="0">#REF!</definedName>
    <definedName name="_RT5565">#REF!</definedName>
    <definedName name="_RVAE306___DOWN">NA()</definedName>
    <definedName name="_RVAE306___DOWN_10">NA()</definedName>
    <definedName name="_RVAE358___DOWN">NA()</definedName>
    <definedName name="_RVAE358___DOWN_10">NA()</definedName>
    <definedName name="_RVAE395___DOWN">NA()</definedName>
    <definedName name="_RVAE395___DOWN_10">NA()</definedName>
    <definedName name="_RVY53__AE53__">NA()</definedName>
    <definedName name="_RVY53__AE53___10">NA()</definedName>
    <definedName name="_S" localSheetId="6">#REF!</definedName>
    <definedName name="_S" localSheetId="0">#REF!</definedName>
    <definedName name="_S">#REF!</definedName>
    <definedName name="_s_10">NA()</definedName>
    <definedName name="_S06">NA()</definedName>
    <definedName name="_s1">NA()</definedName>
    <definedName name="_S10">NA()</definedName>
    <definedName name="_S100">NA()</definedName>
    <definedName name="_S12">NA()</definedName>
    <definedName name="_S20">NA()</definedName>
    <definedName name="_S25">NA()</definedName>
    <definedName name="_S40">NA()</definedName>
    <definedName name="_S50">NA()</definedName>
    <definedName name="_S60">NA()</definedName>
    <definedName name="_S65">NA()</definedName>
    <definedName name="_S75">NA()</definedName>
    <definedName name="_SANF">NA()</definedName>
    <definedName name="_SANM">NA()</definedName>
    <definedName name="_SD10">NA()</definedName>
    <definedName name="_SD100">NA()</definedName>
    <definedName name="_SD101">NA()</definedName>
    <definedName name="_SD102">NA()</definedName>
    <definedName name="_SD103">NA()</definedName>
    <definedName name="_SD104">NA()</definedName>
    <definedName name="_SD105">NA()</definedName>
    <definedName name="_SD106">NA()</definedName>
    <definedName name="_SD107">NA()</definedName>
    <definedName name="_SD108">NA()</definedName>
    <definedName name="_SD109">NA()</definedName>
    <definedName name="_SD11">NA()</definedName>
    <definedName name="_SD110">NA()</definedName>
    <definedName name="_SD111">NA()</definedName>
    <definedName name="_SD112">NA()</definedName>
    <definedName name="_SD113">NA()</definedName>
    <definedName name="_SD114">NA()</definedName>
    <definedName name="_SD115">NA()</definedName>
    <definedName name="_SD116">NA()</definedName>
    <definedName name="_SD117">NA()</definedName>
    <definedName name="_SD118">NA()</definedName>
    <definedName name="_SD119">NA()</definedName>
    <definedName name="_SD12">NA()</definedName>
    <definedName name="_SD120">NA()</definedName>
    <definedName name="_SD121">NA()</definedName>
    <definedName name="_SD122">NA()</definedName>
    <definedName name="_SD123">NA()</definedName>
    <definedName name="_SD124">NA()</definedName>
    <definedName name="_SD125">NA()</definedName>
    <definedName name="_SD126">NA()</definedName>
    <definedName name="_SD127">NA()</definedName>
    <definedName name="_SD128">NA()</definedName>
    <definedName name="_SD129">NA()</definedName>
    <definedName name="_SD13">NA()</definedName>
    <definedName name="_SD130">NA()</definedName>
    <definedName name="_SD131">NA()</definedName>
    <definedName name="_SD132">NA()</definedName>
    <definedName name="_SD133">NA()</definedName>
    <definedName name="_SD134">NA()</definedName>
    <definedName name="_SD135">NA()</definedName>
    <definedName name="_SD136">NA()</definedName>
    <definedName name="_SD137">NA()</definedName>
    <definedName name="_SD138">NA()</definedName>
    <definedName name="_SD139">NA()</definedName>
    <definedName name="_SD14">NA()</definedName>
    <definedName name="_SD140">NA()</definedName>
    <definedName name="_SD141">NA()</definedName>
    <definedName name="_SD142">NA()</definedName>
    <definedName name="_SD143">NA()</definedName>
    <definedName name="_SD144">NA()</definedName>
    <definedName name="_SD145">NA()</definedName>
    <definedName name="_SD146">NA()</definedName>
    <definedName name="_SD147">NA()</definedName>
    <definedName name="_SD148">NA()</definedName>
    <definedName name="_SD149">NA()</definedName>
    <definedName name="_SD15">NA()</definedName>
    <definedName name="_SD150">NA()</definedName>
    <definedName name="_SD16">NA()</definedName>
    <definedName name="_SD17">NA()</definedName>
    <definedName name="_SD18">NA()</definedName>
    <definedName name="_SD19">NA()</definedName>
    <definedName name="_SD2">NA()</definedName>
    <definedName name="_SD20">NA()</definedName>
    <definedName name="_SD21">NA()</definedName>
    <definedName name="_SD22">NA()</definedName>
    <definedName name="_SD23">NA()</definedName>
    <definedName name="_SD24">NA()</definedName>
    <definedName name="_SD25">NA()</definedName>
    <definedName name="_SD250">NA()</definedName>
    <definedName name="_SD26">NA()</definedName>
    <definedName name="_SD27">NA()</definedName>
    <definedName name="_SD28">NA()</definedName>
    <definedName name="_SD29">NA()</definedName>
    <definedName name="_SD3">NA()</definedName>
    <definedName name="_SD30">NA()</definedName>
    <definedName name="_SD31">NA()</definedName>
    <definedName name="_SD32">NA()</definedName>
    <definedName name="_SD33">NA()</definedName>
    <definedName name="_SD34">NA()</definedName>
    <definedName name="_SD35">NA()</definedName>
    <definedName name="_SD36">NA()</definedName>
    <definedName name="_SD37">NA()</definedName>
    <definedName name="_SD38">NA()</definedName>
    <definedName name="_SD39">NA()</definedName>
    <definedName name="_SD4">NA()</definedName>
    <definedName name="_SD40">NA()</definedName>
    <definedName name="_SD41">NA()</definedName>
    <definedName name="_SD42">NA()</definedName>
    <definedName name="_SD43">NA()</definedName>
    <definedName name="_SD44">NA()</definedName>
    <definedName name="_SD45">NA()</definedName>
    <definedName name="_SD46">NA()</definedName>
    <definedName name="_SD47">NA()</definedName>
    <definedName name="_SD48">NA()</definedName>
    <definedName name="_SD49">NA()</definedName>
    <definedName name="_SD5">NA()</definedName>
    <definedName name="_SD50">NA()</definedName>
    <definedName name="_SD500">NA()</definedName>
    <definedName name="_SD51">NA()</definedName>
    <definedName name="_SD52">NA()</definedName>
    <definedName name="_SD53">NA()</definedName>
    <definedName name="_SD54">NA()</definedName>
    <definedName name="_SD55">NA()</definedName>
    <definedName name="_SD56">NA()</definedName>
    <definedName name="_SD57">NA()</definedName>
    <definedName name="_SD58">NA()</definedName>
    <definedName name="_SD59">NA()</definedName>
    <definedName name="_SD6">NA()</definedName>
    <definedName name="_SD60">NA()</definedName>
    <definedName name="_SD61">NA()</definedName>
    <definedName name="_SD62">NA()</definedName>
    <definedName name="_SD63">NA()</definedName>
    <definedName name="_SD64">NA()</definedName>
    <definedName name="_SD65">NA()</definedName>
    <definedName name="_SD66">NA()</definedName>
    <definedName name="_SD67">NA()</definedName>
    <definedName name="_SD68">NA()</definedName>
    <definedName name="_SD69">NA()</definedName>
    <definedName name="_SD7">NA()</definedName>
    <definedName name="_SD70">NA()</definedName>
    <definedName name="_SD71">NA()</definedName>
    <definedName name="_SD72">NA()</definedName>
    <definedName name="_SD73">NA()</definedName>
    <definedName name="_SD74">NA()</definedName>
    <definedName name="_SD75">NA()</definedName>
    <definedName name="_SD76">NA()</definedName>
    <definedName name="_SD77">NA()</definedName>
    <definedName name="_SD78">NA()</definedName>
    <definedName name="_SD79">NA()</definedName>
    <definedName name="_SD8">NA()</definedName>
    <definedName name="_SD80">NA()</definedName>
    <definedName name="_SD81">NA()</definedName>
    <definedName name="_SD82">NA()</definedName>
    <definedName name="_SD83">NA()</definedName>
    <definedName name="_SD84">NA()</definedName>
    <definedName name="_SD85">NA()</definedName>
    <definedName name="_SD86">NA()</definedName>
    <definedName name="_SD87">NA()</definedName>
    <definedName name="_SD88">NA()</definedName>
    <definedName name="_SD89">NA()</definedName>
    <definedName name="_SD9">NA()</definedName>
    <definedName name="_SD90">NA()</definedName>
    <definedName name="_SD91">NA()</definedName>
    <definedName name="_SD92">NA()</definedName>
    <definedName name="_SD93">NA()</definedName>
    <definedName name="_SD94">NA()</definedName>
    <definedName name="_SD95">NA()</definedName>
    <definedName name="_SD96">NA()</definedName>
    <definedName name="_SD97">NA()</definedName>
    <definedName name="_SD98">NA()</definedName>
    <definedName name="_SD99">NA()</definedName>
    <definedName name="_sec1">NA()</definedName>
    <definedName name="_Sec2">NA()</definedName>
    <definedName name="_sec3">NA()</definedName>
    <definedName name="_Sec4">NA()</definedName>
    <definedName name="_sec5">NA()</definedName>
    <definedName name="_sec6">NA()</definedName>
    <definedName name="_sec7">NA()</definedName>
    <definedName name="_sec71">NA()</definedName>
    <definedName name="_SEC77">NA()</definedName>
    <definedName name="_sec8">NA()</definedName>
    <definedName name="_sec81">NA()</definedName>
    <definedName name="_SEC88">NA()</definedName>
    <definedName name="_SEC9">NA()</definedName>
    <definedName name="_SEG1">"[98]lab!$h$1:$i$65535"</definedName>
    <definedName name="_sep1">'[26]C-data'!$F$45</definedName>
    <definedName name="_SH1">NA()</definedName>
    <definedName name="_SH2">NA()</definedName>
    <definedName name="_SH3">NA()</definedName>
    <definedName name="_SH4">NA()</definedName>
    <definedName name="_SH5">NA()</definedName>
    <definedName name="_shahbad">NA()</definedName>
    <definedName name="_skirting_grn">NA()</definedName>
    <definedName name="_skirting_vit">NA()</definedName>
    <definedName name="_SO016">NA()</definedName>
    <definedName name="_Sort">NA()</definedName>
    <definedName name="_SP001">NA()</definedName>
    <definedName name="_SP002">NA()</definedName>
    <definedName name="_SP003">NA()</definedName>
    <definedName name="_SP004">NA()</definedName>
    <definedName name="_SP005">NA()</definedName>
    <definedName name="_SP006">NA()</definedName>
    <definedName name="_SP007">NA()</definedName>
    <definedName name="_SP008">NA()</definedName>
    <definedName name="_SP009">NA()</definedName>
    <definedName name="_SP010">NA()</definedName>
    <definedName name="_SP011">NA()</definedName>
    <definedName name="_SP012">NA()</definedName>
    <definedName name="_SP013">NA()</definedName>
    <definedName name="_SP014">NA()</definedName>
    <definedName name="_SP015">NA()</definedName>
    <definedName name="_SP016">NA()</definedName>
    <definedName name="_SP017">NA()</definedName>
    <definedName name="_SP018">NA()</definedName>
    <definedName name="_SP019">NA()</definedName>
    <definedName name="_SP020">NA()</definedName>
    <definedName name="_SP021">NA()</definedName>
    <definedName name="_SP022">NA()</definedName>
    <definedName name="_SP023">NA()</definedName>
    <definedName name="_SP024">NA()</definedName>
    <definedName name="_SP025">NA()</definedName>
    <definedName name="_SP026">NA()</definedName>
    <definedName name="_SP027">NA()</definedName>
    <definedName name="_SP028">NA()</definedName>
    <definedName name="_SP029">NA()</definedName>
    <definedName name="_SP030">NA()</definedName>
    <definedName name="_SP031">NA()</definedName>
    <definedName name="_SP032">NA()</definedName>
    <definedName name="_SP033">NA()</definedName>
    <definedName name="_SP034">NA()</definedName>
    <definedName name="_SP035">NA()</definedName>
    <definedName name="_SP036">NA()</definedName>
    <definedName name="_SP037">NA()</definedName>
    <definedName name="_SP038">NA()</definedName>
    <definedName name="_SP039">NA()</definedName>
    <definedName name="_SP040">NA()</definedName>
    <definedName name="_SP041">NA()</definedName>
    <definedName name="_SP042">NA()</definedName>
    <definedName name="_SP043">NA()</definedName>
    <definedName name="_SP044">NA()</definedName>
    <definedName name="_SP045">NA()</definedName>
    <definedName name="_SP046">NA()</definedName>
    <definedName name="_SP047">NA()</definedName>
    <definedName name="_SP048">NA()</definedName>
    <definedName name="_SP049">NA()</definedName>
    <definedName name="_SP050">NA()</definedName>
    <definedName name="_SP051">NA()</definedName>
    <definedName name="_SP052">NA()</definedName>
    <definedName name="_SP053">NA()</definedName>
    <definedName name="_SP054">NA()</definedName>
    <definedName name="_SP055">NA()</definedName>
    <definedName name="_SP056">NA()</definedName>
    <definedName name="_SP057">NA()</definedName>
    <definedName name="_SP058">NA()</definedName>
    <definedName name="_SP059">NA()</definedName>
    <definedName name="_SP060">NA()</definedName>
    <definedName name="_SP061">NA()</definedName>
    <definedName name="_SP062">NA()</definedName>
    <definedName name="_SP063">NA()</definedName>
    <definedName name="_SP064">NA()</definedName>
    <definedName name="_SP065">NA()</definedName>
    <definedName name="_SP066">NA()</definedName>
    <definedName name="_SP067">NA()</definedName>
    <definedName name="_SP068">NA()</definedName>
    <definedName name="_SP069">NA()</definedName>
    <definedName name="_SP070">NA()</definedName>
    <definedName name="_sp071">NA()</definedName>
    <definedName name="_SP072">NA()</definedName>
    <definedName name="_SP073">NA()</definedName>
    <definedName name="_SP074">NA()</definedName>
    <definedName name="_SP075">NA()</definedName>
    <definedName name="_SP076">NA()</definedName>
    <definedName name="_SP077">NA()</definedName>
    <definedName name="_sp078">NA()</definedName>
    <definedName name="_SP10">[13]Sheet1!$C$18</definedName>
    <definedName name="_SP16">[13]Sheet1!$C$24</definedName>
    <definedName name="_SP7">[13]Sheet1!$C$15</definedName>
    <definedName name="_SPO79">NA()</definedName>
    <definedName name="_SS10">[29]MRATES!$J$7</definedName>
    <definedName name="_ss12">[8]rdamdata!$J$8</definedName>
    <definedName name="_SS150">[29]MRATES!$G$13</definedName>
    <definedName name="_ss20">[8]rdamdata!$J$7</definedName>
    <definedName name="_SS225">[29]MRATES!$G$14</definedName>
    <definedName name="_SS25">[29]MRATES!$J$10</definedName>
    <definedName name="_SS300">[29]MRATES!$G$15</definedName>
    <definedName name="_ss40">[8]rdamdata!$J$6</definedName>
    <definedName name="_SS6">[29]MRATES!$J$6</definedName>
    <definedName name="_SSS3">NA()</definedName>
    <definedName name="_ST">NA()</definedName>
    <definedName name="_sum010">NA()</definedName>
    <definedName name="_sum020">NA()</definedName>
    <definedName name="_sum120">NA()</definedName>
    <definedName name="_sum140">NA()</definedName>
    <definedName name="_SUM200">NA()</definedName>
    <definedName name="_SUM400">NA()</definedName>
    <definedName name="_SUM410">NA()</definedName>
    <definedName name="_SUM420">NA()</definedName>
    <definedName name="_SUM440">NA()</definedName>
    <definedName name="_SUM460">NA()</definedName>
    <definedName name="_SUM480">NA()</definedName>
    <definedName name="_SUM500">NA()</definedName>
    <definedName name="_SUM510">NA()</definedName>
    <definedName name="_SUM530">NA()</definedName>
    <definedName name="_SUM540">NA()</definedName>
    <definedName name="_SUM560">NA()</definedName>
    <definedName name="_SUM570">NA()</definedName>
    <definedName name="_SUM580">NA()</definedName>
    <definedName name="_SUM590">NA()</definedName>
    <definedName name="_SUM700">NA()</definedName>
    <definedName name="_SUM701">NA()</definedName>
    <definedName name="_SUM702">NA()</definedName>
    <definedName name="_SUM703">NA()</definedName>
    <definedName name="_SUM704">NA()</definedName>
    <definedName name="_sum770">NA()</definedName>
    <definedName name="_SUM800">NA()</definedName>
    <definedName name="_sum900">NA()</definedName>
    <definedName name="_SUM901">NA()</definedName>
    <definedName name="_SUM902">NA()</definedName>
    <definedName name="_SUM903">NA()</definedName>
    <definedName name="_SUM904">NA()</definedName>
    <definedName name="_sw1" localSheetId="6">#REF!</definedName>
    <definedName name="_sw1" localSheetId="0">#REF!</definedName>
    <definedName name="_sw1">#REF!</definedName>
    <definedName name="_t1">NA()</definedName>
    <definedName name="_t2">NA()</definedName>
    <definedName name="_tab1">NA()</definedName>
    <definedName name="_th_week_water_transp_habs" localSheetId="6">#REF!</definedName>
    <definedName name="_th_week_water_transp_habs" localSheetId="0">#REF!</definedName>
    <definedName name="_th_week_water_transp_habs">#REF!</definedName>
    <definedName name="_tk1">NA()</definedName>
    <definedName name="_tw2">NA()</definedName>
    <definedName name="_upa4">"[104]upa!$i$1:$m$65536"</definedName>
    <definedName name="_us1">NA()</definedName>
    <definedName name="_var1" localSheetId="6">#REF!</definedName>
    <definedName name="_var1" localSheetId="0">#REF!</definedName>
    <definedName name="_var1">#REF!</definedName>
    <definedName name="_var4" localSheetId="6">#REF!</definedName>
    <definedName name="_var4" localSheetId="0">#REF!</definedName>
    <definedName name="_var4">#REF!</definedName>
    <definedName name="_vat">NA()</definedName>
    <definedName name="_vat1">NA()</definedName>
    <definedName name="_vat2">NA()</definedName>
    <definedName name="_vzrzam">NA()</definedName>
    <definedName name="_WGZY_">NA()</definedName>
    <definedName name="_WGZY__10">NA()</definedName>
    <definedName name="_woodprimer">NA()</definedName>
    <definedName name="_wp">NA()</definedName>
    <definedName name="_x">NA()</definedName>
    <definedName name="_x_10">NA()</definedName>
    <definedName name="_xcc1153">NA()</definedName>
    <definedName name="_xcc124">NA()</definedName>
    <definedName name="_xcc136">NA()</definedName>
    <definedName name="_xcc148">NA()</definedName>
    <definedName name="_xcc1510">NA()</definedName>
    <definedName name="_xcm16">NA()</definedName>
    <definedName name="_xh11010">NA()</definedName>
    <definedName name="_xh1104">NA()</definedName>
    <definedName name="_xh1106">NA()</definedName>
    <definedName name="_xh1108">NA()</definedName>
    <definedName name="_xh12510">NA()</definedName>
    <definedName name="_xh1254">NA()</definedName>
    <definedName name="_xh1256">NA()</definedName>
    <definedName name="_xh1258">NA()</definedName>
    <definedName name="_xh14010">NA()</definedName>
    <definedName name="_xh1404">NA()</definedName>
    <definedName name="_xh1406">NA()</definedName>
    <definedName name="_xh1408">NA()</definedName>
    <definedName name="_xh16010">NA()</definedName>
    <definedName name="_xh1604">NA()</definedName>
    <definedName name="_xh1606">NA()</definedName>
    <definedName name="_xh1608">NA()</definedName>
    <definedName name="_xh18010">NA()</definedName>
    <definedName name="_xh1804">NA()</definedName>
    <definedName name="_xh1806">NA()</definedName>
    <definedName name="_xh1808">NA()</definedName>
    <definedName name="_xh20010">NA()</definedName>
    <definedName name="_xh2004">NA()</definedName>
    <definedName name="_xh2006">NA()</definedName>
    <definedName name="_xh2008">NA()</definedName>
    <definedName name="_xh22510">NA()</definedName>
    <definedName name="_xh2254">NA()</definedName>
    <definedName name="_xh2256">[20]HDPE!$L$30</definedName>
    <definedName name="_xh2258">NA()</definedName>
    <definedName name="_xh25010">NA()</definedName>
    <definedName name="_xh2504">NA()</definedName>
    <definedName name="_xh2506">[20]HDPE!$M$30</definedName>
    <definedName name="_xh2508">NA()</definedName>
    <definedName name="_xh28010">NA()</definedName>
    <definedName name="_xh2804">NA()</definedName>
    <definedName name="_xh2806">[20]HDPE!$N$30</definedName>
    <definedName name="_xh2808">NA()</definedName>
    <definedName name="_xh31510">NA()</definedName>
    <definedName name="_xh3154">NA()</definedName>
    <definedName name="_xh3156">[20]HDPE!$O$30</definedName>
    <definedName name="_xh3158">NA()</definedName>
    <definedName name="_xh3554">NA()</definedName>
    <definedName name="_xh3556">NA()</definedName>
    <definedName name="_xh6310">NA()</definedName>
    <definedName name="_xh634">[20]HDPE!$C$16</definedName>
    <definedName name="_xh636">NA()</definedName>
    <definedName name="_xh638">NA()</definedName>
    <definedName name="_xh7510">NA()</definedName>
    <definedName name="_xh754">NA()</definedName>
    <definedName name="_xh756">NA()</definedName>
    <definedName name="_xh758">NA()</definedName>
    <definedName name="_xh9010">NA()</definedName>
    <definedName name="_xh904">NA()</definedName>
    <definedName name="_xh906">NA()</definedName>
    <definedName name="_xh908">NA()</definedName>
    <definedName name="_xh9999">[37]HDPE!$L$30</definedName>
    <definedName name="_xk7100">[20]DI!$C$37</definedName>
    <definedName name="_xk7150">[20]DI!$D$37</definedName>
    <definedName name="_xk7200">NA()</definedName>
    <definedName name="_xk7250">[20]DI!$F$37</definedName>
    <definedName name="_xk7300">[20]DI!$G$37</definedName>
    <definedName name="_xk7350">NA()</definedName>
    <definedName name="_xk7400">NA()</definedName>
    <definedName name="_xk7450">NA()</definedName>
    <definedName name="_xk7500">NA()</definedName>
    <definedName name="_xk7600">NA()</definedName>
    <definedName name="_xk9100">NA()</definedName>
    <definedName name="_xk91000">NA()</definedName>
    <definedName name="_xk9150">NA()</definedName>
    <definedName name="_xk9200">NA()</definedName>
    <definedName name="_xk9250">NA()</definedName>
    <definedName name="_xk9300">NA()</definedName>
    <definedName name="_xk9350">NA()</definedName>
    <definedName name="_xk9400">NA()</definedName>
    <definedName name="_xk9450">NA()</definedName>
    <definedName name="_xk9500">NA()</definedName>
    <definedName name="_xk9600">NA()</definedName>
    <definedName name="_xk9700">NA()</definedName>
    <definedName name="_xk9750">NA()</definedName>
    <definedName name="_xk9800">NA()</definedName>
    <definedName name="_xk9900">NA()</definedName>
    <definedName name="_xp11010">[20]pvc!$F$61</definedName>
    <definedName name="_xp1104">[20]pvc!$F$31</definedName>
    <definedName name="_xp1106">[20]pvc!$F$46</definedName>
    <definedName name="_xp12510">NA()</definedName>
    <definedName name="_xp1254">[20]pvc!$G$31</definedName>
    <definedName name="_xp1256">[20]pvc!$G$46</definedName>
    <definedName name="_xp14010">[20]pvc!$H$61</definedName>
    <definedName name="_xp1404">[20]pvc!$H$31</definedName>
    <definedName name="_xp1406">[20]pvc!$H$46</definedName>
    <definedName name="_xp16010">NA()</definedName>
    <definedName name="_xp1604">[20]pvc!$I$31</definedName>
    <definedName name="_xp1606">[20]pvc!$I$46</definedName>
    <definedName name="_xp18010">NA()</definedName>
    <definedName name="_xp1804">[20]pvc!$J$31</definedName>
    <definedName name="_xp1806">[20]pvc!$J$46</definedName>
    <definedName name="_xp20010">NA()</definedName>
    <definedName name="_xp2004">NA()</definedName>
    <definedName name="_xp2006">[20]pvc!$K$46</definedName>
    <definedName name="_xp22510">NA()</definedName>
    <definedName name="_xp2254">NA()</definedName>
    <definedName name="_xp2256">NA()</definedName>
    <definedName name="_xp25010">NA()</definedName>
    <definedName name="_xp2504">NA()</definedName>
    <definedName name="_xp2506">NA()</definedName>
    <definedName name="_xp28010">NA()</definedName>
    <definedName name="_xp2804">NA()</definedName>
    <definedName name="_xp2806">NA()</definedName>
    <definedName name="_xp31510">NA()</definedName>
    <definedName name="_xp3154">NA()</definedName>
    <definedName name="_xp3156">NA()</definedName>
    <definedName name="_xp6310">[20]pvc!$C$61</definedName>
    <definedName name="_xp634">NA()</definedName>
    <definedName name="_xp636">[20]pvc!$C$46</definedName>
    <definedName name="_xp7510">[20]pvc!$D$61</definedName>
    <definedName name="_xp754">[20]pvc!$D$31</definedName>
    <definedName name="_xp756">[20]pvc!$D$46</definedName>
    <definedName name="_xp9010">[20]pvc!$E$61</definedName>
    <definedName name="_xp904">[20]pvc!$E$31</definedName>
    <definedName name="_xp906">[20]pvc!$E$46</definedName>
    <definedName name="_Y1">NA()</definedName>
    <definedName name="_Y2">NA()</definedName>
    <definedName name="_Y3">NA()</definedName>
    <definedName name="a" localSheetId="6">#REF!</definedName>
    <definedName name="a" localSheetId="0">#REF!</definedName>
    <definedName name="a">#REF!</definedName>
    <definedName name="a_10">"[106]boq!#ref!"</definedName>
    <definedName name="a_11">"[108]boq!#ref!"</definedName>
    <definedName name="a_2">"[110]boq!#ref!"</definedName>
    <definedName name="a_4">"'file:///C:/Tender/Excel/Mahe/Sports%20Complex/Final%20offer%208-1-07/Revised%20offer%20on%208-1-07.xls'#$'Boq - Flats'.CX1"</definedName>
    <definedName name="a_5">"'file:///C:/Tender/Excel/Mahe/Sports%20Complex/Final%20offer%208-1-07/Revised%20offer%20on%208-1-07.xls'#$'Boq - Flats'.CX1"</definedName>
    <definedName name="a_6">"'smb://Tender2/d/Vinod/Excel/Tender/Garuda%20Resorts.xls'#$Boq.CX1"</definedName>
    <definedName name="a_8">"'smb://Tender2/d/Vinod/Excel/Tender/Garuda%20Resorts.xls'#$Boq.CX1"</definedName>
    <definedName name="a_9">"[112]boq!#ref!"</definedName>
    <definedName name="a_f">NA()</definedName>
    <definedName name="A1M170">NA()</definedName>
    <definedName name="aa" localSheetId="6" hidden="1">'[40]final abstract'!#REF!</definedName>
    <definedName name="aa" localSheetId="0" hidden="1">'[40]final abstract'!#REF!</definedName>
    <definedName name="aa" hidden="1">'[40]final abstract'!#REF!</definedName>
    <definedName name="AAA" localSheetId="6">'[54]Data.F8.BTR'!#REF!</definedName>
    <definedName name="AAA" localSheetId="0">'[54]Data.F8.BTR'!#REF!</definedName>
    <definedName name="AAA">'[54]Data.F8.BTR'!#REF!</definedName>
    <definedName name="aaaa">NA()</definedName>
    <definedName name="aaaa_8">NA()</definedName>
    <definedName name="aaaa5">NA()</definedName>
    <definedName name="aaaaa">"[93]data!#ref!"</definedName>
    <definedName name="aaaaa_8">NA()</definedName>
    <definedName name="AAAAAA">"[93]data!#ref!"</definedName>
    <definedName name="aaaaaaaaa">NA()</definedName>
    <definedName name="aadf" localSheetId="6">#REF!</definedName>
    <definedName name="aadf" localSheetId="0">#REF!</definedName>
    <definedName name="aadf">#REF!</definedName>
    <definedName name="aastrb">NA()</definedName>
    <definedName name="aat">NA()</definedName>
    <definedName name="aawa" localSheetId="6">#REF!</definedName>
    <definedName name="aawa" localSheetId="0">#REF!</definedName>
    <definedName name="aawa">#REF!</definedName>
    <definedName name="ab" localSheetId="6">#REF!</definedName>
    <definedName name="ab" localSheetId="0">#REF!</definedName>
    <definedName name="ab">#REF!</definedName>
    <definedName name="Abbbbb">NA()</definedName>
    <definedName name="ABC">NA()</definedName>
    <definedName name="abcdes">NA()</definedName>
    <definedName name="abf">NA()</definedName>
    <definedName name="ABM">NA()</definedName>
    <definedName name="abs" localSheetId="6">#REF!</definedName>
    <definedName name="abs" localSheetId="0">#REF!</definedName>
    <definedName name="abs">#REF!</definedName>
    <definedName name="ABSTRACT">NA()</definedName>
    <definedName name="ABSTRUCT">NA()</definedName>
    <definedName name="AC">NA()</definedName>
    <definedName name="AC_C">[55]wh_data_R!$D$264:$H$281</definedName>
    <definedName name="AC_CL">[55]wh_data_R!$D$263:$H$263</definedName>
    <definedName name="AC_CLL">[55]wh_data_R!$K$378:$M$381</definedName>
    <definedName name="AC_CLR">[55]wh_data!$L$35:$O$35</definedName>
    <definedName name="AC_CLS">[55]wh_data_R!$K$378:$K$381</definedName>
    <definedName name="AC_D_R">[55]CPHEEO!$BH$3:$BH$40</definedName>
    <definedName name="AC_DC">[55]wh_data_R!$A$36:$A$53</definedName>
    <definedName name="AC_DL_RANGE">[55]CPHEEO!$BE$3:$BE$16</definedName>
    <definedName name="AC_DR">[55]wh_data!$L$36:$L$53</definedName>
    <definedName name="AC_G">[55]wh_data_R!$AA$1440:$AA$1442</definedName>
    <definedName name="AC_P">[55]wh_data_R!$AB$1440:$AB$1442</definedName>
    <definedName name="AC_PIPES">'[56]PIPES BASIC RATES'!$A$223:$A$277</definedName>
    <definedName name="AC_RATES">[55]wh_data!$L$36:$O$53</definedName>
    <definedName name="ac_sheet">NA()</definedName>
    <definedName name="academic" localSheetId="6" hidden="1">'[40]final abstract'!#REF!</definedName>
    <definedName name="academic" hidden="1">'[40]final abstract'!#REF!</definedName>
    <definedName name="ACCIDI">NA()</definedName>
    <definedName name="acl">NA()</definedName>
    <definedName name="acs">NA()</definedName>
    <definedName name="acsheet">NA()</definedName>
    <definedName name="acsheet1">NA()</definedName>
    <definedName name="ACTEA">NA()</definedName>
    <definedName name="actual">NA()</definedName>
    <definedName name="ad">NA()</definedName>
    <definedName name="ADB">NA()</definedName>
    <definedName name="ADD">NA()</definedName>
    <definedName name="additional">NA()</definedName>
    <definedName name="Address" localSheetId="6">#REF!</definedName>
    <definedName name="Address" localSheetId="0">#REF!</definedName>
    <definedName name="Address">#REF!</definedName>
    <definedName name="adfa">NA()</definedName>
    <definedName name="adfas" localSheetId="6">[57]Lead!#REF!</definedName>
    <definedName name="adfas" localSheetId="0">[57]Lead!#REF!</definedName>
    <definedName name="adfas">[57]Lead!#REF!</definedName>
    <definedName name="adfd">NA()</definedName>
    <definedName name="ADFDSFSD1111" localSheetId="6">#REF!</definedName>
    <definedName name="ADFDSFSD1111" localSheetId="0">#REF!</definedName>
    <definedName name="ADFDSFSD1111">#REF!</definedName>
    <definedName name="Admin__Building">NA()</definedName>
    <definedName name="admn_off">NA()</definedName>
    <definedName name="admn_site">NA()</definedName>
    <definedName name="adsa">NA()</definedName>
    <definedName name="adsf">NA()</definedName>
    <definedName name="ae">'[58]Specification report'!$I$160</definedName>
    <definedName name="ae.">'[58]Specification report'!$I$161</definedName>
    <definedName name="ae_">NA()</definedName>
    <definedName name="aea">NA()</definedName>
    <definedName name="AEE">NA()</definedName>
    <definedName name="AEW">NA()</definedName>
    <definedName name="AEW_FOR" localSheetId="6">'[53]abs road'!#REF!</definedName>
    <definedName name="AEW_FOR">'[53]abs road'!#REF!</definedName>
    <definedName name="AEW_SIDE" localSheetId="6">'[53]abs road'!#REF!</definedName>
    <definedName name="AEW_SIDE">'[53]abs road'!#REF!</definedName>
    <definedName name="af">NA()</definedName>
    <definedName name="afb">"[122]process!#ref!"</definedName>
    <definedName name="ag">[12]DATA_PRG!$H$86</definedName>
    <definedName name="Aggregate">NA()</definedName>
    <definedName name="agl">NA()</definedName>
    <definedName name="AGRA_SHOULDERS" localSheetId="6">#REF!</definedName>
    <definedName name="AGRA_SHOULDERS" localSheetId="0">#REF!</definedName>
    <definedName name="AGRA_SHOULDERS">#REF!</definedName>
    <definedName name="AGSB" localSheetId="6">'[53]abs road'!#REF!</definedName>
    <definedName name="AGSB" localSheetId="0">'[53]abs road'!#REF!</definedName>
    <definedName name="AGSB">'[53]abs road'!#REF!</definedName>
    <definedName name="ahdfla">NA()</definedName>
    <definedName name="ai">NA()</definedName>
    <definedName name="aii">NA()</definedName>
    <definedName name="Air_Compressor">NA()</definedName>
    <definedName name="airvalve">NA()</definedName>
    <definedName name="AIRVALVES">NA()</definedName>
    <definedName name="AlampurABCDCivil" localSheetId="0" hidden="1">'[40]final abstract'!#REF!</definedName>
    <definedName name="AlampurABCDCivil" hidden="1">'[40]final abstract'!#REF!</definedName>
    <definedName name="ald">NA()</definedName>
    <definedName name="ALDROPS">'[56]BASIC DATA'!$B$669:$B$677</definedName>
    <definedName name="ALLPIPE_TYPES">[55]CPHEEO!$AY$2:$BF$2</definedName>
    <definedName name="alw">NA()</definedName>
    <definedName name="AMOUNT">NA()</definedName>
    <definedName name="analysis">NA()</definedName>
    <definedName name="ANALYSIS_DATA">'[59]Bitumen trunk'!$BO$2:$DA$196</definedName>
    <definedName name="Aname" localSheetId="6">#REF!</definedName>
    <definedName name="Aname" localSheetId="0">#REF!</definedName>
    <definedName name="Aname">#REF!</definedName>
    <definedName name="Anganwad">NA()</definedName>
    <definedName name="ann">NA()</definedName>
    <definedName name="anne">NA()</definedName>
    <definedName name="annealing">NA()</definedName>
    <definedName name="annealing1">NA()</definedName>
    <definedName name="ANNUAL_ELECTRICAL1_CHARGES">[55]CPHEEO!$J$13</definedName>
    <definedName name="ANNUAL_ELECTRICAL2_CHARGES">[55]CPHEEO!$L$13</definedName>
    <definedName name="anscount" hidden="1">1</definedName>
    <definedName name="antitermite">NA()</definedName>
    <definedName name="anu">NA()</definedName>
    <definedName name="ap">NA()</definedName>
    <definedName name="apet">NA()</definedName>
    <definedName name="APHB">NA()</definedName>
    <definedName name="APLIF">NA()</definedName>
    <definedName name="AR" localSheetId="6">[60]Lead!#REF!</definedName>
    <definedName name="AR" localSheetId="0">[60]Lead!#REF!</definedName>
    <definedName name="AR">[60]Lead!#REF!</definedName>
    <definedName name="Arb">NA()</definedName>
    <definedName name="Arches___1_5m">NA()</definedName>
    <definedName name="Arches__1_5m">NA()</definedName>
    <definedName name="AREAS_CA_CANOPY__WAREHOUSE">NA()</definedName>
    <definedName name="AREAS_CA_CANOPY__WAREHOUSE_8">NA()</definedName>
    <definedName name="AREAS_CB_Canteen_Building">NA()</definedName>
    <definedName name="AREAS_CB_Canteen_Building_8">NA()</definedName>
    <definedName name="AREAS_CIPT_Tanker_CIP_Shed">NA()</definedName>
    <definedName name="AREAS_CIPT_Tanker_CIP_Shed_8">NA()</definedName>
    <definedName name="AREAS_CLRR_Contract_Labour_Rest_Room">NA()</definedName>
    <definedName name="AREAS_CLRR_Contract_Labour_Rest_Room_8">NA()</definedName>
    <definedName name="AREAS_CS_Chemical_Store">NA()</definedName>
    <definedName name="AREAS_CS_Chemical_Store_8">NA()</definedName>
    <definedName name="AREAS_ETPC_ETP_Civil_Works">NA()</definedName>
    <definedName name="AREAS_ETPC_ETP_Civil_Works_8">NA()</definedName>
    <definedName name="AREAS_EX_EXTERNAL_WORKS">NA()</definedName>
    <definedName name="AREAS_EX_EXTERNAL_WORKS_8">NA()</definedName>
    <definedName name="AREAS_FC_Farmer_s_Conference">NA()</definedName>
    <definedName name="AREAS_FC_Farmer_s_Conference_8">NA()</definedName>
    <definedName name="AREAS_FU_Fumigation">NA()</definedName>
    <definedName name="AREAS_FU_Fumigation_8">NA()</definedName>
    <definedName name="AREAS_GA_General_Area___Overall">NA()</definedName>
    <definedName name="AREAS_GA_General_Area___Overall_8">NA()</definedName>
    <definedName name="AREAS_GP_Guard_Posts">NA()</definedName>
    <definedName name="AREAS_GP_Guard_Posts_8">NA()</definedName>
    <definedName name="AREAS_LS_LubeOil_Stores">NA()</definedName>
    <definedName name="AREAS_LS_LubeOil_Stores_8">NA()</definedName>
    <definedName name="AREAS_MR_TB_Milk_Reception_Tanker_s_Bay">NA()</definedName>
    <definedName name="AREAS_MR_TB_Milk_Reception_Tanker_s_Bay_8">NA()</definedName>
    <definedName name="AREAS_MTF_Milk_Tank_Foundations">NA()</definedName>
    <definedName name="AREAS_MTF_Milk_Tank_Foundations_8">NA()</definedName>
    <definedName name="AREAS_PB_PROCESS_BUILDING">NA()</definedName>
    <definedName name="AREAS_PB_PROCESS_BUILDING_8">NA()</definedName>
    <definedName name="AREAS_PR_Pipe_Racks">NA()</definedName>
    <definedName name="AREAS_PR_Pipe_Racks_8">NA()</definedName>
    <definedName name="AREAS_SR_2_Security_Room___2">NA()</definedName>
    <definedName name="AREAS_SR_2_Security_Room___2_8">NA()</definedName>
    <definedName name="AREAS_SR_3_Store_Room">NA()</definedName>
    <definedName name="AREAS_SR_3_Store_Room_8">NA()</definedName>
    <definedName name="AREAS_ST_Stacks_near_Utility_Buildings">NA()</definedName>
    <definedName name="AREAS_ST_Stacks_near_Utility_Buildings_8">NA()</definedName>
    <definedName name="AREAS_SY_Scrap_Yard">NA()</definedName>
    <definedName name="AREAS_SY_Scrap_Yard_8">NA()</definedName>
    <definedName name="AREAS_TWW_Truck_Wheel_Wash">NA()</definedName>
    <definedName name="AREAS_TWW_Truck_Wheel_Wash_8">NA()</definedName>
    <definedName name="AREAS_TY_Transformer_Yard">NA()</definedName>
    <definedName name="AREAS_TY_Transformer_Yard_8">NA()</definedName>
    <definedName name="AREAS_UB_UTILITY_BLOCK">NA()</definedName>
    <definedName name="AREAS_UB_UTILITY_BLOCK_8">NA()</definedName>
    <definedName name="AREAS_WH_Ware_House_Area">NA()</definedName>
    <definedName name="AREAS_WH_Ware_House_Area_8">NA()</definedName>
    <definedName name="as" localSheetId="6">[61]v!#REF!</definedName>
    <definedName name="as" localSheetId="0">[61]v!#REF!</definedName>
    <definedName name="as">[61]v!#REF!</definedName>
    <definedName name="AS_6">"'smb://M-h1/FORMATS/Documents%20and%20Settings/Administrator/Local%20Settings/Temporary%20Internet%20Files/Content.IE5/YRUJ6X63/Excel/K%20&amp;%20L/Part%20-%20A%20workings%20(revised%20on%2018-01-06).xls'#$'Boq (Main Building)'.CX1"</definedName>
    <definedName name="ASadws">"[71]material!#ref!"</definedName>
    <definedName name="asAS">"[71]material!#ref!"</definedName>
    <definedName name="asas_6">"'smb://Tender2/d/Vinod/Excel/Tender/Garuda%20Resorts.xls'#$Boq.CX1"</definedName>
    <definedName name="asc">NA()</definedName>
    <definedName name="ASCSD" localSheetId="6">#REF!</definedName>
    <definedName name="ASCSD" localSheetId="0">#REF!</definedName>
    <definedName name="ASCSD">#REF!</definedName>
    <definedName name="asd" localSheetId="6">[62]Data!#REF!</definedName>
    <definedName name="asd" localSheetId="0">[62]Data!#REF!</definedName>
    <definedName name="asd">[62]Data!#REF!</definedName>
    <definedName name="ASDBC">NA()</definedName>
    <definedName name="ASDF" localSheetId="6">{"'ridftotal'!$A$4:$S$27"}</definedName>
    <definedName name="ASDF">{"'ridftotal'!$A$4:$S$27"}</definedName>
    <definedName name="asdfs">NA()</definedName>
    <definedName name="asds">NA()</definedName>
    <definedName name="asdsdfsf">NA()</definedName>
    <definedName name="asf" localSheetId="6">#REF!</definedName>
    <definedName name="asf" localSheetId="0">#REF!</definedName>
    <definedName name="asf">#REF!</definedName>
    <definedName name="ASFDA" localSheetId="6">{"'ridftotal'!$A$4:$S$27"}</definedName>
    <definedName name="ASFDA">{"'ridftotal'!$A$4:$S$27"}</definedName>
    <definedName name="ash">NA()</definedName>
    <definedName name="asmin">NA()</definedName>
    <definedName name="ASS">NA()</definedName>
    <definedName name="ass_6">"'smb://M-h1/FORMATS/Documents%20and%20Settings/Administrator/Local%20Settings/Temporary%20Internet%20Files/Content.IE5/YRUJ6X63/Excel/K%20&amp;%20L/Part%20-%20A%20workings%20(revised%20on%2018-01-06).xls'#$'Boq (Main Building)'.CX1"</definedName>
    <definedName name="Assam_TW_flanks">"[71]material!#ref!"</definedName>
    <definedName name="Assam_TW_frames">"[71]material!#ref!"</definedName>
    <definedName name="ASSS">NA()</definedName>
    <definedName name="ASSS_4">"'file:///C:/Sudha%20Documents/Sudha%20-%20Planning%20&amp;%20Monitoring/Site%20Info/MJES/Documents%20and%20Settings/Venkat/Local%20Settings/Temp/My%20Documents/zero.xls'#$'p&amp;m'.$H$264:$H$264"</definedName>
    <definedName name="ASSS_5">"'file:///C:/Sudha%20Documents/Sudha%20-%20Planning%20&amp;%20Monitoring/Site%20Info/MJES/Documents%20and%20Settings/Venkat/Local%20Settings/Temp/My%20Documents/zero.xls'#$'p&amp;m'.$H$264:$H$264"</definedName>
    <definedName name="ASSS_6">"'smb://Mh2/e/Documents%20and%20Settings/Venkat/Local%20Settings/Temp/My%20Documents/zero.xls'#$'p&amp;m'.$H$264:$H$264"</definedName>
    <definedName name="astas">NA()</definedName>
    <definedName name="astb">NA()</definedName>
    <definedName name="astdm">NA()</definedName>
    <definedName name="Asth">NA()</definedName>
    <definedName name="asti">NA()</definedName>
    <definedName name="astm">NA()</definedName>
    <definedName name="astmid">NA()</definedName>
    <definedName name="astmin">NA()</definedName>
    <definedName name="asto">NA()</definedName>
    <definedName name="astr">NA()</definedName>
    <definedName name="astsup">NA()</definedName>
    <definedName name="asttp">NA()</definedName>
    <definedName name="asttrb">NA()</definedName>
    <definedName name="aswdertyh">"[65]usage!#ref!"</definedName>
    <definedName name="aswsws">NA()</definedName>
    <definedName name="at">NA()</definedName>
    <definedName name="ATACK">NA()</definedName>
    <definedName name="atm">NA()</definedName>
    <definedName name="att">NA()</definedName>
    <definedName name="Auftragswert">NA()</definedName>
    <definedName name="AUX">NA()</definedName>
    <definedName name="AVCC">NA()</definedName>
    <definedName name="AVG_HRS_PUMP_ULTI">[55]CPHEEO!$L$10</definedName>
    <definedName name="AVRCC">NA()</definedName>
    <definedName name="AWBM">NA()</definedName>
    <definedName name="AWBM2" localSheetId="6">#REF!</definedName>
    <definedName name="AWBM2" localSheetId="0">#REF!</definedName>
    <definedName name="AWBM2">#REF!</definedName>
    <definedName name="AWBM3" localSheetId="6">#REF!</definedName>
    <definedName name="AWBM3" localSheetId="0">#REF!</definedName>
    <definedName name="AWBM3">#REF!</definedName>
    <definedName name="Axs">NA()</definedName>
    <definedName name="Axs_4">"'smb://rajkishor/f/FILES/2%20KC258%20PASADINA/My%20Documents/zero.xls'#$'p&amp;m'.$H$264:$H$264"</definedName>
    <definedName name="Axs_5">"'smb://rajkishor/f/FILES/2%20KC258%20PASADINA/My%20Documents/zero.xls'#$'p&amp;m'.$H$264:$H$264"</definedName>
    <definedName name="Axs_6">"'smb://rajkishor/f/FILES/2%20KC258%20PASADINA/My%20Documents/zero.xls'#$'p&amp;m'.$H$264:$H$264"</definedName>
    <definedName name="Axs_9">NA()</definedName>
    <definedName name="b">'[63]Bridge Data 2005-06'!$B$51</definedName>
    <definedName name="B_2">NA()</definedName>
    <definedName name="B_4">"'smb://Planning2/d/ECC%20bbsr/tech/FinalZCR.xls'#$''.$A$20:$AMJ$20"</definedName>
    <definedName name="B_5">"'smb://Planning2/d/ECC%20bbsr/tech/FinalZCR.xls'#$''.$A$20:$AMJ$20"</definedName>
    <definedName name="B_6">"'smb://Planning2/d/ECC%20bbsr/tech/FinalZCR.xls'#$''.$A$20:$AMJ$20"</definedName>
    <definedName name="b_9">"[139]boq!#ref!"</definedName>
    <definedName name="baggage">"'[141]10'!$a$1:$u$65536"</definedName>
    <definedName name="bala" localSheetId="6">#REF!</definedName>
    <definedName name="bala" localSheetId="0">#REF!</definedName>
    <definedName name="bala">#REF!</definedName>
    <definedName name="banilad" localSheetId="6">[64]banilad!$A$1:$Z$1159</definedName>
    <definedName name="banilad">[65]banilad!$A$1:$Z$1159</definedName>
    <definedName name="bar_bender">NA()</definedName>
    <definedName name="basic">NA()</definedName>
    <definedName name="bb" localSheetId="6" hidden="1">'[40]final abstract'!#REF!</definedName>
    <definedName name="bb" hidden="1">'[40]final abstract'!#REF!</definedName>
    <definedName name="bbbbb">NA()</definedName>
    <definedName name="bbn">NA()</definedName>
    <definedName name="BE">NA()</definedName>
    <definedName name="beam">NA()</definedName>
    <definedName name="Beam_Length">NA()</definedName>
    <definedName name="BEAMS">NA()</definedName>
    <definedName name="Beg_Bal">NA()</definedName>
    <definedName name="Benching__chiselling__wedging_and_boring_in_rock_in_foundation_grade_levelling_">NA()</definedName>
    <definedName name="Bethamcherla_stone_25_4mm">NA()</definedName>
    <definedName name="Bethamcherla_stone_25_4mm_colour">NA()</definedName>
    <definedName name="bfh">NA()</definedName>
    <definedName name="BFR">NA()</definedName>
    <definedName name="BFVA">NA()</definedName>
    <definedName name="bgljkb">"[130]boq!#ref!"</definedName>
    <definedName name="bgljkb_6">"'smb://Tender2/d/Vinod/Excel/Tender/Garuda%20Resorts.xls'#$Boq.CX1"</definedName>
    <definedName name="bh">NA()</definedName>
    <definedName name="BINDING">NA()</definedName>
    <definedName name="bindingwire">NA()</definedName>
    <definedName name="Bitumen_Boilor">[38]Usage!$C$24</definedName>
    <definedName name="BITUMEN_TRUNK_ROAD_SECTIONS">'[59]Bitumen trunk'!$A$1:$L$198</definedName>
    <definedName name="bjlc">NA()</definedName>
    <definedName name="bkk">NA()</definedName>
    <definedName name="bl">NA()</definedName>
    <definedName name="BLA">NA()</definedName>
    <definedName name="BLAST">[29]MRATES!$J$16</definedName>
    <definedName name="blast1">[66]r!$F$29</definedName>
    <definedName name="blast2">[66]r!$F$29</definedName>
    <definedName name="BLAST3">[29]MRATES!$J$17</definedName>
    <definedName name="Blasting">NA()</definedName>
    <definedName name="blv_100">NA()</definedName>
    <definedName name="blv_150">NA()</definedName>
    <definedName name="blv_200">NA()</definedName>
    <definedName name="blv_25">NA()</definedName>
    <definedName name="blv_250">NA()</definedName>
    <definedName name="blv_300">NA()</definedName>
    <definedName name="blv_32">NA()</definedName>
    <definedName name="blv_40">NA()</definedName>
    <definedName name="blv_400">NA()</definedName>
    <definedName name="blv_50">NA()</definedName>
    <definedName name="blv_500">NA()</definedName>
    <definedName name="blv_65">NA()</definedName>
    <definedName name="blv_80">NA()</definedName>
    <definedName name="BM">NA()</definedName>
    <definedName name="bmas">NA()</definedName>
    <definedName name="bmcf">NA()</definedName>
    <definedName name="bmcfo">NA()</definedName>
    <definedName name="bmm">NA()</definedName>
    <definedName name="bmo">NA()</definedName>
    <definedName name="BMP">NA()</definedName>
    <definedName name="bmpcf">NA()</definedName>
    <definedName name="bmpcfo">NA()</definedName>
    <definedName name="bo">NA()</definedName>
    <definedName name="Bobby">NA()</definedName>
    <definedName name="bol">NA()</definedName>
    <definedName name="BoltsNuts">[67]maya!$B$376:$B$381</definedName>
    <definedName name="boml">NA()</definedName>
    <definedName name="boml1">NA()</definedName>
    <definedName name="BOND600">[29]MRATES!$G$12</definedName>
    <definedName name="boo">NA()</definedName>
    <definedName name="boq" localSheetId="6">#REF!</definedName>
    <definedName name="boq" localSheetId="0">#REF!</definedName>
    <definedName name="boq">#REF!</definedName>
    <definedName name="boq_8">NA()</definedName>
    <definedName name="boreWell">NA()</definedName>
    <definedName name="borewells">NA()</definedName>
    <definedName name="botl">NA()</definedName>
    <definedName name="botl1">NA()</definedName>
    <definedName name="botn">NA()</definedName>
    <definedName name="BOTTOMDOMEONETOSIX" localSheetId="6">#REF!</definedName>
    <definedName name="BOTTOMDOMEONETOSIX" localSheetId="0">#REF!</definedName>
    <definedName name="BOTTOMDOMEONETOSIX">#REF!</definedName>
    <definedName name="BOTTOMDOMESIXTOTHIRTEEN" localSheetId="6">#REF!</definedName>
    <definedName name="BOTTOMDOMESIXTOTHIRTEEN" localSheetId="0">#REF!</definedName>
    <definedName name="BOTTOMDOMESIXTOTHIRTEEN">#REF!</definedName>
    <definedName name="BOTTOMRINGGIRDERONETOSIX" localSheetId="6">#REF!</definedName>
    <definedName name="BOTTOMRINGGIRDERONETOSIX" localSheetId="0">#REF!</definedName>
    <definedName name="BOTTOMRINGGIRDERONETOSIX">#REF!</definedName>
    <definedName name="BOTTOMRINGGIRDERSEVENTOTHIRTEEN" localSheetId="6">#REF!</definedName>
    <definedName name="BOTTOMRINGGIRDERSEVENTOTHIRTEEN" localSheetId="0">#REF!</definedName>
    <definedName name="BOTTOMRINGGIRDERSEVENTOTHIRTEEN">#REF!</definedName>
    <definedName name="bp">NA()</definedName>
    <definedName name="bpr">NA()</definedName>
    <definedName name="br">'[33]Lead statement'!$P$20</definedName>
    <definedName name="br_230">NA()</definedName>
    <definedName name="Breaks">NA()</definedName>
    <definedName name="brick">NA()</definedName>
    <definedName name="brick_four">NA()</definedName>
    <definedName name="brick_II">NA()</definedName>
    <definedName name="brick_nine">NA()</definedName>
    <definedName name="brickjelly_basic">NA()</definedName>
    <definedName name="bricks">"[71]rmr!#ref!"</definedName>
    <definedName name="Bricks_23_11_7cm_2nd_class">NA()</definedName>
    <definedName name="Bricks_Tiles">"[71]general!#ref!"</definedName>
    <definedName name="Bridge">NA()</definedName>
    <definedName name="brk">NA()</definedName>
    <definedName name="brnm">'[26]C-data'!$F$63</definedName>
    <definedName name="bs" localSheetId="6">#REF!</definedName>
    <definedName name="bs" localSheetId="0">#REF!</definedName>
    <definedName name="bs">#REF!</definedName>
    <definedName name="BSB5_Reinigung_in_BiopurC">"[148]balan1!#ref!"</definedName>
    <definedName name="BSB5_Reinigung_in_BiopurN">"[148]balan1!#ref!"</definedName>
    <definedName name="BSB5vorklmg" localSheetId="6">[68]BALAN1!$F$16</definedName>
    <definedName name="BSB5vorklmg">[69]BALAN1!$F$16</definedName>
    <definedName name="bsec1">NA()</definedName>
    <definedName name="bsec2">NA()</definedName>
    <definedName name="bsec3">NA()</definedName>
    <definedName name="bsec4">NA()</definedName>
    <definedName name="bsec5">NA()</definedName>
    <definedName name="bsec6">NA()</definedName>
    <definedName name="BSG">NA()</definedName>
    <definedName name="bsth">NA()</definedName>
    <definedName name="bsthi">NA()</definedName>
    <definedName name="bt">NA()</definedName>
    <definedName name="BT_60_70">NA()</definedName>
    <definedName name="BT_80_100">NA()</definedName>
    <definedName name="bt_boil">NA()</definedName>
    <definedName name="BT_E">NA()</definedName>
    <definedName name="bt_lead">NA()</definedName>
    <definedName name="BT_MIX_SEAL">NA()</definedName>
    <definedName name="bt_rate">NA()</definedName>
    <definedName name="BT_SEAL_COAT">NA()</definedName>
    <definedName name="BT_SEAL_ON_BTSD">NA()</definedName>
    <definedName name="BT_SINGLE_30_45">NA()</definedName>
    <definedName name="BT_WEARING_COAT">NA()</definedName>
    <definedName name="BTC">NA()</definedName>
    <definedName name="BTEMULTIONSS1">NA()</definedName>
    <definedName name="BTSD_23">NA()</definedName>
    <definedName name="BTSD_DRY">NA()</definedName>
    <definedName name="BTSD_SEAL">NA()</definedName>
    <definedName name="bua">NA()</definedName>
    <definedName name="buildings">NA()</definedName>
    <definedName name="BuiltIn_Print_Area">NA()</definedName>
    <definedName name="BuiltIn_Print_Area___0">NA()</definedName>
    <definedName name="BuiltIn_Print_Titles">NA()</definedName>
    <definedName name="bul">NA()</definedName>
    <definedName name="Bulk">[38]General!$K$3</definedName>
    <definedName name="BUT_HINGES">'[56]BASIC DATA'!$B$650:$B$661</definedName>
    <definedName name="bw">NA()</definedName>
    <definedName name="BWF1B">NA()</definedName>
    <definedName name="bwfb">"[122]process!#ref!"</definedName>
    <definedName name="BWIRE">[29]MRATES!$P$52</definedName>
    <definedName name="bwl">"[122]process!#ref!"</definedName>
    <definedName name="bwld">NA()</definedName>
    <definedName name="BWSC_PIPES">'[56]PIPES BASIC RATES'!$A$440:$A$578</definedName>
    <definedName name="BWSP_C">[55]wh_data_R!$D$351:$N$365</definedName>
    <definedName name="BWSP_CL">[55]wh_data_R!$D$350:$N$350</definedName>
    <definedName name="BWSP_CL_RATES">[55]wh_data!$M$139:$W$139</definedName>
    <definedName name="BWSP_CLL">[55]wh_data_R!$AA$378:$AC$387</definedName>
    <definedName name="BWSP_CLR">[55]wh_data!$L$139:$P$139</definedName>
    <definedName name="BWSP_CLS">[55]wh_data_R!$AA$378:$AA$387</definedName>
    <definedName name="BWSP_D_R">[55]CPHEEO!$BE$3:$BE$17</definedName>
    <definedName name="BWSP_D_RATES">[55]wh_data!$L$140:$L$150</definedName>
    <definedName name="BWSP_DC">[55]wh_data_R!$A$141:$A$155</definedName>
    <definedName name="BWSP_DL_RANGE">[55]CPHEEO!$BF$3:$BF$14</definedName>
    <definedName name="BWSP_DR">[55]wh_data!$L$140:$L$148</definedName>
    <definedName name="BWSP_FR_12KG">[70]BWSCPlt!$C$19:$M$19</definedName>
    <definedName name="BWSP_FR_14KG">[70]BWSCPlt!$C$34:$M$34</definedName>
    <definedName name="BWSP_FR_16KG">[70]BWSCPlt!$C$49:$M$49</definedName>
    <definedName name="BWSP_FR_18KG">[70]BWSCPlt!$C$64:$M$64</definedName>
    <definedName name="BWSP_FR_20KG">[70]BWSCPlt!$C$79:$M$79</definedName>
    <definedName name="BWSP_FR_22KG">[70]BWSCPlt!$C$94:$M$94</definedName>
    <definedName name="BWSP_FR_24KG">[70]BWSCPlt!$C$109:$M$109</definedName>
    <definedName name="BWSP_FR_26KG">[70]BWSCPlt!$C$124:$M$124</definedName>
    <definedName name="BWSP_FR_28KG">[70]BWSCPlt!$C$139:$M$139</definedName>
    <definedName name="BWSP_FR_30KG">[70]BWSCPlt!$C$154:$M$154</definedName>
    <definedName name="BWSP_G">[55]wh_data_R!$F$1440:$F$1449</definedName>
    <definedName name="BWSP_P">[55]wh_data_R!$G$1440:$G$1449</definedName>
    <definedName name="BWSP_RATES">[55]wh_data!$L$140:$P$148</definedName>
    <definedName name="BWSP_T">[55]wh_data!$A$140:$L$176</definedName>
    <definedName name="bwssb">NA()</definedName>
    <definedName name="bww">"[122]process!#ref!"</definedName>
    <definedName name="bx">NA()</definedName>
    <definedName name="c.c136">[71]Sheet1!$A$19:$A$22</definedName>
    <definedName name="C_">NA()</definedName>
    <definedName name="C_L_WALL">NA()</definedName>
    <definedName name="C_S_WALL">NA()</definedName>
    <definedName name="CA">NA()</definedName>
    <definedName name="can">NA()</definedName>
    <definedName name="cant">NA()</definedName>
    <definedName name="CANTILEVERONETOSIX">NA()</definedName>
    <definedName name="CANTILEVERSEVENTOTHIRTEEN" localSheetId="6">#REF!</definedName>
    <definedName name="CANTILEVERSEVENTOTHIRTEEN" localSheetId="0">#REF!</definedName>
    <definedName name="CANTILEVERSEVENTOTHIRTEEN">#REF!</definedName>
    <definedName name="capital">NA()</definedName>
    <definedName name="cash_bank">NA()</definedName>
    <definedName name="CASH_OUT">NA()</definedName>
    <definedName name="cb">NA()</definedName>
    <definedName name="cbeams">NA()</definedName>
    <definedName name="cbgl1">NA()</definedName>
    <definedName name="cbgl2">NA()</definedName>
    <definedName name="cbgl3">NA()</definedName>
    <definedName name="cbgl4">NA()</definedName>
    <definedName name="cbr">NA()</definedName>
    <definedName name="CC">[72]DATA!$H$59</definedName>
    <definedName name="CC_1">[9]DATA!$I$59</definedName>
    <definedName name="CC_1_6_10__using_40MM_OTG_Meteal_including_cost_and_conveyance_of_all_materials_and_labour_charge._etc.__Complete" localSheetId="6">#REF!</definedName>
    <definedName name="CC_1_6_10__using_40MM_OTG_Meteal_including_cost_and_conveyance_of_all_materials_and_labour_charge._etc.__Complete">#REF!</definedName>
    <definedName name="CC_1_6_10__using_40MM_OTG_Meteal_including_cost_and_conveyance_of_all_materials_and_labour_charge__etc___Complete">NA()</definedName>
    <definedName name="cc_mix">'[73]data existing_do not delete'!$D$2:$D$7</definedName>
    <definedName name="CC1_2_4">NA()</definedName>
    <definedName name="cc1_5_10">NA()</definedName>
    <definedName name="CC11A">"'[141]11'!$a$1:$w$65536"</definedName>
    <definedName name="CC11B">"'[141]11'!$a$1:$u$65536"</definedName>
    <definedName name="CC12A" localSheetId="6">'[74]12'!$A:$U</definedName>
    <definedName name="CC12A">'[75]12'!$A$1:$U$65536</definedName>
    <definedName name="CC12B" localSheetId="6">'[74]12'!$A:$U</definedName>
    <definedName name="CC12B">'[75]12'!$A$1:$U$65536</definedName>
    <definedName name="CC2A" localSheetId="6">'[74]2A'!$A:$V</definedName>
    <definedName name="CC2A">'[75]2A'!$A$1:$V$65536</definedName>
    <definedName name="CC2B" localSheetId="6">'[74]2B'!$A:$V</definedName>
    <definedName name="CC2B">'[75]2B'!$A$1:$V$65536</definedName>
    <definedName name="CC2C" localSheetId="6">'[74]2C'!$A:$V</definedName>
    <definedName name="CC2C">'[75]2C'!$A$1:$V$65536</definedName>
    <definedName name="CC2D" localSheetId="6">'[74]2D'!$A:$V</definedName>
    <definedName name="CC2D">'[75]2D'!$A$1:$V$65536</definedName>
    <definedName name="CC2E" localSheetId="6">'[74]2E'!$A:$V</definedName>
    <definedName name="CC2E">'[75]2E'!$A$1:$V$65536</definedName>
    <definedName name="CC2F" localSheetId="6">'[74]2F'!$A:$V</definedName>
    <definedName name="CC2F">'[75]2F'!$A$1:$V$65536</definedName>
    <definedName name="CC2G" localSheetId="6">'[74]2G'!$A:$V</definedName>
    <definedName name="CC2G">'[75]2G'!$A$1:$V$65536</definedName>
    <definedName name="CC2H" localSheetId="6">'[74]2H'!$A:$V</definedName>
    <definedName name="CC2H">'[75]2H'!$A$1:$V$65536</definedName>
    <definedName name="CC3A" localSheetId="6">'[74]3A'!$A:$V</definedName>
    <definedName name="CC3A">'[75]3A'!$A$1:$V$65536</definedName>
    <definedName name="CC3B" localSheetId="6">'[74]3B'!$A:$V</definedName>
    <definedName name="CC3B">'[75]3B'!$A$1:$V$65536</definedName>
    <definedName name="CC4a" localSheetId="6">'[74]4'!$A:$U</definedName>
    <definedName name="CC4a">'[75]4'!$A$1:$U$65536</definedName>
    <definedName name="CC5a">NA()</definedName>
    <definedName name="CC5a1">NA()</definedName>
    <definedName name="CC6A">"'[141]6a'!$a$1:$v$65536"</definedName>
    <definedName name="CC6B">"'[141]6b'!$a$1:$v$65536"</definedName>
    <definedName name="CC7A" localSheetId="6">'[74]7A'!$A:$U</definedName>
    <definedName name="CC7A">'[75]7A'!$A$1:$U$65536</definedName>
    <definedName name="CC7B" localSheetId="6">'[74]7B'!$A:$U</definedName>
    <definedName name="CC7B">'[75]7B'!$A$1:$U$65536</definedName>
    <definedName name="CC8A" localSheetId="6">'[74]8A'!$A:$U</definedName>
    <definedName name="CC8A">'[75]8A'!$A$1:$U$65536</definedName>
    <definedName name="CC8B" localSheetId="6">'[74]8B'!$A:$U</definedName>
    <definedName name="CC8B">'[75]8B'!$A$1:$U$65536</definedName>
    <definedName name="CC9A" localSheetId="6">'[74]9A'!$A:$U</definedName>
    <definedName name="CC9A">'[75]9A'!$A$1:$U$65536</definedName>
    <definedName name="CC9B" localSheetId="6">'[74]9B'!$A:$U</definedName>
    <definedName name="CC9B">'[75]9B'!$A$1:$U$65536</definedName>
    <definedName name="CC9C" localSheetId="6">'[74]9C'!$A:$U</definedName>
    <definedName name="CC9C">'[75]9C'!$A$1:$U$65536</definedName>
    <definedName name="CC9D" localSheetId="6">'[74]9D'!$A:$U</definedName>
    <definedName name="CC9D">'[75]9D'!$A$1:$U$65536</definedName>
    <definedName name="CC9E" localSheetId="6">'[74]9E'!$A:$U</definedName>
    <definedName name="CC9E">'[75]9E'!$A$1:$U$65536</definedName>
    <definedName name="CC9F" localSheetId="6">'[74]9F'!$A:$U</definedName>
    <definedName name="CC9F">'[75]9F'!$A$1:$U$65536</definedName>
    <definedName name="CC9G" localSheetId="6">'[74]9G'!$A:$U</definedName>
    <definedName name="CC9G">'[75]9G'!$A$1:$U$65536</definedName>
    <definedName name="CC9H" localSheetId="6">'[74]9H'!$A:$U</definedName>
    <definedName name="CC9H">'[75]9H'!$A$1:$U$65536</definedName>
    <definedName name="CC9I" localSheetId="6">'[74]9I'!$A:$U</definedName>
    <definedName name="CC9I">'[75]9I'!$A$1:$U$65536</definedName>
    <definedName name="CC9J" localSheetId="6">'[74]9J'!$A:$U</definedName>
    <definedName name="CC9J">'[75]9J'!$A$1:$U$65536</definedName>
    <definedName name="CC9K" localSheetId="6">'[74]9K'!$A:$U</definedName>
    <definedName name="CC9K">'[75]9K'!$A$1:$U$65536</definedName>
    <definedName name="cca">NA()</definedName>
    <definedName name="CCAAMP">NA()</definedName>
    <definedName name="cccc">NA()</definedName>
    <definedName name="cci">NA()</definedName>
    <definedName name="ccir" localSheetId="6">#REF!</definedName>
    <definedName name="ccir" localSheetId="0">#REF!</definedName>
    <definedName name="ccir">#REF!</definedName>
    <definedName name="ccolagl">NA()</definedName>
    <definedName name="ccp">NA()</definedName>
    <definedName name="ccwc1">NA()</definedName>
    <definedName name="ccwc2">NA()</definedName>
    <definedName name="cd" localSheetId="6">#REF!</definedName>
    <definedName name="cd" localSheetId="0">#REF!</definedName>
    <definedName name="cd">#REF!</definedName>
    <definedName name="cd10mm">NA()</definedName>
    <definedName name="cd12mm">NA()</definedName>
    <definedName name="cd20mm">NA()</definedName>
    <definedName name="cd25mm">NA()</definedName>
    <definedName name="cd2m">NA()</definedName>
    <definedName name="cd40mm">NA()</definedName>
    <definedName name="cd40mm08">NA()</definedName>
    <definedName name="cd6mm">NA()</definedName>
    <definedName name="cddata">NA()</definedName>
    <definedName name="CDECV">NA()</definedName>
    <definedName name="CDNO" localSheetId="6">#REF!</definedName>
    <definedName name="CDNO" localSheetId="0">#REF!</definedName>
    <definedName name="CDNO">#REF!</definedName>
    <definedName name="cdno_600" localSheetId="6">#REF!</definedName>
    <definedName name="cdno_600" localSheetId="0">#REF!</definedName>
    <definedName name="cdno_600">#REF!</definedName>
    <definedName name="ce">'[76]Lead statement'!$P$19</definedName>
    <definedName name="CED">NA()</definedName>
    <definedName name="cem">'[26]C-data'!$F$55</definedName>
    <definedName name="cem_w">NA()</definedName>
    <definedName name="CEMENT">[29]MRATES!$P$48</definedName>
    <definedName name="CEMENT_CONCRETE">'[56]BACK BONE'!$GV$1:$GV$13</definedName>
    <definedName name="CEMENT_CONCRETE_BASIC_COST">'[56]BACK BONE'!$HC$3:$HC$40</definedName>
    <definedName name="Cement_excluding_cost_of_empty_cement_bags">NA()</definedName>
    <definedName name="cementpaint">NA()</definedName>
    <definedName name="cenchrcol">NA()</definedName>
    <definedName name="cenchrfoot">NA()</definedName>
    <definedName name="cenchrpb">NA()</definedName>
    <definedName name="cenchrped">NA()</definedName>
    <definedName name="Centering_charges_for_bed_blocks_and_culvert_slabs_and_other_structures_of_less_than_3_mts__span_">NA()</definedName>
    <definedName name="Centering_charges_for_culvert_slabs_and_other_structures_of__3_mts__span_and_above">NA()</definedName>
    <definedName name="CENTERING_SCAFFOLDING_COLUMNS">'[56]BACK BONE'!$EE$2:$EE$10</definedName>
    <definedName name="ceramic">NA()</definedName>
    <definedName name="Cess">NA()</definedName>
    <definedName name="CEW">NA()</definedName>
    <definedName name="cfb">NA()</definedName>
    <definedName name="cfbeams">NA()</definedName>
    <definedName name="cfsalb">NA()</definedName>
    <definedName name="cfslab">NA()</definedName>
    <definedName name="cg">NA()</definedName>
    <definedName name="chdyrrr">"[118]lead!#ref!"</definedName>
    <definedName name="check">NA()</definedName>
    <definedName name="checked">NA()</definedName>
    <definedName name="chemicalcalculationperungudi">NA()</definedName>
    <definedName name="chemsludgecal">NA()</definedName>
    <definedName name="chenchu">NA()</definedName>
    <definedName name="chips_10">NA()</definedName>
    <definedName name="chips_12">NA()</definedName>
    <definedName name="chips_5">NA()</definedName>
    <definedName name="CI">NA()</definedName>
    <definedName name="CI_CL">[55]wh_data_R!$D$284:$G$284</definedName>
    <definedName name="CI_CL_RATES">[55]wh_data!$M$60:$O$60</definedName>
    <definedName name="CI_CLL">[55]wh_data_R!$O$378:$Q$380</definedName>
    <definedName name="CI_CLR">[55]wh_data!$L$60:$O$60</definedName>
    <definedName name="CI_CLS">[55]wh_data_R!$O$378:$O$380</definedName>
    <definedName name="CI_D_R">[55]CPHEEO!$BA$3:$BA$39</definedName>
    <definedName name="CI_D_RATES">[70]CI!$C$9:$S$9</definedName>
    <definedName name="CI_DC">[55]wh_data_R!$A$61:$A$78</definedName>
    <definedName name="CI_DL_RANGE">[55]CPHEEO!$BA$3:$BA$15</definedName>
    <definedName name="CI_DR">[55]wh_data!$L$61:$L$77</definedName>
    <definedName name="CI_FR_A">[70]CI!$C$34:$S$34</definedName>
    <definedName name="CI_FR_B">[70]CI!$C$49:$S$49</definedName>
    <definedName name="CI_FR_LA">[70]CI!$C$19:$S$19</definedName>
    <definedName name="CI_G">[55]wh_data_R!$W$1440:$W$1442</definedName>
    <definedName name="CI_P">[55]wh_data_R!$X$1440:$X$1442</definedName>
    <definedName name="CI_PIPES">'[56]PIPES BASIC RATES'!$A$333:$A$349</definedName>
    <definedName name="CI_RATES">[55]wh_data!$L$61:$O$77</definedName>
    <definedName name="CI_T">[55]wh_data!$A$61:$D$85</definedName>
    <definedName name="CIcheckValve">NA()</definedName>
    <definedName name="cidjoint" localSheetId="6">#REF!</definedName>
    <definedName name="cidjoint" localSheetId="0">#REF!</definedName>
    <definedName name="cidjoint">#REF!</definedName>
    <definedName name="CIDjoints">[67]maya!$B$370:$B$375</definedName>
    <definedName name="CIdummy">NA()</definedName>
    <definedName name="CIfootValve">NA()</definedName>
    <definedName name="cii">NA()</definedName>
    <definedName name="ciii">NA()</definedName>
    <definedName name="cikkk">NA()</definedName>
    <definedName name="CILA_PIPES">'[56]PIPES BASIC RATES'!$A$279:$A$331</definedName>
    <definedName name="cila100">NA()</definedName>
    <definedName name="cila1000">NA()</definedName>
    <definedName name="cila125">NA()</definedName>
    <definedName name="cila150">NA()</definedName>
    <definedName name="cila200">NA()</definedName>
    <definedName name="cila250">NA()</definedName>
    <definedName name="cila300">NA()</definedName>
    <definedName name="cila350">NA()</definedName>
    <definedName name="cila400">NA()</definedName>
    <definedName name="cila450">NA()</definedName>
    <definedName name="cila500">NA()</definedName>
    <definedName name="cila600">NA()</definedName>
    <definedName name="cila700">NA()</definedName>
    <definedName name="cila750">NA()</definedName>
    <definedName name="cila80">NA()</definedName>
    <definedName name="cila800">NA()</definedName>
    <definedName name="cila900">NA()</definedName>
    <definedName name="Cinder">"[71]material!#ref!"</definedName>
    <definedName name="City" localSheetId="6">#REF!</definedName>
    <definedName name="City" localSheetId="0">#REF!</definedName>
    <definedName name="City">#REF!</definedName>
    <definedName name="cjv">NA()</definedName>
    <definedName name="ckeck1">NA()</definedName>
    <definedName name="CLASSS">NA()</definedName>
    <definedName name="Clayey_Soil_in_wet_and_slushy_condition_________SS_20_B">NA()</definedName>
    <definedName name="CLEAR_PAGE_BREA">NA()</definedName>
    <definedName name="Clearing_alchi__tilla">NA()</definedName>
    <definedName name="Clearing_heavy_Jungle">NA()</definedName>
    <definedName name="Clearing_Juliflora__Prosafis__jungle_including_up_rooting_and_removing_of_Juliflora_stumps_">NA()</definedName>
    <definedName name="Clearing_light_Jungle">NA()</definedName>
    <definedName name="Clearing_Scrub_Jungle">NA()</definedName>
    <definedName name="clintels">NA()</definedName>
    <definedName name="clp">NA()</definedName>
    <definedName name="cm">NA()</definedName>
    <definedName name="CM_1_10">"[71]data!#ref!"</definedName>
    <definedName name="CM_1_2">"[71]data!#ref!"</definedName>
    <definedName name="CM_1_3">"[71]data!#ref!"</definedName>
    <definedName name="CM_1_4">"[71]data!#ref!"</definedName>
    <definedName name="CM_1_5">"[71]data!#ref!"</definedName>
    <definedName name="CM_1_6">"[71]data!#ref!"</definedName>
    <definedName name="CM_1_8">"[71]data!#ref!"</definedName>
    <definedName name="cmes">NA()</definedName>
    <definedName name="CO">NA()</definedName>
    <definedName name="code">'[77]segments-details'!$B$5:$B$371</definedName>
    <definedName name="coimbatore">NA()</definedName>
    <definedName name="col">[78]DATA_PRG!$H$173</definedName>
    <definedName name="Colbgl">NA()</definedName>
    <definedName name="colbgl2">NA()</definedName>
    <definedName name="Columns">NA()</definedName>
    <definedName name="COMM_MLD">[55]input!$K$8</definedName>
    <definedName name="COMM_POP">[55]input!$F$8</definedName>
    <definedName name="COMM_YEAR">[55]input!$C$8</definedName>
    <definedName name="COMM_YR_LPM">[55]input!$H$8</definedName>
    <definedName name="Comp.Stat" localSheetId="6">[79]Data!#REF!</definedName>
    <definedName name="Comp.Stat">[79]Data!#REF!</definedName>
    <definedName name="Comp_Stat">"[168]data!#ref!"</definedName>
    <definedName name="comp0001">"[170]work_sheet!#ref!"</definedName>
    <definedName name="Company" localSheetId="6">#REF!</definedName>
    <definedName name="Company" localSheetId="0">#REF!</definedName>
    <definedName name="Company">#REF!</definedName>
    <definedName name="Compressor_Charges___10_5_cum_per_minit_capacity">NA()</definedName>
    <definedName name="Compressor_Charges___6_cum_per_minit_capacity">NA()</definedName>
    <definedName name="con_mixer">NA()</definedName>
    <definedName name="con_pro">NA()</definedName>
    <definedName name="concludied5550">NA()</definedName>
    <definedName name="Concrete_Mixture">NA()</definedName>
    <definedName name="Concrete_Pump">NA()</definedName>
    <definedName name="conmixer">'[33]SSR 2014-15 Rates'!$E$62</definedName>
    <definedName name="conns_">NA()</definedName>
    <definedName name="constrn">NA()</definedName>
    <definedName name="Construction">'[59]Bitumen trunk'!$W$1:$AN$196</definedName>
    <definedName name="CONVEYANCE">NA()</definedName>
    <definedName name="copy">NA()</definedName>
    <definedName name="cost" localSheetId="6">#REF!</definedName>
    <definedName name="cost" localSheetId="0">#REF!</definedName>
    <definedName name="cost">#REF!</definedName>
    <definedName name="Cost10">NA()</definedName>
    <definedName name="Cost5">"'[141]5'!$a$1:$v$65536"</definedName>
    <definedName name="costcentre13">"'[141]13'!$a$1:$u$65536"</definedName>
    <definedName name="COTTAGE" localSheetId="6" hidden="1">'[40]final abstract'!#REF!</definedName>
    <definedName name="COTTAGE" localSheetId="0" hidden="1">'[40]final abstract'!#REF!</definedName>
    <definedName name="COTTAGE" hidden="1">'[40]final abstract'!#REF!</definedName>
    <definedName name="Country" localSheetId="6">#REF!</definedName>
    <definedName name="Country" localSheetId="0">#REF!</definedName>
    <definedName name="Country">#REF!</definedName>
    <definedName name="cover2">NA()</definedName>
    <definedName name="CP">[80]MRATES!$H$54</definedName>
    <definedName name="cpcl">NA()</definedName>
    <definedName name="cpcl26_4">NA()</definedName>
    <definedName name="cpcl26_4mldnew">NA()</definedName>
    <definedName name="cr">[9]DATA!$H$17</definedName>
    <definedName name="cr_mpl_divn_corenet_cn_mpl">NA()</definedName>
    <definedName name="CR_stone">'[81]Common '!$D$21:$D$22</definedName>
    <definedName name="CR_stone_HBG">'[81]Common '!$D$21</definedName>
    <definedName name="Crane__Rate_of_sinking_0_8_mts__per_day">NA()</definedName>
    <definedName name="crccslab">NA()</definedName>
    <definedName name="crccslab150">NA()</definedName>
    <definedName name="crs">'[33]Lead statement'!$P$16</definedName>
    <definedName name="crsg">NA()</definedName>
    <definedName name="crsrate">'[8]lead-st'!$L$12</definedName>
    <definedName name="crss">[8]rdamdata!$J$10</definedName>
    <definedName name="crush">[66]r!$F$30</definedName>
    <definedName name="Crushing">NA()</definedName>
    <definedName name="crust" localSheetId="6">'[54]Data.F8.BTR'!#REF!</definedName>
    <definedName name="crust" localSheetId="0">'[54]Data.F8.BTR'!#REF!</definedName>
    <definedName name="crust">'[54]Data.F8.BTR'!#REF!</definedName>
    <definedName name="CSAND">[29]MRATES!$G$8</definedName>
    <definedName name="cshewcen">NA()</definedName>
    <definedName name="cshewcenchrfoot">NA()</definedName>
    <definedName name="cshewcenchrpb">NA()</definedName>
    <definedName name="cshewcenchrped">NA()</definedName>
    <definedName name="csshade">NA()</definedName>
    <definedName name="cst">NA()</definedName>
    <definedName name="ct_basic">NA()</definedName>
    <definedName name="ctrhabstat">NA()</definedName>
    <definedName name="cu">NA()</definedName>
    <definedName name="Cuddapah_Shahabad_slabs_40mm">"[71]material!#ref!"</definedName>
    <definedName name="Cuddapah_Shahabad_slabs_50_mm">"[71]material!#ref!"</definedName>
    <definedName name="curr_liab_prov">NA()</definedName>
    <definedName name="CustomDuty">NA()</definedName>
    <definedName name="cut_holes_bw">NA()</definedName>
    <definedName name="cut_holes_rcc">NA()</definedName>
    <definedName name="Cutting_and_removing_other_kindof_trees_including_stacking_of_girth_30_to_100_cm">NA()</definedName>
    <definedName name="Cutting_and_removing_Palmyrah_trees_including_stacking_of_girth_30_to_100_cm_">NA()</definedName>
    <definedName name="cv_100">NA()</definedName>
    <definedName name="cv_150">NA()</definedName>
    <definedName name="cv_200">NA()</definedName>
    <definedName name="cv_25">NA()</definedName>
    <definedName name="cv_250">NA()</definedName>
    <definedName name="cv_300">NA()</definedName>
    <definedName name="cv_32">NA()</definedName>
    <definedName name="cv_40">NA()</definedName>
    <definedName name="cv_400">NA()</definedName>
    <definedName name="cv_50">NA()</definedName>
    <definedName name="cv_500">NA()</definedName>
    <definedName name="cv_65">NA()</definedName>
    <definedName name="cv_80">NA()</definedName>
    <definedName name="cvbt" localSheetId="6">#REF!</definedName>
    <definedName name="cvbt" localSheetId="0">#REF!</definedName>
    <definedName name="cvbt">#REF!</definedName>
    <definedName name="CWSUMP">'[82]DATA-BASE'!$I$6:$T$22</definedName>
    <definedName name="cx">NA()</definedName>
    <definedName name="d" localSheetId="6">[60]Lead!#REF!</definedName>
    <definedName name="d" localSheetId="0">[60]Lead!#REF!</definedName>
    <definedName name="d">[60]Lead!#REF!</definedName>
    <definedName name="D.t" localSheetId="6">[51]data!#REF!</definedName>
    <definedName name="D.t" localSheetId="0">[51]data!#REF!</definedName>
    <definedName name="D.t">[51]data!#REF!</definedName>
    <definedName name="D_t">NA()</definedName>
    <definedName name="d_ts">"[93]data!#ref!"</definedName>
    <definedName name="D206xE206">NA()</definedName>
    <definedName name="D206xE206_1">"'smb://Venkat/1%20KC222%20-%20TEXAS/My%20Documents/zero.xls'#$'p&amp;m'.$H$264:$H$264"</definedName>
    <definedName name="D206xE206_10">NA()</definedName>
    <definedName name="D206xE206_11">"'smb://rajkishor/f/FILES/2%20KC258%20PASADINA/My%20Documents/zero.xls'#$'p&amp;m'.$H$264:$H$264"</definedName>
    <definedName name="D206xE206_12">"'smb://rajkishor/f/FILES/2%20KC258%20PASADINA/My%20Documents/zero.xls'#$'p&amp;m'.$H$264:$H$264"</definedName>
    <definedName name="D206xE206_2">"'smb://rajkishor/f/FILES/2%20KC258%20PASADINA/My%20Documents/zero.xls'#$'p&amp;m'.$H$264:$H$264"</definedName>
    <definedName name="D206xE206_3">"'smb://rajkishor/f/FILES/2%20KC258%20PASADINA/My%20Documents/zero.xls'#$'p&amp;m'.$H$264:$H$264"</definedName>
    <definedName name="D206xE206_4">"'smb://Venkat/VENKAT''S%20(D)/FILES/2%20KC258%20PASADINA/My%20Documents/zero.xls'#$'p&amp;m'.$H$264:$H$264"</definedName>
    <definedName name="D206xE206_5">"'smb://Venkat/VENKAT''S%20(D)/FILES/2%20KC258%20PASADINA/My%20Documents/zero.xls'#$'p&amp;m'.$H$264:$H$264"</definedName>
    <definedName name="D206xE206_6">"'smb://Balaguru/Documents/My%20Documents/zero.xls'#$'p&amp;m'.$H$264:$H$264"</definedName>
    <definedName name="D206xE206_7">"'smb://rajkishor/f/My%20Documents/zero.xls'#$'p&amp;m'.$H$264:$H$264"</definedName>
    <definedName name="D206xE206_8">"'smb://rajkishor/f/FILES/2%20KC258%20PASADINA/My%20Documents/zero.xls'#$'p&amp;m'.$H$264:$H$264"</definedName>
    <definedName name="D206xE206_9">"'smb://rajkishor/f/FILES/2%20KC258%20PASADINA/My%20Documents/zero.xls'#$'p&amp;m'.$H$264:$H$264"</definedName>
    <definedName name="Da" localSheetId="6">#REF!</definedName>
    <definedName name="Da" localSheetId="0">#REF!</definedName>
    <definedName name="Da">#REF!</definedName>
    <definedName name="dadoing">NA()</definedName>
    <definedName name="Damerchela">"[184]v!#ref!"</definedName>
    <definedName name="data" localSheetId="6">[62]Data!#REF!</definedName>
    <definedName name="data" localSheetId="0">[62]Data!#REF!</definedName>
    <definedName name="data">[62]Data!#REF!</definedName>
    <definedName name="data_">"[185]data!#ref!"</definedName>
    <definedName name="data_1">"'smb://192.168.4.17/workings%20(e)/Files/BZ001%20-%20RO/Seminar/SEMINAR.xls'#$'labour coeff'.$A$3:$S$74"</definedName>
    <definedName name="data_11">"'smb://192.168.4.17/workings%20(e)/Files/BZ001%20-%20RO/Seminar/SEMINAR.xls'#$'labour coeff'.$A$3:$S$74"</definedName>
    <definedName name="data_12">"'smb://192.168.4.17/workings%20(e)/Files/BZ001%20-%20RO/Seminar/SEMINAR.xls'#$'labour coeff'.$A$3:$S$74"</definedName>
    <definedName name="data_2">"'smb://192.168.4.17/workings%20(e)/Files/BZ001%20-%20RO/Seminar/SEMINAR.xls'#$'labour coeff'.$A$3:$S$74"</definedName>
    <definedName name="data_3">"'smb://192.168.4.17/workings%20(e)/Files/BZ001%20-%20RO/Seminar/SEMINAR.xls'#$'labour coeff'.$A$3:$S$74"</definedName>
    <definedName name="data_4">"'smb://192.168.4.17/workings%20(e)/Files/BZ001%20-%20RO/Seminar/SEMINAR.xls'#$'labour coeff'.$A$3:$S$74"</definedName>
    <definedName name="data_5">"'smb://192.168.4.17/workings%20(e)/Files/BZ001%20-%20RO/Seminar/SEMINAR.xls'#$'labour coeff'.$A$3:$S$74"</definedName>
    <definedName name="data_6">"'smb://192.168.4.17/workings%20(e)/Files/BZ001%20-%20RO/Seminar/SEMINAR.xls'#$'labour coeff'.$A$3:$S$74"</definedName>
    <definedName name="data_7">"'smb://192.168.4.17/workings%20(e)/Files/BZ001%20-%20RO/Seminar/SEMINAR.xls'#$'labour coeff'.$A$3:$S$74"</definedName>
    <definedName name="data_8">"'smb://192.168.4.17/workings%20(e)/Files/BZ001%20-%20RO/Seminar/SEMINAR.xls'#$'labour coeff'.$A$3:$S$74"</definedName>
    <definedName name="data_9">"'smb://192.168.4.17/workings%20(e)/Files/BZ001%20-%20RO/Seminar/SEMINAR.xls'#$'labour coeff'.$A$3:$S$74"</definedName>
    <definedName name="data1" localSheetId="6" hidden="1">#REF!</definedName>
    <definedName name="data1" localSheetId="0" hidden="1">#REF!</definedName>
    <definedName name="data1" hidden="1">#REF!</definedName>
    <definedName name="DATA10">NA()</definedName>
    <definedName name="DATA100">NA()</definedName>
    <definedName name="DATA1011">NA()</definedName>
    <definedName name="DATA1012">NA()</definedName>
    <definedName name="DATA1013">NA()</definedName>
    <definedName name="DATA1014">NA()</definedName>
    <definedName name="DATA1015">NA()</definedName>
    <definedName name="DATA102">NA()</definedName>
    <definedName name="DATA103">NA()</definedName>
    <definedName name="DATA104">NA()</definedName>
    <definedName name="DATA105">NA()</definedName>
    <definedName name="DATA106">NA()</definedName>
    <definedName name="DATA107A">NA()</definedName>
    <definedName name="DATA107B">NA()</definedName>
    <definedName name="DATA107C">NA()</definedName>
    <definedName name="DATA107D">NA()</definedName>
    <definedName name="DATA107E">NA()</definedName>
    <definedName name="DATA107F">NA()</definedName>
    <definedName name="DATA107G">NA()</definedName>
    <definedName name="DATA108A">NA()</definedName>
    <definedName name="DATA108B">NA()</definedName>
    <definedName name="DATA108C">NA()</definedName>
    <definedName name="DATA108D">NA()</definedName>
    <definedName name="DATA108E">NA()</definedName>
    <definedName name="DATA108F">NA()</definedName>
    <definedName name="DATA108G">NA()</definedName>
    <definedName name="DATA108H">NA()</definedName>
    <definedName name="DATA108I">NA()</definedName>
    <definedName name="DATA108J">NA()</definedName>
    <definedName name="DATA108K">NA()</definedName>
    <definedName name="DATA108L">NA()</definedName>
    <definedName name="DATA108M">NA()</definedName>
    <definedName name="DATA108N">NA()</definedName>
    <definedName name="DATA108O">NA()</definedName>
    <definedName name="DATA108P">NA()</definedName>
    <definedName name="DATA109A">NA()</definedName>
    <definedName name="DATA109B">NA()</definedName>
    <definedName name="DATA109C">NA()</definedName>
    <definedName name="DATA109D">NA()</definedName>
    <definedName name="DATA109E">NA()</definedName>
    <definedName name="DATA109F">NA()</definedName>
    <definedName name="DATA109G">NA()</definedName>
    <definedName name="DATA109H">NA()</definedName>
    <definedName name="DATA109I">NA()</definedName>
    <definedName name="DATA109J">NA()</definedName>
    <definedName name="DATA109K">NA()</definedName>
    <definedName name="DATA109L">NA()</definedName>
    <definedName name="DATA109M">NA()</definedName>
    <definedName name="DATA109N">NA()</definedName>
    <definedName name="DATA109O">NA()</definedName>
    <definedName name="DATA109P">NA()</definedName>
    <definedName name="DATA11">NA()</definedName>
    <definedName name="DATA110A">NA()</definedName>
    <definedName name="DATA110B">NA()</definedName>
    <definedName name="DATA110C">NA()</definedName>
    <definedName name="DATA110D">NA()</definedName>
    <definedName name="DATA110E">NA()</definedName>
    <definedName name="DATA110F">NA()</definedName>
    <definedName name="DATA110G">NA()</definedName>
    <definedName name="DATA110H">NA()</definedName>
    <definedName name="DATA110I">NA()</definedName>
    <definedName name="DATA110J">NA()</definedName>
    <definedName name="DATA110K">NA()</definedName>
    <definedName name="DATA110L">NA()</definedName>
    <definedName name="DATA110M">NA()</definedName>
    <definedName name="DATA110N">NA()</definedName>
    <definedName name="DATA110O">NA()</definedName>
    <definedName name="DATA110P">NA()</definedName>
    <definedName name="DATA111A">NA()</definedName>
    <definedName name="DATA111B">NA()</definedName>
    <definedName name="DATA111C">NA()</definedName>
    <definedName name="DATA111D">NA()</definedName>
    <definedName name="DATA111E">NA()</definedName>
    <definedName name="DATA111F">NA()</definedName>
    <definedName name="DATA111G">NA()</definedName>
    <definedName name="DATA111H">NA()</definedName>
    <definedName name="DATA111I">NA()</definedName>
    <definedName name="DATA111J">NA()</definedName>
    <definedName name="DATA111K">NA()</definedName>
    <definedName name="DATA111L">NA()</definedName>
    <definedName name="DATA111M">NA()</definedName>
    <definedName name="DATA111N">NA()</definedName>
    <definedName name="DATA111O">NA()</definedName>
    <definedName name="DATA111P">NA()</definedName>
    <definedName name="DATA112A">NA()</definedName>
    <definedName name="DATA112B">NA()</definedName>
    <definedName name="DATA112C">NA()</definedName>
    <definedName name="DATA112D">NA()</definedName>
    <definedName name="DATA112E">NA()</definedName>
    <definedName name="DATA112F">NA()</definedName>
    <definedName name="DATA112G">NA()</definedName>
    <definedName name="DATA112H">NA()</definedName>
    <definedName name="DATA112I">NA()</definedName>
    <definedName name="DATA112J">NA()</definedName>
    <definedName name="DATA112K">NA()</definedName>
    <definedName name="DATA112L">NA()</definedName>
    <definedName name="DATA112M">NA()</definedName>
    <definedName name="DATA112N">NA()</definedName>
    <definedName name="DATA112O">NA()</definedName>
    <definedName name="DATA112P">NA()</definedName>
    <definedName name="DATA113A">NA()</definedName>
    <definedName name="DATA113B">NA()</definedName>
    <definedName name="DATA113C">NA()</definedName>
    <definedName name="DATA113D">NA()</definedName>
    <definedName name="DATA113E">NA()</definedName>
    <definedName name="DATA113F">NA()</definedName>
    <definedName name="DATA113G">NA()</definedName>
    <definedName name="DATA113H">NA()</definedName>
    <definedName name="DATA113I">NA()</definedName>
    <definedName name="DATA113J">NA()</definedName>
    <definedName name="DATA113K">NA()</definedName>
    <definedName name="DATA114">NA()</definedName>
    <definedName name="DATA114A">NA()</definedName>
    <definedName name="DATA115">NA()</definedName>
    <definedName name="DATA116">NA()</definedName>
    <definedName name="DATA117">NA()</definedName>
    <definedName name="DATA118">NA()</definedName>
    <definedName name="DATA119">NA()</definedName>
    <definedName name="DATA12">NA()</definedName>
    <definedName name="DATA120">NA()</definedName>
    <definedName name="DATA121">NA()</definedName>
    <definedName name="DATA122">NA()</definedName>
    <definedName name="DATA123">NA()</definedName>
    <definedName name="DATA124">NA()</definedName>
    <definedName name="DATA125">NA()</definedName>
    <definedName name="DATA126">NA()</definedName>
    <definedName name="DATA127A">NA()</definedName>
    <definedName name="DATA127B">NA()</definedName>
    <definedName name="DATA127C">NA()</definedName>
    <definedName name="DATA127D">NA()</definedName>
    <definedName name="DATA127E">NA()</definedName>
    <definedName name="DATA127F">NA()</definedName>
    <definedName name="DATA127G">NA()</definedName>
    <definedName name="DATA127H">NA()</definedName>
    <definedName name="DATA127I">NA()</definedName>
    <definedName name="DATA127J">NA()</definedName>
    <definedName name="DATA128A">NA()</definedName>
    <definedName name="DATA128B">NA()</definedName>
    <definedName name="DATA128C">NA()</definedName>
    <definedName name="DATA128D">NA()</definedName>
    <definedName name="DATA128E">NA()</definedName>
    <definedName name="DATA128F">NA()</definedName>
    <definedName name="DATA128G">NA()</definedName>
    <definedName name="DATA129A">NA()</definedName>
    <definedName name="DATA129B">NA()</definedName>
    <definedName name="DATA129C">NA()</definedName>
    <definedName name="DATA129D">NA()</definedName>
    <definedName name="DATA13">NA()</definedName>
    <definedName name="DATA130A">NA()</definedName>
    <definedName name="DATA130B">NA()</definedName>
    <definedName name="DATA131">NA()</definedName>
    <definedName name="DATA132">NA()</definedName>
    <definedName name="DATA133">NA()</definedName>
    <definedName name="DATA134110">NA()</definedName>
    <definedName name="DATA134125">NA()</definedName>
    <definedName name="DATA134140">NA()</definedName>
    <definedName name="DATA134160">NA()</definedName>
    <definedName name="DATA134180">NA()</definedName>
    <definedName name="DATA134200">NA()</definedName>
    <definedName name="DATA134225">NA()</definedName>
    <definedName name="DATA134250">NA()</definedName>
    <definedName name="DATA134280">NA()</definedName>
    <definedName name="DATA134315">NA()</definedName>
    <definedName name="DATA134355">NA()</definedName>
    <definedName name="DATA134400">NA()</definedName>
    <definedName name="DATA13450">NA()</definedName>
    <definedName name="DATA13463">NA()</definedName>
    <definedName name="DATA13475">NA()</definedName>
    <definedName name="DATA13490">NA()</definedName>
    <definedName name="DATA135110">NA()</definedName>
    <definedName name="DATA135125">NA()</definedName>
    <definedName name="DATA135140">NA()</definedName>
    <definedName name="DATA135160">NA()</definedName>
    <definedName name="DATA135180">NA()</definedName>
    <definedName name="DATA135200">NA()</definedName>
    <definedName name="DATA135225">NA()</definedName>
    <definedName name="DATA135250">NA()</definedName>
    <definedName name="DATA135280">NA()</definedName>
    <definedName name="DATA135315">NA()</definedName>
    <definedName name="DATA135355">NA()</definedName>
    <definedName name="DATA135400">NA()</definedName>
    <definedName name="DATA13550">NA()</definedName>
    <definedName name="DATA13563">NA()</definedName>
    <definedName name="DATA13575">NA()</definedName>
    <definedName name="DATA13590">NA()</definedName>
    <definedName name="DATA136A">NA()</definedName>
    <definedName name="DATA136B">NA()</definedName>
    <definedName name="DATA136C">NA()</definedName>
    <definedName name="DATA136D">NA()</definedName>
    <definedName name="DATA136E">NA()</definedName>
    <definedName name="DATA136F">NA()</definedName>
    <definedName name="DATA136G">NA()</definedName>
    <definedName name="DATA136H">NA()</definedName>
    <definedName name="DATA136I">NA()</definedName>
    <definedName name="DATA136J">NA()</definedName>
    <definedName name="DATA136K">NA()</definedName>
    <definedName name="DATA136L">NA()</definedName>
    <definedName name="DATA136M">NA()</definedName>
    <definedName name="DATA136N">NA()</definedName>
    <definedName name="DATA136O">NA()</definedName>
    <definedName name="DATA136P">NA()</definedName>
    <definedName name="DATA137I">NA()</definedName>
    <definedName name="DATA137II">NA()</definedName>
    <definedName name="DATA137III">NA()</definedName>
    <definedName name="DATA137IV">NA()</definedName>
    <definedName name="DATA137V">NA()</definedName>
    <definedName name="DATA138I">NA()</definedName>
    <definedName name="DATA138II">NA()</definedName>
    <definedName name="DATA138III">NA()</definedName>
    <definedName name="DATA138IV">NA()</definedName>
    <definedName name="DATA138V">NA()</definedName>
    <definedName name="DATA138VI">NA()</definedName>
    <definedName name="DATA139IX">NA()</definedName>
    <definedName name="DATA139V">NA()</definedName>
    <definedName name="DATA139VI">NA()</definedName>
    <definedName name="DATA139VII">NA()</definedName>
    <definedName name="DATA139VIII">NA()</definedName>
    <definedName name="DATA14">NA()</definedName>
    <definedName name="DATA140I">NA()</definedName>
    <definedName name="DATA140II">NA()</definedName>
    <definedName name="DATA140III">NA()</definedName>
    <definedName name="DATA140IV">NA()</definedName>
    <definedName name="DATA140V">NA()</definedName>
    <definedName name="DATA141I">NA()</definedName>
    <definedName name="DATA141II">NA()</definedName>
    <definedName name="DATA141III">NA()</definedName>
    <definedName name="DATA141IV">NA()</definedName>
    <definedName name="DATA141V">NA()</definedName>
    <definedName name="DATA142I">NA()</definedName>
    <definedName name="DATA142II">NA()</definedName>
    <definedName name="DATA142III">NA()</definedName>
    <definedName name="DATA142IV">NA()</definedName>
    <definedName name="DATA142V">NA()</definedName>
    <definedName name="DATA143">NA()</definedName>
    <definedName name="DATA144">NA()</definedName>
    <definedName name="DATA145">NA()</definedName>
    <definedName name="DATA146">NA()</definedName>
    <definedName name="DATA147">NA()</definedName>
    <definedName name="DATA148">NA()</definedName>
    <definedName name="DATA149">NA()</definedName>
    <definedName name="DATA15">NA()</definedName>
    <definedName name="DATA150">NA()</definedName>
    <definedName name="DATA151A">NA()</definedName>
    <definedName name="DATA151B">NA()</definedName>
    <definedName name="DATA151C">NA()</definedName>
    <definedName name="DATA151D">NA()</definedName>
    <definedName name="DATA152">NA()</definedName>
    <definedName name="DATA153">NA()</definedName>
    <definedName name="DATA154">NA()</definedName>
    <definedName name="DATA155">NA()</definedName>
    <definedName name="DATA156">NA()</definedName>
    <definedName name="DATA157">NA()</definedName>
    <definedName name="DATA158">NA()</definedName>
    <definedName name="DATA159A">NA()</definedName>
    <definedName name="DATA159B">NA()</definedName>
    <definedName name="DATA159C">NA()</definedName>
    <definedName name="DATA159D">NA()</definedName>
    <definedName name="DATA16">NA()</definedName>
    <definedName name="DATA160">NA()</definedName>
    <definedName name="DATA161">NA()</definedName>
    <definedName name="DATA162">NA()</definedName>
    <definedName name="DATA163">NA()</definedName>
    <definedName name="DATA17">NA()</definedName>
    <definedName name="DATA18">NA()</definedName>
    <definedName name="DATA19">NA()</definedName>
    <definedName name="data2" localSheetId="6" hidden="1">#REF!</definedName>
    <definedName name="data2" localSheetId="0" hidden="1">#REF!</definedName>
    <definedName name="data2" hidden="1">#REF!</definedName>
    <definedName name="DATA20">NA()</definedName>
    <definedName name="DATA21">NA()</definedName>
    <definedName name="DATA22">NA()</definedName>
    <definedName name="DATA23">NA()</definedName>
    <definedName name="DATA24">NA()</definedName>
    <definedName name="DATA25">NA()</definedName>
    <definedName name="data25555555">NA()</definedName>
    <definedName name="DATA26">NA()</definedName>
    <definedName name="DATA27">NA()</definedName>
    <definedName name="DATA28">NA()</definedName>
    <definedName name="DATA29">NA()</definedName>
    <definedName name="data3" localSheetId="6" hidden="1">#REF!</definedName>
    <definedName name="data3" localSheetId="0" hidden="1">#REF!</definedName>
    <definedName name="data3" hidden="1">#REF!</definedName>
    <definedName name="DATA30">NA()</definedName>
    <definedName name="DATA31">NA()</definedName>
    <definedName name="DATA32">NA()</definedName>
    <definedName name="DATA33">NA()</definedName>
    <definedName name="DATA34">NA()</definedName>
    <definedName name="DATA35">NA()</definedName>
    <definedName name="DATA36">NA()</definedName>
    <definedName name="DATA37">NA()</definedName>
    <definedName name="DATA38">NA()</definedName>
    <definedName name="DATA39">NA()</definedName>
    <definedName name="DATA4">NA()</definedName>
    <definedName name="DATA40">NA()</definedName>
    <definedName name="DATA41">NA()</definedName>
    <definedName name="DATA42">NA()</definedName>
    <definedName name="DATA43">NA()</definedName>
    <definedName name="DATA44">NA()</definedName>
    <definedName name="DATA45">NA()</definedName>
    <definedName name="DATA46">NA()</definedName>
    <definedName name="DATA47">NA()</definedName>
    <definedName name="DATA48">NA()</definedName>
    <definedName name="DATA49">NA()</definedName>
    <definedName name="DATA5">NA()</definedName>
    <definedName name="DATA50">NA()</definedName>
    <definedName name="DATA51">NA()</definedName>
    <definedName name="DATA52">NA()</definedName>
    <definedName name="DATA53">NA()</definedName>
    <definedName name="DATA54">NA()</definedName>
    <definedName name="DATA55">NA()</definedName>
    <definedName name="DATA56">NA()</definedName>
    <definedName name="DATA57">NA()</definedName>
    <definedName name="DATA58">NA()</definedName>
    <definedName name="DATA59">NA()</definedName>
    <definedName name="DATA6" localSheetId="6">#REF!</definedName>
    <definedName name="DATA6" localSheetId="0">#REF!</definedName>
    <definedName name="DATA6">#REF!</definedName>
    <definedName name="DATA60">NA()</definedName>
    <definedName name="DATA61">NA()</definedName>
    <definedName name="DATA62">NA()</definedName>
    <definedName name="DATA63">NA()</definedName>
    <definedName name="DATA64">NA()</definedName>
    <definedName name="DATA65">NA()</definedName>
    <definedName name="DATA66">NA()</definedName>
    <definedName name="DATA67">NA()</definedName>
    <definedName name="DATA68">NA()</definedName>
    <definedName name="DATA69">NA()</definedName>
    <definedName name="DATA7">NA()</definedName>
    <definedName name="DATA70">NA()</definedName>
    <definedName name="DATA71">NA()</definedName>
    <definedName name="DATA72">NA()</definedName>
    <definedName name="DATA73">NA()</definedName>
    <definedName name="DATA74">NA()</definedName>
    <definedName name="DATA75">NA()</definedName>
    <definedName name="DATA76">NA()</definedName>
    <definedName name="DATA77A">NA()</definedName>
    <definedName name="DATA77B">NA()</definedName>
    <definedName name="DATA78">NA()</definedName>
    <definedName name="DATA79A">NA()</definedName>
    <definedName name="DATA79B">NA()</definedName>
    <definedName name="DATA79C">NA()</definedName>
    <definedName name="DATA8">NA()</definedName>
    <definedName name="DATA80A">NA()</definedName>
    <definedName name="DATA80B">NA()</definedName>
    <definedName name="DATA80C">NA()</definedName>
    <definedName name="DATA81">NA()</definedName>
    <definedName name="DATA82">NA()</definedName>
    <definedName name="DATA83">NA()</definedName>
    <definedName name="DATA84">NA()</definedName>
    <definedName name="DATA85">NA()</definedName>
    <definedName name="DATA86">NA()</definedName>
    <definedName name="DATA87">NA()</definedName>
    <definedName name="DATA88">NA()</definedName>
    <definedName name="DATA89">NA()</definedName>
    <definedName name="DATA9">NA()</definedName>
    <definedName name="DATA90">NA()</definedName>
    <definedName name="DATA91">NA()</definedName>
    <definedName name="DATA92">NA()</definedName>
    <definedName name="DATA93">NA()</definedName>
    <definedName name="DATA94">NA()</definedName>
    <definedName name="DATA95">NA()</definedName>
    <definedName name="DATA96">NA()</definedName>
    <definedName name="DATA97">NA()</definedName>
    <definedName name="DATA98">NA()</definedName>
    <definedName name="DATA99">NA()</definedName>
    <definedName name="_xlnm.Database" localSheetId="6">#REF!</definedName>
    <definedName name="_xlnm.Database" localSheetId="0">#REF!</definedName>
    <definedName name="_xlnm.Database">#REF!</definedName>
    <definedName name="Database_MI">NA()</definedName>
    <definedName name="database1">NA()</definedName>
    <definedName name="datafsdf">'[83]labour coeff'!$A$3:$S$74</definedName>
    <definedName name="datanew" localSheetId="6">#REF!</definedName>
    <definedName name="datanew" localSheetId="0">#REF!</definedName>
    <definedName name="datanew">#REF!</definedName>
    <definedName name="date">"[192]data!#ref!"</definedName>
    <definedName name="Daywork">NA()</definedName>
    <definedName name="db">[78]DATA_PRG!$F$366</definedName>
    <definedName name="dbas">NA()</definedName>
    <definedName name="dbbs">NA()</definedName>
    <definedName name="dbbsb">NA()</definedName>
    <definedName name="dbc">NA()</definedName>
    <definedName name="dbd">NA()</definedName>
    <definedName name="dbh">NA()</definedName>
    <definedName name="dbi">NA()</definedName>
    <definedName name="DBM">NA()</definedName>
    <definedName name="dbo">NA()</definedName>
    <definedName name="dbrb">NA()</definedName>
    <definedName name="dbs">NA()</definedName>
    <definedName name="dbsi">NA()</definedName>
    <definedName name="dbst">NA()</definedName>
    <definedName name="dbt">NA()</definedName>
    <definedName name="dc">NA()</definedName>
    <definedName name="dcd">NA()</definedName>
    <definedName name="DD" localSheetId="6">#REF!</definedName>
    <definedName name="DD" localSheetId="0">#REF!</definedName>
    <definedName name="DD">#REF!</definedName>
    <definedName name="ddd" localSheetId="6" hidden="1">'[40]final abstract'!#REF!</definedName>
    <definedName name="ddd" localSheetId="0" hidden="1">'[40]final abstract'!#REF!</definedName>
    <definedName name="ddd" hidden="1">'[40]final abstract'!#REF!</definedName>
    <definedName name="dddd">NA()</definedName>
    <definedName name="ddddd">"[71]material!#ref!"</definedName>
    <definedName name="dddddddd">"[71]material!#ref!"</definedName>
    <definedName name="ddddddddddddd">"[71]material!#ref!"</definedName>
    <definedName name="DDSS">NA()</definedName>
    <definedName name="de">'[58]Specification report'!$E$160</definedName>
    <definedName name="de.">'[84]GF SB Ok '!$F$1611</definedName>
    <definedName name="deaf">NA()</definedName>
    <definedName name="dee" localSheetId="6">#REF!</definedName>
    <definedName name="dee" localSheetId="0">#REF!</definedName>
    <definedName name="dee">#REF!</definedName>
    <definedName name="dee.">'[58]Specification report'!$E$161</definedName>
    <definedName name="dee_">NA()</definedName>
    <definedName name="deff">NA()</definedName>
    <definedName name="delifting_depths">'[73]data existing_do not delete'!$A$27:$A$40</definedName>
    <definedName name="dem">NA()</definedName>
    <definedName name="Depn">NA()</definedName>
    <definedName name="depr">NA()</definedName>
    <definedName name="derse">"[199]lead!#ref!"</definedName>
    <definedName name="DES">NA()</definedName>
    <definedName name="DES_10">NA()</definedName>
    <definedName name="DESC1">NA()</definedName>
    <definedName name="DESC10">NA()</definedName>
    <definedName name="DESC100">NA()</definedName>
    <definedName name="DESC101">NA()</definedName>
    <definedName name="DESC1011">NA()</definedName>
    <definedName name="DESC1012">NA()</definedName>
    <definedName name="DESC1013">NA()</definedName>
    <definedName name="DESC1014">NA()</definedName>
    <definedName name="DESC1015">NA()</definedName>
    <definedName name="DESC102">NA()</definedName>
    <definedName name="DESC103">NA()</definedName>
    <definedName name="DESC104">NA()</definedName>
    <definedName name="DESC105">NA()</definedName>
    <definedName name="DESC106">NA()</definedName>
    <definedName name="DESC107">NA()</definedName>
    <definedName name="DESC107A">NA()</definedName>
    <definedName name="DESC107B">NA()</definedName>
    <definedName name="DESC107C">NA()</definedName>
    <definedName name="DESC107D">NA()</definedName>
    <definedName name="DESC107E">NA()</definedName>
    <definedName name="DESC107F">NA()</definedName>
    <definedName name="DESC107G">NA()</definedName>
    <definedName name="DESC108">NA()</definedName>
    <definedName name="DESC108A">NA()</definedName>
    <definedName name="DESC108B">NA()</definedName>
    <definedName name="DESC108C">NA()</definedName>
    <definedName name="DESC108D">NA()</definedName>
    <definedName name="DESC108E">NA()</definedName>
    <definedName name="DESC108F">NA()</definedName>
    <definedName name="DESC108G">NA()</definedName>
    <definedName name="DESC108H">NA()</definedName>
    <definedName name="DESC108I">NA()</definedName>
    <definedName name="DESC108J">NA()</definedName>
    <definedName name="DESC108K">NA()</definedName>
    <definedName name="DESC108L">NA()</definedName>
    <definedName name="DESC108M">NA()</definedName>
    <definedName name="DESC108N">NA()</definedName>
    <definedName name="DESC108O">NA()</definedName>
    <definedName name="DESC108P">NA()</definedName>
    <definedName name="DESC109">NA()</definedName>
    <definedName name="DESC109A">NA()</definedName>
    <definedName name="DESC109B">NA()</definedName>
    <definedName name="DESC109C">NA()</definedName>
    <definedName name="DESC109D">NA()</definedName>
    <definedName name="DESC109E">NA()</definedName>
    <definedName name="DESC109F">NA()</definedName>
    <definedName name="DESC109G">NA()</definedName>
    <definedName name="DESC109H">NA()</definedName>
    <definedName name="DESC109I">NA()</definedName>
    <definedName name="DESC109J">NA()</definedName>
    <definedName name="DESC109K">NA()</definedName>
    <definedName name="DESC109L">NA()</definedName>
    <definedName name="DESC109M">NA()</definedName>
    <definedName name="DESC109N">NA()</definedName>
    <definedName name="DESC109O">NA()</definedName>
    <definedName name="DESC109P">NA()</definedName>
    <definedName name="DESC11">NA()</definedName>
    <definedName name="DESC110">NA()</definedName>
    <definedName name="DESC110A">NA()</definedName>
    <definedName name="DESC110B">NA()</definedName>
    <definedName name="DESC110C">NA()</definedName>
    <definedName name="DESC110D">NA()</definedName>
    <definedName name="DESC110E">NA()</definedName>
    <definedName name="DESC110F">NA()</definedName>
    <definedName name="DESC110G">NA()</definedName>
    <definedName name="DESC110H">NA()</definedName>
    <definedName name="DESC110I">NA()</definedName>
    <definedName name="DESC110J">NA()</definedName>
    <definedName name="DESC110K">NA()</definedName>
    <definedName name="DESC110L">NA()</definedName>
    <definedName name="DESC110M">NA()</definedName>
    <definedName name="DESC110N">NA()</definedName>
    <definedName name="DESC110O">NA()</definedName>
    <definedName name="DESC110P">NA()</definedName>
    <definedName name="DESC111">NA()</definedName>
    <definedName name="DESC111A">NA()</definedName>
    <definedName name="DESC111B">NA()</definedName>
    <definedName name="DESC111C">NA()</definedName>
    <definedName name="DESC111D">NA()</definedName>
    <definedName name="DESC111E">NA()</definedName>
    <definedName name="DESC111F">NA()</definedName>
    <definedName name="DESC111G">NA()</definedName>
    <definedName name="DESC111H">NA()</definedName>
    <definedName name="DESC111I">NA()</definedName>
    <definedName name="DESC111J">NA()</definedName>
    <definedName name="DESC111K">NA()</definedName>
    <definedName name="DESC111L">NA()</definedName>
    <definedName name="DESC111M">NA()</definedName>
    <definedName name="DESC111N">NA()</definedName>
    <definedName name="DESC111O">NA()</definedName>
    <definedName name="DESC111P">NA()</definedName>
    <definedName name="DESC112">NA()</definedName>
    <definedName name="DESC112A">NA()</definedName>
    <definedName name="DESC112B">NA()</definedName>
    <definedName name="DESC112C">NA()</definedName>
    <definedName name="DESC112D">NA()</definedName>
    <definedName name="DESC112E">NA()</definedName>
    <definedName name="DESC112F">NA()</definedName>
    <definedName name="DESC112G">NA()</definedName>
    <definedName name="DESC112H">NA()</definedName>
    <definedName name="DESC112I">NA()</definedName>
    <definedName name="DESC112J">NA()</definedName>
    <definedName name="DESC112K">NA()</definedName>
    <definedName name="DESC112L">NA()</definedName>
    <definedName name="DESC112M">NA()</definedName>
    <definedName name="DESC112N">NA()</definedName>
    <definedName name="DESC112O">NA()</definedName>
    <definedName name="DESC112P">NA()</definedName>
    <definedName name="DESC113">NA()</definedName>
    <definedName name="DESC113A">NA()</definedName>
    <definedName name="DESC113B">NA()</definedName>
    <definedName name="DESC113C">NA()</definedName>
    <definedName name="DESC113D">NA()</definedName>
    <definedName name="DESC113E">NA()</definedName>
    <definedName name="DESC113F">NA()</definedName>
    <definedName name="DESC113G">NA()</definedName>
    <definedName name="DESC113H">NA()</definedName>
    <definedName name="DESC113I">NA()</definedName>
    <definedName name="DESC113J">NA()</definedName>
    <definedName name="DESC113K">NA()</definedName>
    <definedName name="DESC114">NA()</definedName>
    <definedName name="DESC115">NA()</definedName>
    <definedName name="DESC116">NA()</definedName>
    <definedName name="DESC117">NA()</definedName>
    <definedName name="DESC118">NA()</definedName>
    <definedName name="DESC119">NA()</definedName>
    <definedName name="DESC12">NA()</definedName>
    <definedName name="DESC120">NA()</definedName>
    <definedName name="DESC121">NA()</definedName>
    <definedName name="DESC122">NA()</definedName>
    <definedName name="DESC123">NA()</definedName>
    <definedName name="DESC124">NA()</definedName>
    <definedName name="DESC125">NA()</definedName>
    <definedName name="DESC126">NA()</definedName>
    <definedName name="DESC127">NA()</definedName>
    <definedName name="DESC127A">NA()</definedName>
    <definedName name="DESC127B">NA()</definedName>
    <definedName name="DESC127C">NA()</definedName>
    <definedName name="DESC127D">NA()</definedName>
    <definedName name="DESC127E">NA()</definedName>
    <definedName name="DESC127F">NA()</definedName>
    <definedName name="DESC127G">NA()</definedName>
    <definedName name="DESC127H">NA()</definedName>
    <definedName name="DESC127I">NA()</definedName>
    <definedName name="DESC127J">NA()</definedName>
    <definedName name="DESC128">NA()</definedName>
    <definedName name="DESC128A">NA()</definedName>
    <definedName name="DESC128B">NA()</definedName>
    <definedName name="DESC128C">NA()</definedName>
    <definedName name="DESC128D">NA()</definedName>
    <definedName name="DESC128E">NA()</definedName>
    <definedName name="DESC128F">NA()</definedName>
    <definedName name="DESC128G">NA()</definedName>
    <definedName name="DESC129">NA()</definedName>
    <definedName name="DESC129A">NA()</definedName>
    <definedName name="DESC129B">NA()</definedName>
    <definedName name="DESC129C">NA()</definedName>
    <definedName name="DESC129D">NA()</definedName>
    <definedName name="DESC13">NA()</definedName>
    <definedName name="DESC130">NA()</definedName>
    <definedName name="DESC130A">NA()</definedName>
    <definedName name="DESC130B">NA()</definedName>
    <definedName name="DESC131">NA()</definedName>
    <definedName name="DESC132">NA()</definedName>
    <definedName name="DESC133">NA()</definedName>
    <definedName name="DESC14">NA()</definedName>
    <definedName name="DESC143">NA()</definedName>
    <definedName name="DESC144">NA()</definedName>
    <definedName name="DESC145">NA()</definedName>
    <definedName name="DESC146">NA()</definedName>
    <definedName name="DESC147">NA()</definedName>
    <definedName name="DESC148">NA()</definedName>
    <definedName name="DESC149">NA()</definedName>
    <definedName name="DESC15">NA()</definedName>
    <definedName name="DESC150">NA()</definedName>
    <definedName name="DESC151">NA()</definedName>
    <definedName name="DESC151A">NA()</definedName>
    <definedName name="DESC151B">NA()</definedName>
    <definedName name="DESC151C">NA()</definedName>
    <definedName name="DESC151D">NA()</definedName>
    <definedName name="DESC152">NA()</definedName>
    <definedName name="DESC153">NA()</definedName>
    <definedName name="DESC154">NA()</definedName>
    <definedName name="DESC155">NA()</definedName>
    <definedName name="DESC156">NA()</definedName>
    <definedName name="DESC157">NA()</definedName>
    <definedName name="DESC158">NA()</definedName>
    <definedName name="DESC16">NA()</definedName>
    <definedName name="DESC17">NA()</definedName>
    <definedName name="DESC18">NA()</definedName>
    <definedName name="DESC19">NA()</definedName>
    <definedName name="DESC2">NA()</definedName>
    <definedName name="DESC20">NA()</definedName>
    <definedName name="DESC21">NA()</definedName>
    <definedName name="DESC22">NA()</definedName>
    <definedName name="DESC23">NA()</definedName>
    <definedName name="DESC24">NA()</definedName>
    <definedName name="DESC25">NA()</definedName>
    <definedName name="DESC26">NA()</definedName>
    <definedName name="DESC27">NA()</definedName>
    <definedName name="DESC28">NA()</definedName>
    <definedName name="DESC29">NA()</definedName>
    <definedName name="DESC3">NA()</definedName>
    <definedName name="DESC30">NA()</definedName>
    <definedName name="DESC31">NA()</definedName>
    <definedName name="DESC32">NA()</definedName>
    <definedName name="DESC33">NA()</definedName>
    <definedName name="DESC34">NA()</definedName>
    <definedName name="DESC35">NA()</definedName>
    <definedName name="DESC36">NA()</definedName>
    <definedName name="DESC37">NA()</definedName>
    <definedName name="DESC38">NA()</definedName>
    <definedName name="DESC39">NA()</definedName>
    <definedName name="DESC4">NA()</definedName>
    <definedName name="DESC40">NA()</definedName>
    <definedName name="DESC41">NA()</definedName>
    <definedName name="DESC42">NA()</definedName>
    <definedName name="DESC43">NA()</definedName>
    <definedName name="DESC44">NA()</definedName>
    <definedName name="DESC45">NA()</definedName>
    <definedName name="DESC46">NA()</definedName>
    <definedName name="DESC47">NA()</definedName>
    <definedName name="DESC48">NA()</definedName>
    <definedName name="DESC49">NA()</definedName>
    <definedName name="DESC5">NA()</definedName>
    <definedName name="DESC50">NA()</definedName>
    <definedName name="DESC51">NA()</definedName>
    <definedName name="DESC52">NA()</definedName>
    <definedName name="DESC53">NA()</definedName>
    <definedName name="DESC54">NA()</definedName>
    <definedName name="DESC55">NA()</definedName>
    <definedName name="DESC56">NA()</definedName>
    <definedName name="DESC57">NA()</definedName>
    <definedName name="DESC58">NA()</definedName>
    <definedName name="DESC59">NA()</definedName>
    <definedName name="DESC6">NA()</definedName>
    <definedName name="DESC60">NA()</definedName>
    <definedName name="DESC61">NA()</definedName>
    <definedName name="DESC62">NA()</definedName>
    <definedName name="DESC63">NA()</definedName>
    <definedName name="DESC64">NA()</definedName>
    <definedName name="DESC65">NA()</definedName>
    <definedName name="DESC66">NA()</definedName>
    <definedName name="DESC67">NA()</definedName>
    <definedName name="DESC68">NA()</definedName>
    <definedName name="DESC69">NA()</definedName>
    <definedName name="DESC7">NA()</definedName>
    <definedName name="DESC70">NA()</definedName>
    <definedName name="DESC71">NA()</definedName>
    <definedName name="DESC72">NA()</definedName>
    <definedName name="DESC73">NA()</definedName>
    <definedName name="DESC74">NA()</definedName>
    <definedName name="DESC75">NA()</definedName>
    <definedName name="DESC76">NA()</definedName>
    <definedName name="DESC77">NA()</definedName>
    <definedName name="DESC78">NA()</definedName>
    <definedName name="DESC79">NA()</definedName>
    <definedName name="DESC79A">NA()</definedName>
    <definedName name="DESC79B">NA()</definedName>
    <definedName name="DESC79C">NA()</definedName>
    <definedName name="DESC8">NA()</definedName>
    <definedName name="DESC80">NA()</definedName>
    <definedName name="DESC80A">NA()</definedName>
    <definedName name="DESC80B">NA()</definedName>
    <definedName name="DESC80C">NA()</definedName>
    <definedName name="DESC81">NA()</definedName>
    <definedName name="DESC82">NA()</definedName>
    <definedName name="DESC83">NA()</definedName>
    <definedName name="DESC84">NA()</definedName>
    <definedName name="DESC85">NA()</definedName>
    <definedName name="DESC86">NA()</definedName>
    <definedName name="DESC87">NA()</definedName>
    <definedName name="DESC88">NA()</definedName>
    <definedName name="DESC89">NA()</definedName>
    <definedName name="DESC9">NA()</definedName>
    <definedName name="DESC90">NA()</definedName>
    <definedName name="DESC91">NA()</definedName>
    <definedName name="DESC92">NA()</definedName>
    <definedName name="DESC93">NA()</definedName>
    <definedName name="DESC94">NA()</definedName>
    <definedName name="DESC95">NA()</definedName>
    <definedName name="DESC96">NA()</definedName>
    <definedName name="DESC97">NA()</definedName>
    <definedName name="DESC98">NA()</definedName>
    <definedName name="DESC99">NA()</definedName>
    <definedName name="description">[85]maya!$A$71:$A$98</definedName>
    <definedName name="DESIGN_PERIOD">[55]CPHEEO!$C$17</definedName>
    <definedName name="designed">NA()</definedName>
    <definedName name="DetEst">NA()</definedName>
    <definedName name="df" localSheetId="6">[51]data!#REF!</definedName>
    <definedName name="df" localSheetId="0">[51]data!#REF!</definedName>
    <definedName name="df">[51]data!#REF!</definedName>
    <definedName name="dfas" localSheetId="6" hidden="1">'[40]final abstract'!#REF!</definedName>
    <definedName name="dfas" localSheetId="0" hidden="1">'[40]final abstract'!#REF!</definedName>
    <definedName name="dfas" hidden="1">'[40]final abstract'!#REF!</definedName>
    <definedName name="dfdd">NA()</definedName>
    <definedName name="dfdddd">NA()</definedName>
    <definedName name="dfdf">NA()</definedName>
    <definedName name="dfdfd">NA()</definedName>
    <definedName name="dfds">NA()</definedName>
    <definedName name="dfdsfd">'[86]Plant &amp;  Machinery'!$G$13</definedName>
    <definedName name="dfef" localSheetId="6">[87]Lead!#REF!</definedName>
    <definedName name="dfef" localSheetId="0">[87]Lead!#REF!</definedName>
    <definedName name="dfef">[88]Lead!#REF!</definedName>
    <definedName name="dffg">NA()</definedName>
    <definedName name="dffggff">NA()</definedName>
    <definedName name="dfgdg" localSheetId="6">#REF!</definedName>
    <definedName name="dfgdg" localSheetId="0">#REF!</definedName>
    <definedName name="dfgdg">#REF!</definedName>
    <definedName name="dfgh">NA()</definedName>
    <definedName name="dfghtjitujyi5ryhfrth" localSheetId="6">#REF!</definedName>
    <definedName name="dfghtjitujyi5ryhfrth" localSheetId="0">#REF!</definedName>
    <definedName name="dfghtjitujyi5ryhfrth">#REF!</definedName>
    <definedName name="dfgyhf" localSheetId="6">#REF!</definedName>
    <definedName name="dfgyhf" localSheetId="0">#REF!</definedName>
    <definedName name="dfgyhf">#REF!</definedName>
    <definedName name="dfhdf" localSheetId="6">#REF!</definedName>
    <definedName name="dfhdf" localSheetId="0">#REF!</definedName>
    <definedName name="dfhdf">#REF!</definedName>
    <definedName name="DFSDGFG">NA()</definedName>
    <definedName name="dfsf">NA()</definedName>
    <definedName name="dg">NA()</definedName>
    <definedName name="DGFD">NA()</definedName>
    <definedName name="dghh">NA()</definedName>
    <definedName name="dgl">NA()</definedName>
    <definedName name="dhshdjkdhj">"[71]material!#ref!"</definedName>
    <definedName name="DI">NA()</definedName>
    <definedName name="DI_CL">[55]wh_data_R!$D$305:$H$305</definedName>
    <definedName name="DI_CL_RATES">[55]wh_data!$M$87:$N$87</definedName>
    <definedName name="DI_CLL">[55]wh_data_R!$S$378:$U$381</definedName>
    <definedName name="DI_CLR">[55]wh_data!$L$87:$N$87</definedName>
    <definedName name="DI_CLS">[55]wh_data_R!$S$378:$S$381</definedName>
    <definedName name="DI_D_R">[55]CPHEEO!$BB$3:$BB$39</definedName>
    <definedName name="DI_D_RATES">[70]DI!$C$25:$Q$25</definedName>
    <definedName name="DI_DC">[55]wh_data_R!$A$89:$A$110</definedName>
    <definedName name="DI_DL_RANGE">[55]CPHEEO!$BB$3:$BB$14</definedName>
    <definedName name="DI_DR">[55]wh_data!$L$88:$L$103</definedName>
    <definedName name="DI_FR_K7">[70]DI!$C$35:$Q$35</definedName>
    <definedName name="DI_FR_K9">[70]DI!$C$19:$Q$19</definedName>
    <definedName name="DI_G">[55]wh_data_R!$S$1440:$S$1441</definedName>
    <definedName name="DI_P">[55]wh_data_R!$T$1440:$T$1441</definedName>
    <definedName name="DI_PIPES">'[56]PIPES BASIC RATES'!$A$350:$A$438</definedName>
    <definedName name="DI_RATES">[55]wh_data!$L$88:$N$103</definedName>
    <definedName name="DI_T">[55]wh_data!$A$88:$C$112</definedName>
    <definedName name="dia">[89]Sheet2!$A$1:$B$9</definedName>
    <definedName name="DIA_SSF">NA()</definedName>
    <definedName name="DIAA">NA()</definedName>
    <definedName name="diff_20ab">NA()</definedName>
    <definedName name="dipu">NA()</definedName>
    <definedName name="dis">0.5</definedName>
    <definedName name="Discount" localSheetId="6" hidden="1">#REF!</definedName>
    <definedName name="Discount" localSheetId="0" hidden="1">#REF!</definedName>
    <definedName name="Discount" hidden="1">#REF!</definedName>
    <definedName name="display_area_2" localSheetId="6" hidden="1">#REF!</definedName>
    <definedName name="display_area_2" localSheetId="0" hidden="1">#REF!</definedName>
    <definedName name="display_area_2" hidden="1">#REF!</definedName>
    <definedName name="dist">NA()</definedName>
    <definedName name="Dist_Abstract" localSheetId="6">#REF!</definedName>
    <definedName name="Dist_Abstract" localSheetId="0">#REF!</definedName>
    <definedName name="Dist_Abstract">#REF!</definedName>
    <definedName name="div">[9]DATA!$H$250</definedName>
    <definedName name="djb">NA()</definedName>
    <definedName name="DJD">NA()</definedName>
    <definedName name="DJE">NA()</definedName>
    <definedName name="DKDK">[90]Labour!$D$5</definedName>
    <definedName name="DM">NA()</definedName>
    <definedName name="Dname" localSheetId="6">#REF!</definedName>
    <definedName name="Dname" localSheetId="0">#REF!</definedName>
    <definedName name="Dname">#REF!</definedName>
    <definedName name="dndfh" localSheetId="6">#REF!</definedName>
    <definedName name="dndfh" localSheetId="0">#REF!</definedName>
    <definedName name="dndfh">#REF!</definedName>
    <definedName name="do___________________________________________________________20_B">'[38]Common '!$D$182</definedName>
    <definedName name="docu">NA()</definedName>
    <definedName name="door_one_m">NA()</definedName>
    <definedName name="door_toilet">NA()</definedName>
    <definedName name="doordata3">NA()</definedName>
    <definedName name="DOW_CORNING_789_SILICONE_SEALANT">NA()</definedName>
    <definedName name="DOW_CORNING_789_SILICONE_SEALANT_8">NA()</definedName>
    <definedName name="DPCV">NA()</definedName>
    <definedName name="DPP">NA()</definedName>
    <definedName name="dq">NA()</definedName>
    <definedName name="drain">NA()</definedName>
    <definedName name="DRAWINGS">NA()</definedName>
    <definedName name="DRAWINGS_I">NA()</definedName>
    <definedName name="dreq">NA()</definedName>
    <definedName name="drgfuj">NA()</definedName>
    <definedName name="Drilling_holes_in_hard_rock__sheet_rock_with_pnuematic_compressor_including_grouting_the_holes_with_neat_cement_slurry__excluding_cost_of_steel_and_its_fabrication_charges">NA()</definedName>
    <definedName name="DRINKING" localSheetId="6">'[54]Data.F8.BTR'!#REF!</definedName>
    <definedName name="DRINKING" localSheetId="0">'[54]Data.F8.BTR'!#REF!</definedName>
    <definedName name="DRINKING">'[54]Data.F8.BTR'!#REF!</definedName>
    <definedName name="drr_hire">NA()</definedName>
    <definedName name="Drum_Mix_Plant_40___60_TPH">[38]Usage!$C$5</definedName>
    <definedName name="DRY_ROLLING">NA()</definedName>
    <definedName name="Dry_rough_stone_revetment_for__aprons_and_stacking_within_40_metres">NA()</definedName>
    <definedName name="dryrolling">NA()</definedName>
    <definedName name="ds">NA()</definedName>
    <definedName name="DSA">NA()</definedName>
    <definedName name="dsd">NA()</definedName>
    <definedName name="dse">"[213]v!#ref!"</definedName>
    <definedName name="dsfd">NA()</definedName>
    <definedName name="dss" localSheetId="6" hidden="1">'[40]final abstract'!#REF!</definedName>
    <definedName name="dss" localSheetId="0" hidden="1">'[40]final abstract'!#REF!</definedName>
    <definedName name="dss" hidden="1">'[40]final abstract'!#REF!</definedName>
    <definedName name="dt" localSheetId="6">#REF!</definedName>
    <definedName name="dt" localSheetId="0">#REF!</definedName>
    <definedName name="dt">#REF!</definedName>
    <definedName name="dt_">"[214]data!#ref!"</definedName>
    <definedName name="dtn">"[215]data!#ref!"</definedName>
    <definedName name="dtrb">NA()</definedName>
    <definedName name="DTS_APTS">NA()</definedName>
    <definedName name="DTS_BT6">NA()</definedName>
    <definedName name="DTS_BT8">NA()</definedName>
    <definedName name="DTS_BTE">NA()</definedName>
    <definedName name="DTS_C1">NA()</definedName>
    <definedName name="DTS_CC">NA()</definedName>
    <definedName name="DTS_CEM">NA()</definedName>
    <definedName name="DTS_ECV">NA()</definedName>
    <definedName name="DTS_EMD">NA()</definedName>
    <definedName name="DTS_EW">NA()</definedName>
    <definedName name="DTS_GSB">NA()</definedName>
    <definedName name="DTS_HYSD">NA()</definedName>
    <definedName name="DTS_LIQ">NA()</definedName>
    <definedName name="DTS_MSS">NA()</definedName>
    <definedName name="DTS_PER">NA()</definedName>
    <definedName name="DTS_REG">NA()</definedName>
    <definedName name="DTS_SIM">NA()</definedName>
    <definedName name="DTS_VRCC">NA()</definedName>
    <definedName name="DTS_WBM">NA()</definedName>
    <definedName name="dtt" localSheetId="6">#REF!</definedName>
    <definedName name="dtt" localSheetId="0">#REF!</definedName>
    <definedName name="dtt">#REF!</definedName>
    <definedName name="DUST">[29]MRATES!$M$17</definedName>
    <definedName name="dw">NA()</definedName>
    <definedName name="DWL">NA()</definedName>
    <definedName name="dwpefb">"[122]process!#ref!"</definedName>
    <definedName name="dwpeld">"[122]process!#ref!"</definedName>
    <definedName name="dwpelw">"[122]process!#ref!"</definedName>
    <definedName name="dx">NA()</definedName>
    <definedName name="E">[55]wh_data_R!$P$195:$S$203</definedName>
    <definedName name="E_0_50">NA()</definedName>
    <definedName name="E_01">NA()</definedName>
    <definedName name="E_02">NA()</definedName>
    <definedName name="E_03">NA()</definedName>
    <definedName name="E_04">NA()</definedName>
    <definedName name="E_05">NA()</definedName>
    <definedName name="E_06">NA()</definedName>
    <definedName name="E_07">NA()</definedName>
    <definedName name="E_08">NA()</definedName>
    <definedName name="E_09">NA()</definedName>
    <definedName name="E_10">NA()</definedName>
    <definedName name="E_100">NA()</definedName>
    <definedName name="E_101">NA()</definedName>
    <definedName name="E_102">NA()</definedName>
    <definedName name="E_103">NA()</definedName>
    <definedName name="E_104">NA()</definedName>
    <definedName name="E_105">NA()</definedName>
    <definedName name="E_106">NA()</definedName>
    <definedName name="E_107">NA()</definedName>
    <definedName name="E_108">NA()</definedName>
    <definedName name="E_109">NA()</definedName>
    <definedName name="E_11">NA()</definedName>
    <definedName name="E_110">NA()</definedName>
    <definedName name="E_111">NA()</definedName>
    <definedName name="E_112">NA()</definedName>
    <definedName name="E_113">NA()</definedName>
    <definedName name="E_114">NA()</definedName>
    <definedName name="E_115">NA()</definedName>
    <definedName name="E_116">NA()</definedName>
    <definedName name="E_117">NA()</definedName>
    <definedName name="E_118">NA()</definedName>
    <definedName name="E_119">NA()</definedName>
    <definedName name="E_12">NA()</definedName>
    <definedName name="E_120">NA()</definedName>
    <definedName name="E_121">NA()</definedName>
    <definedName name="E_122">NA()</definedName>
    <definedName name="E_123">NA()</definedName>
    <definedName name="E_124">NA()</definedName>
    <definedName name="E_125">NA()</definedName>
    <definedName name="E_126">NA()</definedName>
    <definedName name="E_127">NA()</definedName>
    <definedName name="E_128">NA()</definedName>
    <definedName name="E_129">NA()</definedName>
    <definedName name="E_13">NA()</definedName>
    <definedName name="E_130">NA()</definedName>
    <definedName name="E_131">NA()</definedName>
    <definedName name="E_132">NA()</definedName>
    <definedName name="E_133">NA()</definedName>
    <definedName name="E_134">NA()</definedName>
    <definedName name="E_135">NA()</definedName>
    <definedName name="E_136">NA()</definedName>
    <definedName name="E_137">NA()</definedName>
    <definedName name="E_138">NA()</definedName>
    <definedName name="E_139">NA()</definedName>
    <definedName name="E_14">NA()</definedName>
    <definedName name="E_140">NA()</definedName>
    <definedName name="E_141">NA()</definedName>
    <definedName name="E_142">NA()</definedName>
    <definedName name="E_143">NA()</definedName>
    <definedName name="E_144">NA()</definedName>
    <definedName name="E_145">NA()</definedName>
    <definedName name="E_146">NA()</definedName>
    <definedName name="E_147">NA()</definedName>
    <definedName name="E_148">NA()</definedName>
    <definedName name="E_149">NA()</definedName>
    <definedName name="E_15">NA()</definedName>
    <definedName name="E_150">NA()</definedName>
    <definedName name="E_16">NA()</definedName>
    <definedName name="E_17">NA()</definedName>
    <definedName name="E_18">NA()</definedName>
    <definedName name="E_19">NA()</definedName>
    <definedName name="E_20">NA()</definedName>
    <definedName name="E_21">NA()</definedName>
    <definedName name="E_22">NA()</definedName>
    <definedName name="E_23">NA()</definedName>
    <definedName name="E_24">NA()</definedName>
    <definedName name="E_25">NA()</definedName>
    <definedName name="E_26">NA()</definedName>
    <definedName name="E_27">NA()</definedName>
    <definedName name="E_28">NA()</definedName>
    <definedName name="E_29">NA()</definedName>
    <definedName name="E_30">NA()</definedName>
    <definedName name="E_31">NA()</definedName>
    <definedName name="E_32">NA()</definedName>
    <definedName name="E_33">NA()</definedName>
    <definedName name="E_34">NA()</definedName>
    <definedName name="E_35">NA()</definedName>
    <definedName name="E_36">NA()</definedName>
    <definedName name="E_37">NA()</definedName>
    <definedName name="E_38">NA()</definedName>
    <definedName name="E_39">NA()</definedName>
    <definedName name="E_40">NA()</definedName>
    <definedName name="E_41">NA()</definedName>
    <definedName name="E_42">NA()</definedName>
    <definedName name="E_43">NA()</definedName>
    <definedName name="E_44">NA()</definedName>
    <definedName name="E_45">NA()</definedName>
    <definedName name="E_46">NA()</definedName>
    <definedName name="E_47">NA()</definedName>
    <definedName name="E_48">NA()</definedName>
    <definedName name="E_49">NA()</definedName>
    <definedName name="E_50">NA()</definedName>
    <definedName name="E_51">NA()</definedName>
    <definedName name="E_52">NA()</definedName>
    <definedName name="E_53">NA()</definedName>
    <definedName name="E_54">NA()</definedName>
    <definedName name="E_55">NA()</definedName>
    <definedName name="E_56">NA()</definedName>
    <definedName name="E_57">NA()</definedName>
    <definedName name="E_58">NA()</definedName>
    <definedName name="E_59">NA()</definedName>
    <definedName name="E_60">NA()</definedName>
    <definedName name="E_61">NA()</definedName>
    <definedName name="E_62">NA()</definedName>
    <definedName name="E_63">NA()</definedName>
    <definedName name="E_64">NA()</definedName>
    <definedName name="E_65">NA()</definedName>
    <definedName name="E_66">NA()</definedName>
    <definedName name="E_67">NA()</definedName>
    <definedName name="E_68">NA()</definedName>
    <definedName name="E_69">NA()</definedName>
    <definedName name="E_70">NA()</definedName>
    <definedName name="E_71">NA()</definedName>
    <definedName name="E_72">NA()</definedName>
    <definedName name="E_73">NA()</definedName>
    <definedName name="E_74">NA()</definedName>
    <definedName name="E_75">NA()</definedName>
    <definedName name="E_76">NA()</definedName>
    <definedName name="E_77">NA()</definedName>
    <definedName name="E_78">NA()</definedName>
    <definedName name="E_79">NA()</definedName>
    <definedName name="E_80">NA()</definedName>
    <definedName name="E_81">NA()</definedName>
    <definedName name="E_82">NA()</definedName>
    <definedName name="E_83">NA()</definedName>
    <definedName name="E_84">NA()</definedName>
    <definedName name="E_85">NA()</definedName>
    <definedName name="E_86">NA()</definedName>
    <definedName name="E_87">NA()</definedName>
    <definedName name="E_88">NA()</definedName>
    <definedName name="E_89">NA()</definedName>
    <definedName name="E_90">NA()</definedName>
    <definedName name="E_91">NA()</definedName>
    <definedName name="E_92">NA()</definedName>
    <definedName name="E_93">NA()</definedName>
    <definedName name="E_94">NA()</definedName>
    <definedName name="E_95">NA()</definedName>
    <definedName name="E_96">NA()</definedName>
    <definedName name="E_97">NA()</definedName>
    <definedName name="E_98">NA()</definedName>
    <definedName name="E_99">NA()</definedName>
    <definedName name="E_W_CARTED_FMC">NA()</definedName>
    <definedName name="E_W_SIDE">#N/A</definedName>
    <definedName name="E_W_SIDE_FMC_NO">NA()</definedName>
    <definedName name="E_W_SIDE_FMC_PR">NA()</definedName>
    <definedName name="E_W_SIDE_OMC">NA()</definedName>
    <definedName name="Earth_and_gravel">NA()</definedName>
    <definedName name="EARTH_D">[29]MRATES!$K$33</definedName>
    <definedName name="earth_lead">NA()</definedName>
    <definedName name="earth_omc">NA()</definedName>
    <definedName name="earth_rate">NA()</definedName>
    <definedName name="earthld">"[222]leads!#ref!"</definedName>
    <definedName name="EB">NA()</definedName>
    <definedName name="ec">[91]m!$M$3</definedName>
    <definedName name="ECV">NA()</definedName>
    <definedName name="ed">NA()</definedName>
    <definedName name="edswi">NA()</definedName>
    <definedName name="Edulapalli">NA()</definedName>
    <definedName name="ee">'[58]Specification report'!$B$160</definedName>
    <definedName name="ee.">'[58]Specification report'!$B$161</definedName>
    <definedName name="ee_">NA()</definedName>
    <definedName name="eee" localSheetId="6">#REF!</definedName>
    <definedName name="eee">#REF!</definedName>
    <definedName name="eeee">"[224]boq!#ref!"</definedName>
    <definedName name="eeeee">"[71]works!#ref!"</definedName>
    <definedName name="eeeeeeeeeee">"[71]material!#ref!"</definedName>
    <definedName name="eeeeeeeeeeeeeee">"[71]works!#ref!"</definedName>
    <definedName name="eeerfre">"[71]general!#ref!"</definedName>
    <definedName name="eewr">NA()</definedName>
    <definedName name="eewrer">"[71]rmr!#ref!"</definedName>
    <definedName name="EFF">[55]CPHEEO!$C$10</definedName>
    <definedName name="egar">[92]Material!$D$117</definedName>
    <definedName name="ele">"scheduled_payment"+"extra_payment"</definedName>
    <definedName name="Ele_est">NA()</definedName>
    <definedName name="elec">NA()</definedName>
    <definedName name="ELED">NA()</definedName>
    <definedName name="Email" localSheetId="6">#REF!</definedName>
    <definedName name="Email" localSheetId="0">#REF!</definedName>
    <definedName name="Email">#REF!</definedName>
    <definedName name="EMD">"[56]boq!#ref!"</definedName>
    <definedName name="EMD_8">"[225]boq!#ref!"</definedName>
    <definedName name="EMMS">"[226]mrates!#ref!"</definedName>
    <definedName name="enamel_door_paint">NA()</definedName>
    <definedName name="enamel_grill_paint">NA()</definedName>
    <definedName name="End_Bal">NA()</definedName>
    <definedName name="enter">NA()</definedName>
    <definedName name="er" localSheetId="6">#REF!</definedName>
    <definedName name="er" localSheetId="0">#REF!</definedName>
    <definedName name="er">#REF!</definedName>
    <definedName name="ers" localSheetId="6">#REF!</definedName>
    <definedName name="ers" localSheetId="0">#REF!</definedName>
    <definedName name="ers">#REF!</definedName>
    <definedName name="ertgdrghfghdsr" localSheetId="6">#REF!</definedName>
    <definedName name="ertgdrghfghdsr" localSheetId="0">#REF!</definedName>
    <definedName name="ertgdrghfghdsr">#REF!</definedName>
    <definedName name="ESSR1">NA()</definedName>
    <definedName name="ESSR10">NA()</definedName>
    <definedName name="ESSR11">NA()</definedName>
    <definedName name="ESSR12">NA()</definedName>
    <definedName name="ESSR13">NA()</definedName>
    <definedName name="ESSR2">NA()</definedName>
    <definedName name="ESSR3">NA()</definedName>
    <definedName name="ESSR4">NA()</definedName>
    <definedName name="ESSR5">NA()</definedName>
    <definedName name="ESSR6">NA()</definedName>
    <definedName name="ESSR7">NA()</definedName>
    <definedName name="ESSR8">NA()</definedName>
    <definedName name="ESSR9">NA()</definedName>
    <definedName name="ESTIMATE">'[93]0000000000000'!$D$3</definedName>
    <definedName name="ESTIMATE1">NA()</definedName>
    <definedName name="estParvathapr">"[130]data!#ref!"</definedName>
    <definedName name="Estskklan">NA()</definedName>
    <definedName name="ESTT">"[229]sheet9!#ref!"</definedName>
    <definedName name="EW">NA()</definedName>
    <definedName name="EW_A">[9]DATA!$H$32</definedName>
    <definedName name="EW_B">[9]DATA!$H$37</definedName>
    <definedName name="EW_by_Machine">NA()</definedName>
    <definedName name="EW_SP" localSheetId="6">#REF!</definedName>
    <definedName name="EW_SP" localSheetId="0">#REF!</definedName>
    <definedName name="EW_SP">#REF!</definedName>
    <definedName name="EWCONVEYANCE">NA()</definedName>
    <definedName name="ewe" localSheetId="6">#REF!</definedName>
    <definedName name="ewe" localSheetId="0">#REF!</definedName>
    <definedName name="ewe">#REF!</definedName>
    <definedName name="EWRERE" localSheetId="6">#REF!</definedName>
    <definedName name="EWRERE" localSheetId="0">#REF!</definedName>
    <definedName name="EWRERE">#REF!</definedName>
    <definedName name="EWW">[94]m1!$D$9</definedName>
    <definedName name="excavation">NA()</definedName>
    <definedName name="Excavation_for_foundations__substructures__trenches__sumps__tunnels__pits_etc__in_all_types_of_ordinary_and_hard_soils_including_hard_murum__including_necessary_shoring__strutting__stacking_selected_material_for_backfilling_or_disposing_excess_excavated_m">"[235]gbw!#ref!"</definedName>
    <definedName name="Excel_BuiltIn__FilterDatabase_1">NA()</definedName>
    <definedName name="Excel_BuiltIn__FilterDatabase_10">NA()</definedName>
    <definedName name="Excel_BuiltIn__FilterDatabase_2">NA()</definedName>
    <definedName name="Excel_BuiltIn__FilterDatabase_2_1">NA()</definedName>
    <definedName name="Excel_BuiltIn__FilterDatabase_3">"[238]oh!#ref!"</definedName>
    <definedName name="Excel_BuiltIn__FilterDatabase_4">NA()</definedName>
    <definedName name="Excel_BuiltIn__FilterDatabase_5">NA()</definedName>
    <definedName name="Excel_BuiltIn__FilterDatabase_6">NA()</definedName>
    <definedName name="Excel_BuiltIn__FilterDatabase_6_1">NA()</definedName>
    <definedName name="Excel_BuiltIn__FilterDatabase_6_1_1">NA()</definedName>
    <definedName name="Excel_BuiltIn__FilterDatabase_6_1_3">"[239]notes!#ref!"</definedName>
    <definedName name="Excel_BuiltIn_Database">NA()</definedName>
    <definedName name="Excel_BuiltIn_Database_1">"'smb://192.168.4.19/texas/BOQ_TEXAS.xls'#$''.$A$3:$S$74"</definedName>
    <definedName name="Excel_BuiltIn_Database_10">NA()</definedName>
    <definedName name="Excel_BuiltIn_Database_11">"'smb://192.168.4.19/texas/BOQ_TEXAS.xls'#$''.$A$3:$S$74"</definedName>
    <definedName name="Excel_BuiltIn_Database_12">"'smb://192.168.4.19/texas/BOQ_TEXAS.xls'#$''.$A$3:$S$74"</definedName>
    <definedName name="Excel_BuiltIn_Database_2">"'smb://192.168.4.19/texas/BOQ_TEXAS.xls'#$''.$A$3:$S$74"</definedName>
    <definedName name="Excel_BuiltIn_Database_3">"'smb://192.168.4.19/texas/BOQ_TEXAS.xls'#$''.$A$3:$S$74"</definedName>
    <definedName name="Excel_BuiltIn_Database_4">"'smb://192.168.4.19/texas/BOQ_TEXAS.xls'#$''.$A$3:$S$74"</definedName>
    <definedName name="Excel_BuiltIn_Database_5">"'smb://192.168.4.19/texas/BOQ_TEXAS.xls'#$''.$A$3:$S$74"</definedName>
    <definedName name="Excel_BuiltIn_Database_6">"'smb://192.168.4.19/texas/BOQ_TEXAS.xls'#$''.$A$3:$S$74"</definedName>
    <definedName name="Excel_BuiltIn_Database_7">"'smb://192.168.4.19/texas/BOQ_TEXAS.xls'#$''.$A$3:$S$74"</definedName>
    <definedName name="Excel_BuiltIn_Database_8">"'smb://192.168.4.19/texas/BOQ_TEXAS.xls'#$''.$A$3:$S$74"</definedName>
    <definedName name="Excel_BuiltIn_Database_9">"'smb://192.168.4.19/texas/BOQ_TEXAS.xls'#$''.$A$3:$S$74"</definedName>
    <definedName name="Excel_BuiltIn_Extract">NA()</definedName>
    <definedName name="Excel_BuiltIn_Print_Area_1">NA()</definedName>
    <definedName name="Excel_BuiltIn_Print_Area_1_1">NA()</definedName>
    <definedName name="Excel_BuiltIn_Print_Area_11_1">NA()</definedName>
    <definedName name="Excel_BuiltIn_Print_Area_2">NA()</definedName>
    <definedName name="Excel_BuiltIn_Print_Area_2_1_1_1">"[243]qty!#ref!"</definedName>
    <definedName name="Excel_BuiltIn_Print_Area_22">NA()</definedName>
    <definedName name="Excel_BuiltIn_Print_Area_23">NA()</definedName>
    <definedName name="Excel_BuiltIn_Print_Area_28">NA()</definedName>
    <definedName name="Excel_BuiltIn_Print_Area_29">NA()</definedName>
    <definedName name="Excel_BuiltIn_Print_Area_3">NA()</definedName>
    <definedName name="Excel_BuiltIn_Print_Area_31">NA()</definedName>
    <definedName name="Excel_BuiltIn_Print_Area_4_1">NA()</definedName>
    <definedName name="Excel_BuiltIn_Print_Area_8">NA()</definedName>
    <definedName name="Excel_BuiltIn_Print_Titles">NA()</definedName>
    <definedName name="Excel_BuiltIn_Print_Titles_1">NA()</definedName>
    <definedName name="Excel_BuiltIn_Print_Titles_1_1">NA()</definedName>
    <definedName name="Excel_BuiltIn_Print_Titles_11">NA()</definedName>
    <definedName name="Excel_BuiltIn_Print_Titles_11_1">NA()</definedName>
    <definedName name="Excel_BuiltIn_Print_Titles_14">NA()</definedName>
    <definedName name="Excel_BuiltIn_Print_Titles_2">NA()</definedName>
    <definedName name="Excel_BuiltIn_Print_Titles_22">NA()</definedName>
    <definedName name="Excel_BuiltIn_Print_Titles_23">NA()</definedName>
    <definedName name="Excel_BuiltIn_Print_Titles_29">NA()</definedName>
    <definedName name="Excel_BuiltIn_Print_Titles_3">NA()</definedName>
    <definedName name="Excel_BuiltIn_Print_Titles_3_1">NA()</definedName>
    <definedName name="Excel_BuiltIn_Print_Titles_4">NA()</definedName>
    <definedName name="Excel_BuiltIn_Print_Titles_5">NA()</definedName>
    <definedName name="Excel_BuiltIn_Print_Titles_6">NA()</definedName>
    <definedName name="Excel_BuiltIn_Print_Titles_8">NA()</definedName>
    <definedName name="Excel_BuiltIn_Recorder">NA()</definedName>
    <definedName name="excf">NA()</definedName>
    <definedName name="ExciseDuty">NA()</definedName>
    <definedName name="EXIT">NA()</definedName>
    <definedName name="Extra_Pay">NA()</definedName>
    <definedName name="f" localSheetId="6">#REF!</definedName>
    <definedName name="f" localSheetId="0">#REF!</definedName>
    <definedName name="f">#REF!</definedName>
    <definedName name="F_s">NA()</definedName>
    <definedName name="F_s_1">NA()</definedName>
    <definedName name="F2095_3">NA()</definedName>
    <definedName name="faaaaaaaaa" localSheetId="6">#REF!</definedName>
    <definedName name="faaaaaaaaa" localSheetId="0">#REF!</definedName>
    <definedName name="faaaaaaaaa">#REF!</definedName>
    <definedName name="FAB">[9]DATA!$H$199</definedName>
    <definedName name="fabchr">NA()</definedName>
    <definedName name="fabrication">NA()</definedName>
    <definedName name="faofeq">'[95]TBAL9697 -group wise  sdpl'!$A$34</definedName>
    <definedName name="faplm">'[95]TBAL9697 -group wise  sdpl'!$A$34</definedName>
    <definedName name="fapms">'[95]TBAL9697 -group wise  sdpl'!$A$34</definedName>
    <definedName name="faveh">'[95]TBAL9697 -group wise  sdpl'!$A$34</definedName>
    <definedName name="Fax" localSheetId="6">#REF!</definedName>
    <definedName name="Fax" localSheetId="0">#REF!</definedName>
    <definedName name="Fax">#REF!</definedName>
    <definedName name="fb">NA()</definedName>
    <definedName name="fbeam">NA()</definedName>
    <definedName name="FBEAM1">NA()</definedName>
    <definedName name="fbl">NA()</definedName>
    <definedName name="FCode" localSheetId="6" hidden="1">#REF!</definedName>
    <definedName name="FCode" localSheetId="0" hidden="1">#REF!</definedName>
    <definedName name="FCode" hidden="1">#REF!</definedName>
    <definedName name="fd">NA()</definedName>
    <definedName name="fdfd">"scheduled_payment"+"extra_payment"</definedName>
    <definedName name="FDGF">NA()</definedName>
    <definedName name="fdghgg">NA()</definedName>
    <definedName name="FDJDSJFDJFLDJF">[90]Labour!$D$19</definedName>
    <definedName name="FDR">NA()</definedName>
    <definedName name="fdrop">NA()</definedName>
    <definedName name="fdrop1">NA()</definedName>
    <definedName name="FDROP11">NA()</definedName>
    <definedName name="FDROP2">NA()</definedName>
    <definedName name="fdsg" localSheetId="6">#REF!</definedName>
    <definedName name="fdsg" localSheetId="0">#REF!</definedName>
    <definedName name="fdsg">#REF!</definedName>
    <definedName name="fe">NA()</definedName>
    <definedName name="Feeder_Road_Sections">[59]Feeder!$A$1:$L$386</definedName>
    <definedName name="ferwgergtg">"[71]data!#ref!"</definedName>
    <definedName name="fewfgregr">"[71]data!#ref!"</definedName>
    <definedName name="FF">"[246]data.f8.btr!#ref!"</definedName>
    <definedName name="ffd">"scheduled_payment"+"extra_payment"</definedName>
    <definedName name="ffdasggfdhj">NA()</definedName>
    <definedName name="fff">NA()</definedName>
    <definedName name="ffff">NA()</definedName>
    <definedName name="fffff">NA()</definedName>
    <definedName name="fffffff">"[71]works!#ref!"</definedName>
    <definedName name="ffffffff">NA()</definedName>
    <definedName name="fffffffffff">"[71]material!#ref!"</definedName>
    <definedName name="ffffffffffff">"[71]material!#ref!"</definedName>
    <definedName name="ffffffffffffffffffffff">NA()</definedName>
    <definedName name="FFGB5">NA()</definedName>
    <definedName name="fgafgsfgfytssstr" localSheetId="6">#REF!</definedName>
    <definedName name="fgafgsfgfytssstr" localSheetId="0">#REF!</definedName>
    <definedName name="fgafgsfgfytssstr">#REF!</definedName>
    <definedName name="FGD" localSheetId="6">{"'ridftotal'!$A$4:$S$27"}</definedName>
    <definedName name="FGD">{"'ridftotal'!$A$4:$S$27"}</definedName>
    <definedName name="fgdfgsdg">NA()</definedName>
    <definedName name="fgf" localSheetId="6">#REF!</definedName>
    <definedName name="fgf" localSheetId="0">#REF!</definedName>
    <definedName name="fgf">#REF!</definedName>
    <definedName name="fgfg">"[71]material!#ref!"</definedName>
    <definedName name="fgfgfgfgg">"[71]data!#ref!"</definedName>
    <definedName name="fgfgh">NA()</definedName>
    <definedName name="fgfnfgfh" localSheetId="6">#REF!</definedName>
    <definedName name="fgfnfgfh" localSheetId="0">#REF!</definedName>
    <definedName name="fgfnfgfh">#REF!</definedName>
    <definedName name="fgh">NA()</definedName>
    <definedName name="fghdjfhgjf">NA()</definedName>
    <definedName name="fghfjh">NA()</definedName>
    <definedName name="fghh" localSheetId="6">#REF!</definedName>
    <definedName name="fghh" localSheetId="0">#REF!</definedName>
    <definedName name="fghh">#REF!</definedName>
    <definedName name="fhg">NA()</definedName>
    <definedName name="fid">NA()</definedName>
    <definedName name="fifb">NA()</definedName>
    <definedName name="fil">NA()</definedName>
    <definedName name="filling_earth">NA()</definedName>
    <definedName name="filling_gravel">NA()</definedName>
    <definedName name="fillingsand">NA()</definedName>
    <definedName name="film">NA()</definedName>
    <definedName name="final" localSheetId="6">#REF!</definedName>
    <definedName name="final" localSheetId="0">#REF!</definedName>
    <definedName name="final">#REF!</definedName>
    <definedName name="fineaggregate">NA()</definedName>
    <definedName name="finished" localSheetId="6">#REF!</definedName>
    <definedName name="finished" localSheetId="0">#REF!</definedName>
    <definedName name="finished">#REF!</definedName>
    <definedName name="First" localSheetId="6" hidden="1">'[40]final abstract'!#REF!</definedName>
    <definedName name="First" localSheetId="0" hidden="1">'[40]final abstract'!#REF!</definedName>
    <definedName name="First" hidden="1">'[40]final abstract'!#REF!</definedName>
    <definedName name="Fissured_and_fractured_rock_and_boulders_upto_3_cum_in_size_requiring_blasting_including_stacking">NA()</definedName>
    <definedName name="five">NA()</definedName>
    <definedName name="fiw">NA()</definedName>
    <definedName name="fixed_asset">NA()</definedName>
    <definedName name="fj_100">NA()</definedName>
    <definedName name="fj_150">NA()</definedName>
    <definedName name="fj_200">NA()</definedName>
    <definedName name="fj_25">NA()</definedName>
    <definedName name="fj_250">NA()</definedName>
    <definedName name="fj_300">NA()</definedName>
    <definedName name="fj_32">NA()</definedName>
    <definedName name="fj_40">NA()</definedName>
    <definedName name="fj_400">NA()</definedName>
    <definedName name="fj_50">NA()</definedName>
    <definedName name="fj_500">NA()</definedName>
    <definedName name="fj_65">NA()</definedName>
    <definedName name="fj_80">NA()</definedName>
    <definedName name="FJDK">[78]DATA_PRG!$H$173</definedName>
    <definedName name="fl">NA()</definedName>
    <definedName name="flag1">NA()</definedName>
    <definedName name="fld">NA()</definedName>
    <definedName name="flg">NA()</definedName>
    <definedName name="floor">[78]DATA_PRG!$H$317</definedName>
    <definedName name="floor_cc">[12]DATA_PRG!$F$373</definedName>
    <definedName name="floor_ceramic">NA()</definedName>
    <definedName name="floor_chequered">NA()</definedName>
    <definedName name="floor_kadapa">NA()</definedName>
    <definedName name="floor_shahbad">NA()</definedName>
    <definedName name="flushpointing">NA()</definedName>
    <definedName name="fm">NA()</definedName>
    <definedName name="fma">NA()</definedName>
    <definedName name="fmld">"[122]process!#ref!"</definedName>
    <definedName name="Footings">NA()</definedName>
    <definedName name="Footings__bed_blocks">"[71]works!#ref!"</definedName>
    <definedName name="For_CC_pavements__wearing_coats__approach__slabs__guide_stone__J__M__stone_etc_">NA()</definedName>
    <definedName name="For_cement_concrete_for_foundation_below_low_water_level">NA()</definedName>
    <definedName name="For_earth_work_excavation_for_foundations_below_low_water_level">NA()</definedName>
    <definedName name="For_mass_concrete_piers__abutments_and_steining_well_curbes__well_caps_etc_">NA()</definedName>
    <definedName name="For_RCC_beams">NA()</definedName>
    <definedName name="For_RCC_deck_slabs">NA()</definedName>
    <definedName name="For_RCC_hand_rails">NA()</definedName>
    <definedName name="For_RCC_piers__abutments__wing_wall___steining__well_curbs__well_caps_etc_">NA()</definedName>
    <definedName name="For_SS_Revetment_work_225__mm">NA()</definedName>
    <definedName name="For_SS_Revetment_work_300__mm">NA()</definedName>
    <definedName name="For_SS_Revetment_work450__mm">NA()</definedName>
    <definedName name="fp">NA()</definedName>
    <definedName name="fpaint">NA()</definedName>
    <definedName name="FREE">NA()</definedName>
    <definedName name="frncis">NA()</definedName>
    <definedName name="frncis_2">NA()</definedName>
    <definedName name="frncis_4">"'smb://Planning2/d/ECC%20bbsr/tech/FinalZCR.xls'#$''.$A$20:$AMJ$20"</definedName>
    <definedName name="frncis_5">"'smb://Planning2/d/ECC%20bbsr/tech/FinalZCR.xls'#$''.$A$20:$AMJ$20"</definedName>
    <definedName name="frncis_6">"'smb://Planning2/d/ECC%20bbsr/tech/FinalZCR.xls'#$''.$A$20:$AMJ$20"</definedName>
    <definedName name="front">NA()</definedName>
    <definedName name="Front_End_Roller">NA()</definedName>
    <definedName name="front1">NA()</definedName>
    <definedName name="FRONT11">NA()</definedName>
    <definedName name="frucis">NA()</definedName>
    <definedName name="FSAND">[29]MRATES!$G$9</definedName>
    <definedName name="fsc">NA()</definedName>
    <definedName name="fsg">NA()</definedName>
    <definedName name="fslab">NA()</definedName>
    <definedName name="FSLAB1">NA()</definedName>
    <definedName name="Full_Print">NA()</definedName>
    <definedName name="furn">NA()</definedName>
    <definedName name="furniture">NA()</definedName>
    <definedName name="FW">NA()</definedName>
    <definedName name="fwfb">"[122]process!#ref!"</definedName>
    <definedName name="fwl">NA()</definedName>
    <definedName name="fwld">NA()</definedName>
    <definedName name="fwrfb">"[122]process!#ref!"</definedName>
    <definedName name="fwrl">"[122]process!#ref!"</definedName>
    <definedName name="fwrld">"[122]process!#ref!"</definedName>
    <definedName name="fwrw">"[122]process!#ref!"</definedName>
    <definedName name="fwsfb">"[122]process!#ref!"</definedName>
    <definedName name="fwsl">"[122]process!#ref!"</definedName>
    <definedName name="fwsld">"[122]process!#ref!"</definedName>
    <definedName name="fwsw">"[122]process!#ref!"</definedName>
    <definedName name="fww">NA()</definedName>
    <definedName name="fy" localSheetId="6">[62]Data!#REF!</definedName>
    <definedName name="fy" localSheetId="0">[62]Data!#REF!</definedName>
    <definedName name="fy">[62]Data!#REF!</definedName>
    <definedName name="g" localSheetId="6">#REF!</definedName>
    <definedName name="g" localSheetId="0">#REF!</definedName>
    <definedName name="g">#REF!</definedName>
    <definedName name="G_A">NA()</definedName>
    <definedName name="g_lead">NA()</definedName>
    <definedName name="GA">NA()</definedName>
    <definedName name="gab">NA()</definedName>
    <definedName name="gagan">[92]Material!$D$113</definedName>
    <definedName name="ganeral">"[93]data!#ref!"</definedName>
    <definedName name="gdgdhdhdfhdhdhdh">NA()</definedName>
    <definedName name="gen_name">NA()</definedName>
    <definedName name="general">"[128]lead!#ref!"</definedName>
    <definedName name="Generating_get_125_KVA">NA()</definedName>
    <definedName name="Geschäftsbereich">NA()</definedName>
    <definedName name="gfbeams">NA()</definedName>
    <definedName name="gfd">NA()</definedName>
    <definedName name="gfegg">"[71]data!#ref!"</definedName>
    <definedName name="gfg">NA()</definedName>
    <definedName name="GG">[78]DATA_PRG!$H$109</definedName>
    <definedName name="gggg">NA()</definedName>
    <definedName name="gggggggg">"[71]works!#ref!"</definedName>
    <definedName name="ggggggggggg">"[71]works!#ref!"</definedName>
    <definedName name="ggggggggggggg">"[71]works!#ref!"</definedName>
    <definedName name="ggggggggggggggg">"[71]material!#ref!"</definedName>
    <definedName name="ggjh">NA()</definedName>
    <definedName name="GH" localSheetId="6">#REF!</definedName>
    <definedName name="GH" localSheetId="0">#REF!</definedName>
    <definedName name="GH">#REF!</definedName>
    <definedName name="ghdfghdf">NA()</definedName>
    <definedName name="GHGH">"'[112]tbal9697 -group wise  sdpl'!$a$34"</definedName>
    <definedName name="ghjgjh">NA()</definedName>
    <definedName name="GHJK" localSheetId="6">{"'ridftotal'!$A$4:$S$27"}</definedName>
    <definedName name="GHJK">{"'ridftotal'!$A$4:$S$27"}</definedName>
    <definedName name="GHJKJK" localSheetId="6">{"'ridftotal'!$A$4:$S$27"}</definedName>
    <definedName name="GHJKJK">{"'ridftotal'!$A$4:$S$27"}</definedName>
    <definedName name="GI">NA()</definedName>
    <definedName name="gi_100">NA()</definedName>
    <definedName name="gi_150">NA()</definedName>
    <definedName name="gi_200">NA()</definedName>
    <definedName name="gi_25">NA()</definedName>
    <definedName name="gi_250">NA()</definedName>
    <definedName name="gi_300">NA()</definedName>
    <definedName name="gi_32">NA()</definedName>
    <definedName name="gi_40">NA()</definedName>
    <definedName name="gi_400">NA()</definedName>
    <definedName name="gi_50">NA()</definedName>
    <definedName name="gi_500">NA()</definedName>
    <definedName name="gi_600">NA()</definedName>
    <definedName name="gi_65">NA()</definedName>
    <definedName name="gi_80">NA()</definedName>
    <definedName name="GI_CL" localSheetId="6">[55]wh_data_R!#REF!</definedName>
    <definedName name="GI_CL" localSheetId="0">[55]wh_data_R!#REF!</definedName>
    <definedName name="GI_CL">[55]wh_data_R!#REF!</definedName>
    <definedName name="GI_CLL">[55]wh_data_R!$AP$1440:$AR$1442</definedName>
    <definedName name="GI_D_R">[55]CPHEEO!$BF$3:$BF$7</definedName>
    <definedName name="GI_pipe_15_mm" localSheetId="6">#REF!</definedName>
    <definedName name="GI_pipe_15_mm" localSheetId="0">#REF!</definedName>
    <definedName name="GI_pipe_15_mm">#REF!</definedName>
    <definedName name="GI_PIPES">'[56]BASIC DATA'!$B$494:$B$523</definedName>
    <definedName name="GI_sheet_1mm_corrugated">"[71]material!#ref!"</definedName>
    <definedName name="GI_sheet_1mm_plain">"[71]material!#ref!"</definedName>
    <definedName name="gib">NA()</definedName>
    <definedName name="GIbend">NA()</definedName>
    <definedName name="GIcoupling">NA()</definedName>
    <definedName name="GIelbow">NA()</definedName>
    <definedName name="GInipple">NA()</definedName>
    <definedName name="GIreducedTee">NA()</definedName>
    <definedName name="GIreducer">NA()</definedName>
    <definedName name="GIS">NA()</definedName>
    <definedName name="GIS_ii">NA()</definedName>
    <definedName name="GIspecial">NA()</definedName>
    <definedName name="GIunion">NA()</definedName>
    <definedName name="gj">NA()</definedName>
    <definedName name="gjhg">NA()</definedName>
    <definedName name="gksn">NA()</definedName>
    <definedName name="GL">NA()</definedName>
    <definedName name="GLASS_TYPE">'[56]BASIC DATA'!$B$607:$B$627</definedName>
    <definedName name="Glazed_coloured_tiles_for_Dadooing">NA()</definedName>
    <definedName name="glb_100">NA()</definedName>
    <definedName name="glb_150">NA()</definedName>
    <definedName name="glb_200">NA()</definedName>
    <definedName name="glb_25">NA()</definedName>
    <definedName name="glb_250">NA()</definedName>
    <definedName name="glb_300">NA()</definedName>
    <definedName name="glb_32">NA()</definedName>
    <definedName name="glb_40">NA()</definedName>
    <definedName name="glb_50">NA()</definedName>
    <definedName name="glb_65">NA()</definedName>
    <definedName name="glb_80">NA()</definedName>
    <definedName name="GLOADING">NA()</definedName>
    <definedName name="gls">'[96]Nspt-smp-final-ORIGINAL'!$U$8:$U$56</definedName>
    <definedName name="GM">NA()</definedName>
    <definedName name="GMgateValve">NA()</definedName>
    <definedName name="GMM">NA()</definedName>
    <definedName name="gn">[12]DATA_PRG!$H$187</definedName>
    <definedName name="goo">NA()</definedName>
    <definedName name="gound" localSheetId="6">#REF!</definedName>
    <definedName name="gound" localSheetId="0">#REF!</definedName>
    <definedName name="gound">#REF!</definedName>
    <definedName name="GPC" localSheetId="6">#REF!</definedName>
    <definedName name="GPC" localSheetId="0">#REF!</definedName>
    <definedName name="GPC">#REF!</definedName>
    <definedName name="GPF">NA()</definedName>
    <definedName name="GPname" localSheetId="6">#REF!</definedName>
    <definedName name="GPname" localSheetId="0">#REF!</definedName>
    <definedName name="GPname">#REF!</definedName>
    <definedName name="gr">'[33]Lead statement'!$P$9</definedName>
    <definedName name="gra">[12]DATA_PRG!$B$5</definedName>
    <definedName name="Grab_dredging_crane___1_cum___normally_runs_for_4_hours_a_day">"[65]usage!#ref!"</definedName>
    <definedName name="grade1">NA()</definedName>
    <definedName name="grade2">NA()</definedName>
    <definedName name="grade3">NA()</definedName>
    <definedName name="Granite__dolamite_and_trap">NA()</definedName>
    <definedName name="Granite_for_SS_revetment_225_mm">NA()</definedName>
    <definedName name="Granite_for_SS_revetment_300_mm">NA()</definedName>
    <definedName name="Granite_stone_slabs_for_culverts__lintels_and_copings__3_faces_dressed_coarsed_rubble_masonary">NA()</definedName>
    <definedName name="granolithic_floor">NA()</definedName>
    <definedName name="GRAVEL">[29]MRATES!$G$6</definedName>
    <definedName name="GRAVEL_D">[29]MRATES!$K$34</definedName>
    <definedName name="gravel_dust_sand">NA()</definedName>
    <definedName name="gravel_hc100">NA()</definedName>
    <definedName name="gravel_hc150">NA()</definedName>
    <definedName name="Gravel_including_stacking">NA()</definedName>
    <definedName name="gravel_pick">NA()</definedName>
    <definedName name="gravel_spr100">NA()</definedName>
    <definedName name="gravel_spr150">NA()</definedName>
    <definedName name="gravel_stack">NA()</definedName>
    <definedName name="Group1">NA()</definedName>
    <definedName name="Group1_8">NA()</definedName>
    <definedName name="Group2">NA()</definedName>
    <definedName name="Group2_8">NA()</definedName>
    <definedName name="Group3">NA()</definedName>
    <definedName name="Group4">NA()</definedName>
    <definedName name="GRP_C">[55]wh_data_R!$E$368:$I$369</definedName>
    <definedName name="GRP_CL">[55]wh_data_R!$D$368:$I$368</definedName>
    <definedName name="GRP_CL_RATES">[55]wh_data!$M$159:$Q$159</definedName>
    <definedName name="GRP_CLL">[55]wh_data_R!$AE$378:$AG$382</definedName>
    <definedName name="GRP_CLR">[55]wh_data!$L$159:$O$159</definedName>
    <definedName name="GRP_CLS">[55]wh_data_R!$J$1440:$J$1444</definedName>
    <definedName name="GRP_D_R">[55]CPHEEO!$BD$3:$BD$11</definedName>
    <definedName name="GRP_D_RATES">'[70]G.R.P'!$C$24:$K$24</definedName>
    <definedName name="GRP_DL_RANGE">[55]CPHEEO!$BD$3:$BD$12</definedName>
    <definedName name="GRP_DR">[55]wh_data!$L$160:$L$168</definedName>
    <definedName name="GRP_FR_12BAR">'[70]G.R.P'!$C$60:$K$60</definedName>
    <definedName name="GRP_FR_15BAR">'[70]G.R.P'!$C$74:$K$74</definedName>
    <definedName name="GRP_FR_3BAR">'[70]G.R.P'!$C$32:$K$32</definedName>
    <definedName name="GRP_FR_6BAR">'[70]G.R.P'!$C$32:$K$32</definedName>
    <definedName name="GRP_FR_9BAR">'[70]G.R.P'!$C$46:$K$46</definedName>
    <definedName name="GRP_G">[55]wh_data_R!$K$1440:$K$1444</definedName>
    <definedName name="GRP_P">[55]wh_data_R!$L$1440:$L$1444</definedName>
    <definedName name="GRP_PIPES">'[56]PIPES BASIC RATES'!$A$580:$A$633</definedName>
    <definedName name="GRP_RATES">[55]wh_data!$L$160:$Q$168</definedName>
    <definedName name="Grstone">NA()</definedName>
    <definedName name="GRT">[78]DATA_PRG!$H$86</definedName>
    <definedName name="gs">NA()</definedName>
    <definedName name="GS_barbed_wire">"[71]material!#ref!"</definedName>
    <definedName name="gsb">NA()</definedName>
    <definedName name="GSP">[9]DATA!$H$233</definedName>
    <definedName name="gtrothpfinal" localSheetId="6">#REF!</definedName>
    <definedName name="gtrothpfinal" localSheetId="0">#REF!</definedName>
    <definedName name="gtrothpfinal">#REF!</definedName>
    <definedName name="guiol" localSheetId="6">#REF!</definedName>
    <definedName name="guiol" localSheetId="0">#REF!</definedName>
    <definedName name="guiol">#REF!</definedName>
    <definedName name="GULOADING">NA()</definedName>
    <definedName name="Gunduvarigudem">NA()</definedName>
    <definedName name="GUS" localSheetId="6">#REF!</definedName>
    <definedName name="GUS" localSheetId="0">#REF!</definedName>
    <definedName name="GUS">#REF!</definedName>
    <definedName name="GUSAUX">'[97]Global factors'!$B$3</definedName>
    <definedName name="GUSSW">'[97]Global factors'!$B$2</definedName>
    <definedName name="GUSUSD" localSheetId="6">#REF!</definedName>
    <definedName name="GUSUSD" localSheetId="0">#REF!</definedName>
    <definedName name="GUSUSD">#REF!</definedName>
    <definedName name="gv_100">NA()</definedName>
    <definedName name="gv_150">NA()</definedName>
    <definedName name="gv_200">NA()</definedName>
    <definedName name="gv_25">NA()</definedName>
    <definedName name="gv_250">NA()</definedName>
    <definedName name="gv_300">NA()</definedName>
    <definedName name="gv_32">NA()</definedName>
    <definedName name="gv_40">NA()</definedName>
    <definedName name="gv_400">NA()</definedName>
    <definedName name="gv_50">NA()</definedName>
    <definedName name="gv_500">NA()</definedName>
    <definedName name="gv_65">NA()</definedName>
    <definedName name="gv_80">NA()</definedName>
    <definedName name="gyfc">NA()</definedName>
    <definedName name="H">NA()</definedName>
    <definedName name="h_">NA()</definedName>
    <definedName name="habs">'[98]habs-list'!$C$5:$J$102</definedName>
    <definedName name="hai">NA()</definedName>
    <definedName name="Hard_disintegrated_rock_or_soft_rock_or_conglomerate_rock_and_Hard_lime_kankar_requiring_partial_blasting_">NA()</definedName>
    <definedName name="Hard_disintegrated_rock_or_soft_rock_or_conglomerate_rock_etc___removable_by_pick_axes_and_crow_bars">NA()</definedName>
    <definedName name="Hard_Gravelly_Soils__________SS_20_A">NA()</definedName>
    <definedName name="Hard_rock_and_boulders_more_than_3_cum_in_size_requiring_blasting_including_stacking">NA()</definedName>
    <definedName name="HBG_metal_IRC">NA()</definedName>
    <definedName name="HBG_metal_SS_5">NA()</definedName>
    <definedName name="hbgl">NA()</definedName>
    <definedName name="HC">NA()</definedName>
    <definedName name="hd">NA()</definedName>
    <definedName name="HDFGF">NA()</definedName>
    <definedName name="HDM_III_INPUT_DATA">'[59]Bitumen trunk'!$BO$1:$DI$196</definedName>
    <definedName name="HDPE">[99]detls!$A$3:$O$18</definedName>
    <definedName name="HDPE_C">[55]wh_data_R!$D$247:$H$261</definedName>
    <definedName name="HDPE_CL">[55]wh_data_R!$D$246:$H$246</definedName>
    <definedName name="HDPE_CL_RATES">[55]wh_data!$M$2:$P$2</definedName>
    <definedName name="HDPE_CLL">[55]wh_data_R!$G$378:$I$381</definedName>
    <definedName name="HDPE_CLR">[55]wh_data!$L$2:$O$2</definedName>
    <definedName name="HDPE_CLS">[55]wh_data_R!$G$378:$G$381</definedName>
    <definedName name="HDPE_D">[55]wh_data!$E$3:$H$17</definedName>
    <definedName name="HDPE_D_R">[55]CPHEEO!$AZ$3:$AZ$17</definedName>
    <definedName name="HDPE_D_RATES">[70]HDPE!$C$9:$O$9</definedName>
    <definedName name="HDPE_DC">[55]wh_data_R!$A$3:$A$17</definedName>
    <definedName name="HDPE_DL_RANGE">[55]CPHEEO!$AZ$3:$AZ$18</definedName>
    <definedName name="HDPE_DR">[55]wh_data!$L$3:$L$15</definedName>
    <definedName name="HDPE_FR_10KG">[70]HDPE!$C$64:$O$64</definedName>
    <definedName name="HDPE_FR_4KG">[70]HDPE!$C$28:$O$28</definedName>
    <definedName name="HDPE_FR_6KG">[70]HDPE!$C$40:$O$40</definedName>
    <definedName name="HDPE_FR_8KG">[70]HDPE!$C$52:$O$52</definedName>
    <definedName name="HDPE_G">[55]wh_data_R!$AE$1440:$AE$1442</definedName>
    <definedName name="HDPE_ID">[55]wh_data_R!$L$3:$L$17</definedName>
    <definedName name="HDPE_ID_CL">[55]wh_data_R!$L$2:$P$2</definedName>
    <definedName name="HDPE_IDS">[55]wh_data_R!$L$3:$P$17</definedName>
    <definedName name="HDPE_P">[55]wh_data_R!$AF$1440:$AF$1442</definedName>
    <definedName name="HDPE_PIPES">'[56]PIPES BASIC RATES'!$A$62:$A$221</definedName>
    <definedName name="HDPE_RATES">[55]wh_data!$L$3:$O$15</definedName>
    <definedName name="HDPE_T">[55]wh_data!$A$3:$D$17</definedName>
    <definedName name="hdpe1">[99]detls!$A$3:$O$18</definedName>
    <definedName name="hdpepvrate">'[100]hdpe-rates'!$C$7:$I$59</definedName>
    <definedName name="hdperates">'[101]HDPE-pipe-rates'!$I$33:$Z$38</definedName>
    <definedName name="hdpewts">'[100]hdpe weights'!$B$1:$F$53</definedName>
    <definedName name="Header_Row">ROW(#REF!)</definedName>
    <definedName name="hf">NA()</definedName>
    <definedName name="hfuhg">NA()</definedName>
    <definedName name="hgle">NA()</definedName>
    <definedName name="hgle1">NA()</definedName>
    <definedName name="hh" localSheetId="6">#REF!</definedName>
    <definedName name="hh" localSheetId="0">#REF!</definedName>
    <definedName name="hh">#REF!</definedName>
    <definedName name="hhh">NA()</definedName>
    <definedName name="hhhhhh">NA()</definedName>
    <definedName name="HI">NA()</definedName>
    <definedName name="HiddenRows" localSheetId="6" hidden="1">#REF!</definedName>
    <definedName name="HiddenRows" localSheetId="0" hidden="1">#REF!</definedName>
    <definedName name="HiddenRows" hidden="1">#REF!</definedName>
    <definedName name="HIFINI">NA()</definedName>
    <definedName name="High_Yeild_Strengh_Deformed_Bars">NA()</definedName>
    <definedName name="HIRE_CHARGES_PLASTERING_CEILING">'[56]BACK BONE'!$DZ$2:$DZ$10</definedName>
    <definedName name="HIRE_CHARGES_PLASTERING_WALLS">'[56]BACK BONE'!$DU$2:$DU$10</definedName>
    <definedName name="Hirebreak">"[130]boq!#ref!"</definedName>
    <definedName name="his">NA()</definedName>
    <definedName name="HJ" localSheetId="6">{"'ridftotal'!$A$4:$S$27"}</definedName>
    <definedName name="HJ">{"'ridftotal'!$A$4:$S$27"}</definedName>
    <definedName name="hjk">NA()</definedName>
    <definedName name="hjklhkj">NA()</definedName>
    <definedName name="HJVHFDKJH">NA()</definedName>
    <definedName name="hkjhk">NA()</definedName>
    <definedName name="hlkj">NA()</definedName>
    <definedName name="hlkjasa">NA()</definedName>
    <definedName name="hmc">NA()</definedName>
    <definedName name="Hname">NA()</definedName>
    <definedName name="hot_maz">NA()</definedName>
    <definedName name="Hot_Mix_Plant_30_45__TPH">[38]Usage!$C$6</definedName>
    <definedName name="Hot_Mix_Plant_30_45_TPH_6_10_TPH">[38]Usage!$C$8</definedName>
    <definedName name="HP_RATE">[55]input!$E$17</definedName>
    <definedName name="HPM">[102]DISCOUNT!$B$4</definedName>
    <definedName name="HPMAUX">'[97]Global factors'!$B$8</definedName>
    <definedName name="HPMIO">'[97]Global factors'!$B$7</definedName>
    <definedName name="Hs">NA()</definedName>
    <definedName name="hso">NA()</definedName>
    <definedName name="hsp">NA()</definedName>
    <definedName name="Ht">NA()</definedName>
    <definedName name="HTML_CodePage">1252</definedName>
    <definedName name="HTML_Control" localSheetId="6">{"'ridftotal'!$A$4:$S$27"}</definedName>
    <definedName name="HTML_Control">{"'ridftotal'!$A$4:$S$27"}</definedName>
    <definedName name="HTML_Description">""</definedName>
    <definedName name="HTML_Email">""</definedName>
    <definedName name="HTML_Header">"ridftotal"</definedName>
    <definedName name="HTML_LastUpdate">"3/31/00"</definedName>
    <definedName name="HTML_LineAfter">FALSE</definedName>
    <definedName name="HTML_LineBefore">FALSE</definedName>
    <definedName name="HTML_Name">"PVKUTUMBA RAO"</definedName>
    <definedName name="HTML_OBDlg2">TRUE</definedName>
    <definedName name="HTML_OBDlg4">TRUE</definedName>
    <definedName name="HTML_OS">0</definedName>
    <definedName name="HTML_PathFile">"C:\MNMGEN\ridf5\MyHTML.htm"</definedName>
    <definedName name="HTML_Title">"absjanfeb2k"</definedName>
    <definedName name="hvacrates">NA()</definedName>
    <definedName name="HYD_EXCAVATOR">NA()</definedName>
    <definedName name="HYSD">[29]MRATES!$P$49</definedName>
    <definedName name="hyuu">NA()</definedName>
    <definedName name="i" localSheetId="6">#REF!</definedName>
    <definedName name="i" localSheetId="0">#REF!</definedName>
    <definedName name="i">#REF!</definedName>
    <definedName name="I_2">"[99]rmr!#ref!"</definedName>
    <definedName name="IA">'[103]Sheet1 (2)'!$II$1</definedName>
    <definedName name="id">NA()</definedName>
    <definedName name="id10.0">'[77]int-Dia-hdpe'!$H$3:$H$27</definedName>
    <definedName name="id10_0">NA()</definedName>
    <definedName name="id2.5" localSheetId="6">#REF!</definedName>
    <definedName name="id2.5">#REF!</definedName>
    <definedName name="id2_5">NA()</definedName>
    <definedName name="id4.0">'[77]int-Dia-hdpe'!$E$3:$E$27</definedName>
    <definedName name="id4_0">NA()</definedName>
    <definedName name="id6.0">'[77]int-Dia-hdpe'!$F$3:$F$27</definedName>
    <definedName name="id6_0">NA()</definedName>
    <definedName name="id8.0">'[77]int-Dia-hdpe'!$G$3:$G$27</definedName>
    <definedName name="id8_0">NA()</definedName>
    <definedName name="if">[104]Sheet3!$C$15</definedName>
    <definedName name="IIELS">NA()</definedName>
    <definedName name="iiii">[86]Labour!$D$5</definedName>
    <definedName name="IK" localSheetId="6">{"'ridftotal'!$A$4:$S$27"}</definedName>
    <definedName name="IK">{"'ridftotal'!$A$4:$S$27"}</definedName>
    <definedName name="imp">"[282]sheet5!#ref!"</definedName>
    <definedName name="impervious_coat">NA()</definedName>
    <definedName name="in_100">NA()</definedName>
    <definedName name="in_150">NA()</definedName>
    <definedName name="in_200">NA()</definedName>
    <definedName name="in_25">NA()</definedName>
    <definedName name="in_250">NA()</definedName>
    <definedName name="in_300">NA()</definedName>
    <definedName name="in_32">NA()</definedName>
    <definedName name="in_40">NA()</definedName>
    <definedName name="in_400">NA()</definedName>
    <definedName name="in_50">NA()</definedName>
    <definedName name="in_500">NA()</definedName>
    <definedName name="in_600">NA()</definedName>
    <definedName name="in_65">NA()</definedName>
    <definedName name="in_80">NA()</definedName>
    <definedName name="income">NA()</definedName>
    <definedName name="ind">NA()</definedName>
    <definedName name="Index" localSheetId="6">{"'ridftotal'!$A$4:$S$27"}</definedName>
    <definedName name="Index">{"'ridftotal'!$A$4:$S$27"}</definedName>
    <definedName name="indu">"[282]indices!#ref!"</definedName>
    <definedName name="inspbg">NA()</definedName>
    <definedName name="inspbgcharges">NA()</definedName>
    <definedName name="Installed_Spare">"[284]iocount!#ref!"</definedName>
    <definedName name="Int">NA()</definedName>
    <definedName name="Interest_Rate">NA()</definedName>
    <definedName name="interlocking">NA()</definedName>
    <definedName name="INV_SCH">NA()</definedName>
    <definedName name="investment">NA()</definedName>
    <definedName name="inwords">"[286]wordsdata!#ref!"</definedName>
    <definedName name="IOA_12_gauge">"[71]material!#ref!"</definedName>
    <definedName name="IOA_14_gauge">"[71]material!#ref!"</definedName>
    <definedName name="iocl">NA()</definedName>
    <definedName name="IRC2.36">[29]MRATES!$M$6</definedName>
    <definedName name="IRC2_36">"[56]mrates!$m$6"</definedName>
    <definedName name="ISEC77">NA()</definedName>
    <definedName name="ISMC_WEIGHTS" localSheetId="6">#REF!</definedName>
    <definedName name="ISMC_WEIGHTS" localSheetId="0">#REF!</definedName>
    <definedName name="ISMC_WEIGHTS">#REF!</definedName>
    <definedName name="isolatedworks">NA()</definedName>
    <definedName name="IT">NA()</definedName>
    <definedName name="IT_10">NA()</definedName>
    <definedName name="items">"'[98]material&amp;equipment'!$a:$iv"</definedName>
    <definedName name="ITI">NA()</definedName>
    <definedName name="iv">NA()</definedName>
    <definedName name="J_I">NA()</definedName>
    <definedName name="JAD">NA()</definedName>
    <definedName name="jaji">NA()</definedName>
    <definedName name="JBcode_14dig" localSheetId="6">#REF!</definedName>
    <definedName name="JBcode_14dig" localSheetId="0">#REF!</definedName>
    <definedName name="JBcode_14dig">#REF!</definedName>
    <definedName name="JCB_Excavator">NA()</definedName>
    <definedName name="jd" localSheetId="6">#REF!</definedName>
    <definedName name="jd" localSheetId="0">#REF!</definedName>
    <definedName name="jd">#REF!</definedName>
    <definedName name="jdfknmnbdnb">"[119]lead!#ref!"</definedName>
    <definedName name="Jeddy_Stone_above_450_mm_to_600_mm">NA()</definedName>
    <definedName name="Jessu">NA()</definedName>
    <definedName name="jhkjahdkjhasdjhfkjasdhfkj" localSheetId="6">[57]Lead!#REF!</definedName>
    <definedName name="jhkjahdkjhasdjhfkjasdhfkj" localSheetId="0">[57]Lead!#REF!</definedName>
    <definedName name="jhkjahdkjhasdjhfkjasdhfkj">[57]Lead!#REF!</definedName>
    <definedName name="jjfgkf" localSheetId="6">#REF!</definedName>
    <definedName name="jjfgkf" localSheetId="0">#REF!</definedName>
    <definedName name="jjfgkf">#REF!</definedName>
    <definedName name="JJJ">NA()</definedName>
    <definedName name="jjjjjj">"[71]material!#ref!"</definedName>
    <definedName name="jk" localSheetId="6">{"'ridftotal'!$A$4:$S$27"}</definedName>
    <definedName name="jk">{"'ridftotal'!$A$4:$S$27"}</definedName>
    <definedName name="JKDL123" localSheetId="6" hidden="1">#REF!</definedName>
    <definedName name="JKDL123" localSheetId="0" hidden="1">#REF!</definedName>
    <definedName name="JKDL123" hidden="1">#REF!</definedName>
    <definedName name="jkjkknmjkljm">NA()</definedName>
    <definedName name="jksfiohifnklkldf" localSheetId="4">Scheduled_Payment+Extra_Payment</definedName>
    <definedName name="jksfiohifnklkldf" localSheetId="2">Scheduled_Payment+Extra_Payment</definedName>
    <definedName name="jksfiohifnklkldf" localSheetId="6">Scheduled_Payment+Extra_Payment</definedName>
    <definedName name="jksfiohifnklkldf" localSheetId="3">Scheduled_Payment+Extra_Payment</definedName>
    <definedName name="jksfiohifnklkldf" localSheetId="1">Scheduled_Payment+Extra_Payment</definedName>
    <definedName name="jksfiohifnklkldf" localSheetId="0">Scheduled_Payment+Extra_Payment</definedName>
    <definedName name="jksfiohifnklkldf">Scheduled_Payment+Extra_Payment</definedName>
    <definedName name="jlk">NA()</definedName>
    <definedName name="jnjlk">NA()</definedName>
    <definedName name="JobID">NA()</definedName>
    <definedName name="Jobtypes">"[291]form7!$r$3:$s$7"</definedName>
    <definedName name="Juliflora">NA()</definedName>
    <definedName name="JUNGLE">NA()</definedName>
    <definedName name="k1_table">NA()</definedName>
    <definedName name="k1x">"[294]design!#ref!"</definedName>
    <definedName name="k1y">"[294]design!#ref!"</definedName>
    <definedName name="k2x">"[294]design!#ref!"</definedName>
    <definedName name="k2y">"[294]design!#ref!"</definedName>
    <definedName name="ka">NA()</definedName>
    <definedName name="KADA" localSheetId="6">{"'ridftotal'!$A$4:$S$27"}</definedName>
    <definedName name="KADA">{"'ridftotal'!$A$4:$S$27"}</definedName>
    <definedName name="kADAPA" localSheetId="6">{"'ridftotal'!$A$4:$S$27"}</definedName>
    <definedName name="kADAPA">{"'ridftotal'!$A$4:$S$27"}</definedName>
    <definedName name="Kalyandurg">NA()</definedName>
    <definedName name="kankar__hard_broken_kankar__40_to_75_mm___ring">NA()</definedName>
    <definedName name="Kapurala">NA()</definedName>
    <definedName name="KC139_4">"'smb://Kumaresan/sathya/Documents%20and%20Settings/RQM/Desktop/Cost%20code.xls'#$''.$A$1"</definedName>
    <definedName name="KC139_5">"'smb://Kumaresan/sathya/Documents%20and%20Settings/RQM/Desktop/Cost%20code.xls'#$''.$A$1"</definedName>
    <definedName name="KC139_6">"'smb://Rajkishor/f/muthu%20vasanthan/Food%20court/S5.xls'#$''.$A$1"</definedName>
    <definedName name="KC139_7">"$#REF!.$A$1"</definedName>
    <definedName name="KFJ">[78]DATA_PRG!$H$180</definedName>
    <definedName name="kfvjlkjlkdl">NA()</definedName>
    <definedName name="kiran" localSheetId="6">#REF!</definedName>
    <definedName name="kiran" localSheetId="0">#REF!</definedName>
    <definedName name="kiran">#REF!</definedName>
    <definedName name="Kishore">NA()</definedName>
    <definedName name="KJGLG">NA()</definedName>
    <definedName name="KJKHL">NA()</definedName>
    <definedName name="KK">[78]DATA_PRG!$H$211</definedName>
    <definedName name="kkkkkkkkkk">"[71]material!#ref!"</definedName>
    <definedName name="KKLEL">NA()</definedName>
    <definedName name="kljjl">NA()</definedName>
    <definedName name="km">NA()</definedName>
    <definedName name="km10th">NA()</definedName>
    <definedName name="km11th">NA()</definedName>
    <definedName name="km12th">NA()</definedName>
    <definedName name="km13th">NA()</definedName>
    <definedName name="km14th">NA()</definedName>
    <definedName name="km16th">NA()</definedName>
    <definedName name="km17th">NA()</definedName>
    <definedName name="km18th">NA()</definedName>
    <definedName name="km19th">NA()</definedName>
    <definedName name="km20th">NA()</definedName>
    <definedName name="km2nd">NA()</definedName>
    <definedName name="km3rd">NA()</definedName>
    <definedName name="km4th">NA()</definedName>
    <definedName name="km5th">NA()</definedName>
    <definedName name="km6th">NA()</definedName>
    <definedName name="km7th">NA()</definedName>
    <definedName name="km8th">NA()</definedName>
    <definedName name="km9th">NA()</definedName>
    <definedName name="kn">NA()</definedName>
    <definedName name="Knr" localSheetId="6">#REF!</definedName>
    <definedName name="Knr" localSheetId="0">#REF!</definedName>
    <definedName name="Knr">#REF!</definedName>
    <definedName name="ko">NA()</definedName>
    <definedName name="Kolim">NA()</definedName>
    <definedName name="Konsortialanteil">NA()</definedName>
    <definedName name="krishna">NA()</definedName>
    <definedName name="ksksk">NA()</definedName>
    <definedName name="KVC">NA()</definedName>
    <definedName name="KW_RATE">[55]input!$C$17</definedName>
    <definedName name="l">[105]Labour!$D$8</definedName>
    <definedName name="L_Bhisti">[106]Labour!$D$3</definedName>
    <definedName name="L_BISTI">NA()</definedName>
    <definedName name="L_BitumenSprayer">[105]Labour!$D$4</definedName>
    <definedName name="L_Blacksmith">[106]Labour!$D$5</definedName>
    <definedName name="L_Blaster">[107]Labour!$D$6</definedName>
    <definedName name="L_BSMIT">NA()</definedName>
    <definedName name="L_ChipsSpreader">[105]Labour!$D$8</definedName>
    <definedName name="L_CPENTER">NA()</definedName>
    <definedName name="L_Driller">[107]Labour!$D$11</definedName>
    <definedName name="L_ELECRICIAN">NA()</definedName>
    <definedName name="L_Mason_1stClass">[106]Labour!$D$14</definedName>
    <definedName name="L_Mason_2ndClass">[106]Labour!$D$15</definedName>
    <definedName name="L_MASON1">NA()</definedName>
    <definedName name="L_MASON2">NA()</definedName>
    <definedName name="L_Mate">[106]Labour!$D$16</definedName>
    <definedName name="L_MAZDOOES">NA()</definedName>
    <definedName name="L_Mazdoor">[106]Labour!$D$17</definedName>
    <definedName name="L_Mazdoor_Semi">[106]Labour!$D$18</definedName>
    <definedName name="L_Mazdoor_Skilled">[106]Labour!$D$19</definedName>
    <definedName name="L_MAZDOORSK">NA()</definedName>
    <definedName name="L_MAZDOORUS">NA()</definedName>
    <definedName name="L_SURVEYER">NA()</definedName>
    <definedName name="L_Surveyor">[106]Labour!$D$22</definedName>
    <definedName name="la">"[307]data_bit_i!#ref!"</definedName>
    <definedName name="LABBBB">NA()</definedName>
    <definedName name="labor">NA()</definedName>
    <definedName name="labour">NA()</definedName>
    <definedName name="Labour_charges_for_laying_filter_with_sand_">NA()</definedName>
    <definedName name="Labour_charges_for_laying_filters_with_coarse_aggregate_">NA()</definedName>
    <definedName name="Labour_for_mixing_cement_mortar">NA()</definedName>
    <definedName name="lac">NA()</definedName>
    <definedName name="lali">NA()</definedName>
    <definedName name="Land_adv">NA()</definedName>
    <definedName name="Last_Row">#N/A</definedName>
    <definedName name="Laterite_40_to_75_mm___ring">NA()</definedName>
    <definedName name="Laterite_for_masonry">NA()</definedName>
    <definedName name="Laterite_for_revetment__225_mm">NA()</definedName>
    <definedName name="Laterite_for_revetment__300_mm">NA()</definedName>
    <definedName name="LBM">NA()</definedName>
    <definedName name="lbrick">NA()</definedName>
    <definedName name="LC">NA()</definedName>
    <definedName name="LCE">NA()</definedName>
    <definedName name="LCN">NA()</definedName>
    <definedName name="LCNAUX">'[97]Global factors'!$B$5</definedName>
    <definedName name="LCS" localSheetId="6">#REF!</definedName>
    <definedName name="LCS" localSheetId="0">#REF!</definedName>
    <definedName name="LCS">#REF!</definedName>
    <definedName name="le">NA()</definedName>
    <definedName name="lead" localSheetId="6">#REF!</definedName>
    <definedName name="lead" localSheetId="0">#REF!</definedName>
    <definedName name="lead">#REF!</definedName>
    <definedName name="LEAD_1">NA()</definedName>
    <definedName name="LEAD_2">NA()</definedName>
    <definedName name="LEAD_3">NA()</definedName>
    <definedName name="lead_list">NA()</definedName>
    <definedName name="lead_MIDDLE">NA()</definedName>
    <definedName name="lead_prin" localSheetId="6">#REF!</definedName>
    <definedName name="lead_prin" localSheetId="0">#REF!</definedName>
    <definedName name="lead_prin">#REF!</definedName>
    <definedName name="LEAD_RANGE">'[56]BACK BONE'!$DF$4:$DF$26</definedName>
    <definedName name="LEAD_Y1">NA()</definedName>
    <definedName name="LEAD_Y2">NA()</definedName>
    <definedName name="lead3" localSheetId="6">#REF!</definedName>
    <definedName name="lead3" localSheetId="0">#REF!</definedName>
    <definedName name="lead3">#REF!</definedName>
    <definedName name="leada">NA()</definedName>
    <definedName name="leadprin" localSheetId="6">#REF!</definedName>
    <definedName name="leadprin" localSheetId="0">#REF!</definedName>
    <definedName name="leadprin">#REF!</definedName>
    <definedName name="Leads">NA()</definedName>
    <definedName name="leads1">[108]leads!$A$3:$F$53</definedName>
    <definedName name="leads11">[1]leads!$A$3:$E$107</definedName>
    <definedName name="leela">NA()</definedName>
    <definedName name="lef">NA()</definedName>
    <definedName name="legend">NA()</definedName>
    <definedName name="lel">NA()</definedName>
    <definedName name="LEN">NA()</definedName>
    <definedName name="lfb">"[122]process!#ref!"</definedName>
    <definedName name="lfo">[104]Sheet3!$C$16</definedName>
    <definedName name="lgravel">NA()</definedName>
    <definedName name="lgt">'[26]C-data'!$F$25</definedName>
    <definedName name="LI_LI">"[65]general!#ref!"</definedName>
    <definedName name="library">NA()</definedName>
    <definedName name="Lift_Delift_Ranges">'[56]BACK BONE'!$A$24:$A1037651</definedName>
    <definedName name="LIFT_RANGE">'[56]BACK BONE'!$DO$4:$DO$26</definedName>
    <definedName name="lifting_heights">'[73]data existing_do not delete'!$A$43:$A$54</definedName>
    <definedName name="LIII">"[317]estimate!#ref!"</definedName>
    <definedName name="lilili">"[65]general!#ref!"</definedName>
    <definedName name="lin">[78]DATA_PRG!$H$159</definedName>
    <definedName name="LineDetails">[109]Lookup!$A$3:$AH$284</definedName>
    <definedName name="LIT">NA()</definedName>
    <definedName name="ljhj">NA()</definedName>
    <definedName name="lkajdhrlkuae">NA()</definedName>
    <definedName name="lkhfesryhelu">NA()</definedName>
    <definedName name="lkjgushr">NA()</definedName>
    <definedName name="lksslska">"[71]material!#ref!"</definedName>
    <definedName name="lkuj" localSheetId="6">#REF!</definedName>
    <definedName name="lkuj" localSheetId="0">#REF!</definedName>
    <definedName name="lkuj">#REF!</definedName>
    <definedName name="lld">"[122]process!#ref!"</definedName>
    <definedName name="LLL">NA()</definedName>
    <definedName name="llllllllllll">"[71]material!#ref!"</definedName>
    <definedName name="llllllllllllllll">NA()</definedName>
    <definedName name="lllllllllllllllll">"[71]material!#ref!"</definedName>
    <definedName name="llw">"[122]process!#ref!"</definedName>
    <definedName name="LMAUX">'[97]Global factors'!$B$10</definedName>
    <definedName name="lmc">NA()</definedName>
    <definedName name="LOAD_UNLOAD">'[56]BACK BONE'!$DS$1:$DS$3</definedName>
    <definedName name="Loader_of_1_Cu_M_">NA()</definedName>
    <definedName name="loading">NA()</definedName>
    <definedName name="Loamy_and_Clayey_soils_like_black_cotton_soils__red_earth_and_ordinary_gravel_SS_20_A_">NA()</definedName>
    <definedName name="Loan_Amount">NA()</definedName>
    <definedName name="Loan_Start">NA()</definedName>
    <definedName name="Loan_Years">NA()</definedName>
    <definedName name="loans_adv">NA()</definedName>
    <definedName name="lobour">"[84]rates!#ref!"</definedName>
    <definedName name="lok">NA()</definedName>
    <definedName name="LONG">NA()</definedName>
    <definedName name="LOOP">NA()</definedName>
    <definedName name="lrstone">NA()</definedName>
    <definedName name="LS_ROAD">NA()</definedName>
    <definedName name="lsand">NA()</definedName>
    <definedName name="lsec">NA()</definedName>
    <definedName name="Lsec1">NA()</definedName>
    <definedName name="Lsec2">NA()</definedName>
    <definedName name="Lsec3">NA()</definedName>
    <definedName name="Lsec4">NA()</definedName>
    <definedName name="Lsec5">NA()</definedName>
    <definedName name="Lsec6">NA()</definedName>
    <definedName name="lsec7">NA()</definedName>
    <definedName name="LSNO1">[110]Lead!$N$7</definedName>
    <definedName name="LSNO12">"[321]lead!#ref!"</definedName>
    <definedName name="LSNO13">[10]Lead!$N$10</definedName>
    <definedName name="LSNO14">[10]Lead!$N$11</definedName>
    <definedName name="LSNO15">"[321]lead!#ref!"</definedName>
    <definedName name="LSNO17">"[321]lead!#ref!"</definedName>
    <definedName name="LSNO18">"[14]lead!#ref!"</definedName>
    <definedName name="LSNO19">[111]Lead!$O$20</definedName>
    <definedName name="LSNO2">[10]Lead!$N$7</definedName>
    <definedName name="LSNO20" localSheetId="6">[10]Lead!#REF!</definedName>
    <definedName name="LSNO20" localSheetId="0">[10]Lead!#REF!</definedName>
    <definedName name="LSNO20">[10]Lead!#REF!</definedName>
    <definedName name="LSNO21">"[321]lead!#ref!"</definedName>
    <definedName name="LSNO23">"[14]lead!#ref!"</definedName>
    <definedName name="LSNO24">[110]Lead!$N$26</definedName>
    <definedName name="LSNO26">[110]Lead!$N$28</definedName>
    <definedName name="LSNO27">"[321]lead!#ref!"</definedName>
    <definedName name="LSNO28">"[321]lead!#ref!"</definedName>
    <definedName name="LSNO29">"[321]lead!#ref!"</definedName>
    <definedName name="LSNO3">[110]Lead!$N$9</definedName>
    <definedName name="LSNO30">"[321]lead!#ref!"</definedName>
    <definedName name="LSNO31">"[321]lead!#ref!"</definedName>
    <definedName name="LSNO32">"[321]lead!#ref!"</definedName>
    <definedName name="LSNO33">"[321]lead!#ref!"</definedName>
    <definedName name="LSNO35">"[321]lead!#ref!"</definedName>
    <definedName name="LSNO36">"[321]lead!#ref!"</definedName>
    <definedName name="LSNO4">[10]Lead!$N$9</definedName>
    <definedName name="LSNO7">"[321]lead!#ref!"</definedName>
    <definedName name="LSNO9">"[321]lead!#ref!"</definedName>
    <definedName name="lss">NA()</definedName>
    <definedName name="lstone">NA()</definedName>
    <definedName name="lujm" localSheetId="6">#REF!</definedName>
    <definedName name="lujm" localSheetId="0">#REF!</definedName>
    <definedName name="lujm">#REF!</definedName>
    <definedName name="lw">NA()</definedName>
    <definedName name="lxg">NA()</definedName>
    <definedName name="m">NA()</definedName>
    <definedName name="M_0_50">NA()</definedName>
    <definedName name="M_01">NA()</definedName>
    <definedName name="M_02">NA()</definedName>
    <definedName name="M_03">NA()</definedName>
    <definedName name="M_04">NA()</definedName>
    <definedName name="M_05">NA()</definedName>
    <definedName name="M_06">NA()</definedName>
    <definedName name="M_07">NA()</definedName>
    <definedName name="M_08">NA()</definedName>
    <definedName name="M_09">NA()</definedName>
    <definedName name="M_10">NA()</definedName>
    <definedName name="M_100">NA()</definedName>
    <definedName name="M_101">NA()</definedName>
    <definedName name="M_102">NA()</definedName>
    <definedName name="M_103">NA()</definedName>
    <definedName name="M_104">NA()</definedName>
    <definedName name="M_105">NA()</definedName>
    <definedName name="M_106">NA()</definedName>
    <definedName name="M_107">NA()</definedName>
    <definedName name="M_108">NA()</definedName>
    <definedName name="M_109">NA()</definedName>
    <definedName name="M_11">NA()</definedName>
    <definedName name="M_110">NA()</definedName>
    <definedName name="M_111">NA()</definedName>
    <definedName name="M_112">NA()</definedName>
    <definedName name="M_113">NA()</definedName>
    <definedName name="M_114">NA()</definedName>
    <definedName name="M_115">NA()</definedName>
    <definedName name="M_116">NA()</definedName>
    <definedName name="M_117">NA()</definedName>
    <definedName name="M_118">NA()</definedName>
    <definedName name="M_119">NA()</definedName>
    <definedName name="M_12">NA()</definedName>
    <definedName name="M_120">NA()</definedName>
    <definedName name="M_121">NA()</definedName>
    <definedName name="M_122">NA()</definedName>
    <definedName name="M_123">NA()</definedName>
    <definedName name="M_124">NA()</definedName>
    <definedName name="M_125">NA()</definedName>
    <definedName name="M_126">NA()</definedName>
    <definedName name="M_127">NA()</definedName>
    <definedName name="M_128">NA()</definedName>
    <definedName name="M_129">NA()</definedName>
    <definedName name="M_13">NA()</definedName>
    <definedName name="M_130">NA()</definedName>
    <definedName name="M_131">NA()</definedName>
    <definedName name="M_132">NA()</definedName>
    <definedName name="M_133">NA()</definedName>
    <definedName name="M_134">NA()</definedName>
    <definedName name="M_135">NA()</definedName>
    <definedName name="M_136">NA()</definedName>
    <definedName name="M_137">NA()</definedName>
    <definedName name="M_138">NA()</definedName>
    <definedName name="M_139">NA()</definedName>
    <definedName name="M_14">NA()</definedName>
    <definedName name="M_140">NA()</definedName>
    <definedName name="M_141">NA()</definedName>
    <definedName name="M_142">NA()</definedName>
    <definedName name="M_143">NA()</definedName>
    <definedName name="M_144">NA()</definedName>
    <definedName name="M_145">NA()</definedName>
    <definedName name="M_146">NA()</definedName>
    <definedName name="M_147">NA()</definedName>
    <definedName name="M_148">NA()</definedName>
    <definedName name="M_149">NA()</definedName>
    <definedName name="M_15">NA()</definedName>
    <definedName name="M_150">NA()</definedName>
    <definedName name="M_16">NA()</definedName>
    <definedName name="M_17">NA()</definedName>
    <definedName name="M_18">NA()</definedName>
    <definedName name="M_19">NA()</definedName>
    <definedName name="M_20">NA()</definedName>
    <definedName name="M_21">NA()</definedName>
    <definedName name="M_22">NA()</definedName>
    <definedName name="M_23">NA()</definedName>
    <definedName name="M_24">NA()</definedName>
    <definedName name="M_25">NA()</definedName>
    <definedName name="M_26">NA()</definedName>
    <definedName name="M_27">NA()</definedName>
    <definedName name="M_28">NA()</definedName>
    <definedName name="M_29">NA()</definedName>
    <definedName name="M_30">NA()</definedName>
    <definedName name="M_31">NA()</definedName>
    <definedName name="M_32">NA()</definedName>
    <definedName name="M_33">NA()</definedName>
    <definedName name="M_34">NA()</definedName>
    <definedName name="M_35">NA()</definedName>
    <definedName name="M_36">NA()</definedName>
    <definedName name="M_37">NA()</definedName>
    <definedName name="M_38">NA()</definedName>
    <definedName name="M_39">NA()</definedName>
    <definedName name="M_40">NA()</definedName>
    <definedName name="M_41">NA()</definedName>
    <definedName name="M_42">NA()</definedName>
    <definedName name="M_43">NA()</definedName>
    <definedName name="M_44">NA()</definedName>
    <definedName name="M_45">NA()</definedName>
    <definedName name="M_46">NA()</definedName>
    <definedName name="M_47">NA()</definedName>
    <definedName name="M_48">NA()</definedName>
    <definedName name="M_49">NA()</definedName>
    <definedName name="M_50">NA()</definedName>
    <definedName name="M_51">NA()</definedName>
    <definedName name="M_52">NA()</definedName>
    <definedName name="M_53">NA()</definedName>
    <definedName name="M_54">NA()</definedName>
    <definedName name="M_55">NA()</definedName>
    <definedName name="M_56">NA()</definedName>
    <definedName name="M_57">NA()</definedName>
    <definedName name="M_58">NA()</definedName>
    <definedName name="M_59">NA()</definedName>
    <definedName name="M_60">NA()</definedName>
    <definedName name="M_61">NA()</definedName>
    <definedName name="M_62">NA()</definedName>
    <definedName name="M_63">NA()</definedName>
    <definedName name="M_64">NA()</definedName>
    <definedName name="M_65">NA()</definedName>
    <definedName name="M_66">NA()</definedName>
    <definedName name="M_67">NA()</definedName>
    <definedName name="M_68">NA()</definedName>
    <definedName name="M_69">NA()</definedName>
    <definedName name="M_70">NA()</definedName>
    <definedName name="M_71">NA()</definedName>
    <definedName name="M_72">NA()</definedName>
    <definedName name="M_73">NA()</definedName>
    <definedName name="M_74">NA()</definedName>
    <definedName name="M_75">NA()</definedName>
    <definedName name="M_76">NA()</definedName>
    <definedName name="M_77">NA()</definedName>
    <definedName name="M_78">NA()</definedName>
    <definedName name="M_79">NA()</definedName>
    <definedName name="M_80">NA()</definedName>
    <definedName name="M_81">NA()</definedName>
    <definedName name="M_82">NA()</definedName>
    <definedName name="M_83">NA()</definedName>
    <definedName name="M_84">NA()</definedName>
    <definedName name="M_85">NA()</definedName>
    <definedName name="M_86">NA()</definedName>
    <definedName name="M_87">NA()</definedName>
    <definedName name="M_88">NA()</definedName>
    <definedName name="M_89">NA()</definedName>
    <definedName name="M_90">NA()</definedName>
    <definedName name="M_91">NA()</definedName>
    <definedName name="M_92">NA()</definedName>
    <definedName name="M_93">NA()</definedName>
    <definedName name="M_94">NA()</definedName>
    <definedName name="M_95">NA()</definedName>
    <definedName name="M_96">NA()</definedName>
    <definedName name="M_97">NA()</definedName>
    <definedName name="M_98">NA()</definedName>
    <definedName name="M_99">NA()</definedName>
    <definedName name="M_ACPipe_100">[107]Material!$D$3</definedName>
    <definedName name="M_Aggregate_10">[106]Material!$D$17</definedName>
    <definedName name="M_Aggregate_20">[106]Material!$D$18</definedName>
    <definedName name="M_Aggregate_375mmMaximum_224_56mm">[106]Material!$D$4</definedName>
    <definedName name="M_Aggregate_40">[106]Material!$D$19</definedName>
    <definedName name="M_Aggregate_Crushable_GradeII">[112]Material!$D$21</definedName>
    <definedName name="M_Aggregate_Crushable_GradeIII">[112]Material!$D$22</definedName>
    <definedName name="M_Aggregate_GradeII_19mmNominal_10_5mm">[113]Material!$D$14</definedName>
    <definedName name="M_Aggregate_GradeII_19mmNominal_25_10mm">[113]Material!$D$15</definedName>
    <definedName name="M_Aggregate_GradeII_19mmNominal_5mm_below">[113]Material!$D$16</definedName>
    <definedName name="M_Aggregate_GradeII_63_45mm">[112]Material!$D$24</definedName>
    <definedName name="M_Aggregate_GradeIII_53_224mm">[112]Material!$D$25</definedName>
    <definedName name="M_AIRCOMP170">NA()</definedName>
    <definedName name="M_AIRCOMP210">NA()</definedName>
    <definedName name="M_BindingWire">[107]Material!$D$38</definedName>
    <definedName name="M_Bitumen_CRM">[113]Material!$D$39</definedName>
    <definedName name="M_Bitumen_NRM">[113]Material!$D$40</definedName>
    <definedName name="M_Bitumen_PM">[113]Material!$D$41</definedName>
    <definedName name="M_Bitumen_S65">[105]Material!$D$42</definedName>
    <definedName name="M_Bitumen_S90">[105]Material!$D$43</definedName>
    <definedName name="M_BitumenEmulsion_RS1">[113]Material!$D$44</definedName>
    <definedName name="M_BitumenEmulsion_SS1">[106]Material!$D$45</definedName>
    <definedName name="M_BitumenSealant">[106]Material!$D$46</definedName>
    <definedName name="M_Blasted_Rubble">[107]Material!$D$47</definedName>
    <definedName name="M_BlastingMaterial">[107]Material!$D$48</definedName>
    <definedName name="M_BondStone_400_150_150mm">[107]Material!$D$49</definedName>
    <definedName name="M_Brick_1stClass">[107]Material!$D$50</definedName>
    <definedName name="M_BROOMER">NA()</definedName>
    <definedName name="M_CC_CUTTER">NA()</definedName>
    <definedName name="M_CCMIXER">NA()</definedName>
    <definedName name="M_Cement">[106]Material!$D$51</definedName>
    <definedName name="M_CHIPSPREDER">NA()</definedName>
    <definedName name="M_CompensationForEarthTakenFromPrivateLand">[105]Material!$D$54</definedName>
    <definedName name="M_CRANE8T">NA()</definedName>
    <definedName name="M_CrushedSand_OR_Grit">[113]Material!$D$61</definedName>
    <definedName name="M_CrushedStoneChipping_132">[113]Material!$D$64</definedName>
    <definedName name="M_CrushedStoneChipping_67mm_100Passing_112mm">[113]Material!$D$65</definedName>
    <definedName name="M_CrushedStoneChipping_67mm_100Passing_95mm">[113]Material!$D$66</definedName>
    <definedName name="M_CrushedStoneChipping_95">[113]Material!$D$67</definedName>
    <definedName name="M_CrushedStoneCoarseAggregatePassing_53mm">[105]Material!$D$68</definedName>
    <definedName name="M_CuringCompound">[106]Material!$D$69</definedName>
    <definedName name="M_DebondingStrips">[106]Material!$D$70</definedName>
    <definedName name="M_DOZERD50">NA()</definedName>
    <definedName name="M_ElastomericBearingAssembly">[107]Material!$D$73</definedName>
    <definedName name="M_ElectricDetonator">[107]Material!$D$74</definedName>
    <definedName name="M_ELEGEN">NA()</definedName>
    <definedName name="M_EXCAVATOR9">NA()</definedName>
    <definedName name="M_FilterMedia">[107]Material!$D$79</definedName>
    <definedName name="M_filterMediam">[90]Material!$D$79</definedName>
    <definedName name="M_FRONTLOADER">NA()</definedName>
    <definedName name="M_GranularMaterial">[107]Material!$D$88</definedName>
    <definedName name="M_HandBrokenMetal_40mm">[113]Material!$D$89</definedName>
    <definedName name="M_HMP40">NA()</definedName>
    <definedName name="M_ICRUSHER">NA()</definedName>
    <definedName name="M_InterlockingBlocks_60mm">[113]Material!$D$91</definedName>
    <definedName name="M_InterlockingBlocks_80mm">[113]Material!$D$92</definedName>
    <definedName name="M_JointFillerBoard">[106]Material!$D$93</definedName>
    <definedName name="M_JuteRope_12mm">[106]Material!$D$95</definedName>
    <definedName name="M_KeyAggregatesPassing_224mm">[105]Material!$D$96</definedName>
    <definedName name="m_lead">NA()</definedName>
    <definedName name="M_Lime">[107]Material!$D$97</definedName>
    <definedName name="M_MOTORGRADER200">NA()</definedName>
    <definedName name="M_MOTORGRADER50">NA()</definedName>
    <definedName name="M_MSClamps">[107]Material!$D$102</definedName>
    <definedName name="M_PAVER100">NA()</definedName>
    <definedName name="M_PAVER75">NA()</definedName>
    <definedName name="M_PD_BT">NA()</definedName>
    <definedName name="M_PD_BTEM">NA()</definedName>
    <definedName name="M_Plasticizer">[106]Material!$D$109</definedName>
    <definedName name="M_PolytheneSheet_125">[106]Material!$D$110</definedName>
    <definedName name="M_PolytheneSheething">[106]Material!$D$111</definedName>
    <definedName name="M_RCCPipeNP3_1000mm">[106]Material!$D$114</definedName>
    <definedName name="M_RCCPipeNP3_1200mm">[106]Material!$D$113</definedName>
    <definedName name="M_RCCPipeNP3_500mm">[106]Material!$D$117</definedName>
    <definedName name="M_RCCPipeNP3_750mm">[106]Material!$D$115</definedName>
    <definedName name="M_RCCPipeNP4_1000mm">[106]Material!$D$119</definedName>
    <definedName name="M_RCCPipeNP4_1200mm">[106]Material!$D$118</definedName>
    <definedName name="M_RCCPipeNP4_500mm">[106]Material!$D$122</definedName>
    <definedName name="M_RCCPipeNP4_750mm">[106]Material!$D$120</definedName>
    <definedName name="M_ROLLER">NA()</definedName>
    <definedName name="M_Sand_Coarse">[106]Material!$D$125</definedName>
    <definedName name="M_Sand_Fine">[106]Material!$D$126</definedName>
    <definedName name="M_SteelReinforcement_HYSDBars">[107]Material!$D$129</definedName>
    <definedName name="M_SteelReinforcement_MSRoundBars">[106]Material!$D$130</definedName>
    <definedName name="M_SteelReinforcement_TMTBars">[107]Material!$D$131</definedName>
    <definedName name="M_StoneBoulder_150mm_below">[105]Material!$D$132</definedName>
    <definedName name="M_StoneChips_12mm">[113]Material!$D$133</definedName>
    <definedName name="M_StoneCrushedAggregate_112_009mm">[113]Material!$D$135</definedName>
    <definedName name="M_StoneForCoarseRubbleMasonry_1stSort">[107]Material!$D$136</definedName>
    <definedName name="M_StoneForCoarseRubbleMasonry_2ndSort">[107]Material!$D$137</definedName>
    <definedName name="M_StoneForRandomRubbleMasonry">[107]Material!$D$138</definedName>
    <definedName name="M_StoneSpalls">[105]Material!$D$144</definedName>
    <definedName name="M_TANKER6K">NA()</definedName>
    <definedName name="M_TIPPER">NA()</definedName>
    <definedName name="M_TRACTORRIPPER">NA()</definedName>
    <definedName name="M_TRACTORROTAVATOR">NA()</definedName>
    <definedName name="M_VIBRATOR_N">NA()</definedName>
    <definedName name="M_VIBRATOR_P">NA()</definedName>
    <definedName name="M_VIBRATOR_S">NA()</definedName>
    <definedName name="M_W_Mazdoor">NA()</definedName>
    <definedName name="M_Water">[106]Material!$D$146</definedName>
    <definedName name="M103xN103">NA()</definedName>
    <definedName name="M1x">"[294]design!#ref!"</definedName>
    <definedName name="M1y">"[294]design!#ref!"</definedName>
    <definedName name="m2_2009">NA()</definedName>
    <definedName name="M2x">"[294]design!#ref!"</definedName>
    <definedName name="M2y">"[294]design!#ref!"</definedName>
    <definedName name="m3_2009">NA()</definedName>
    <definedName name="m8_2008">NA()</definedName>
    <definedName name="m9_2008">NA()</definedName>
    <definedName name="MA">[114]Input!$D$36</definedName>
    <definedName name="maa">"[307]data_bit_i!#ref!"</definedName>
    <definedName name="mab">"[307]data_bit_i!#ref!"</definedName>
    <definedName name="machine_mixing_of_concrete_">NA()</definedName>
    <definedName name="Macro4">NA()</definedName>
    <definedName name="Macro5">NA()</definedName>
    <definedName name="MAD" localSheetId="6">#REF!</definedName>
    <definedName name="MAD" localSheetId="0">#REF!</definedName>
    <definedName name="MAD">#REF!</definedName>
    <definedName name="Maddy" localSheetId="6">#REF!</definedName>
    <definedName name="Maddy" localSheetId="0">#REF!</definedName>
    <definedName name="Maddy">#REF!</definedName>
    <definedName name="madhu" localSheetId="6">#REF!</definedName>
    <definedName name="madhu" localSheetId="0">#REF!</definedName>
    <definedName name="madhu">#REF!</definedName>
    <definedName name="Main">NA()</definedName>
    <definedName name="maintenance">NA()</definedName>
    <definedName name="makh">NA()</definedName>
    <definedName name="mal">[115]DATA!$H$67</definedName>
    <definedName name="Male" localSheetId="6">[51]data!#REF!</definedName>
    <definedName name="Male" localSheetId="0">[51]data!#REF!</definedName>
    <definedName name="Male">[51]data!#REF!</definedName>
    <definedName name="male_sp">NA()</definedName>
    <definedName name="MAN">[91]m!$B$149</definedName>
    <definedName name="Man_Mazdoor">NA()</definedName>
    <definedName name="mangalore">NA()</definedName>
    <definedName name="Mani">[116]Leads!$B$13:$D$113</definedName>
    <definedName name="manm">NA()</definedName>
    <definedName name="manmazdoor">NA()</definedName>
    <definedName name="mano">NA()</definedName>
    <definedName name="map">'[26]C-data'!$F$115</definedName>
    <definedName name="MARBLE_STONES">'[56]BUILDING ITEMS'!$C$23:$C$27</definedName>
    <definedName name="mas">NA()</definedName>
    <definedName name="mas_hab">[117]mas_hab!$A$1:$L$2239</definedName>
    <definedName name="mason">'[118]Rates SSR 2008-09'!$I$63</definedName>
    <definedName name="Mason_1st_class">NA()</definedName>
    <definedName name="Mason_2nd_class">NA()</definedName>
    <definedName name="mason1">'[33]SSR 2014-15 Rates'!$E$41</definedName>
    <definedName name="mason2">'[33]SSR 2014-15 Rates'!$E$42</definedName>
    <definedName name="mass">NA()</definedName>
    <definedName name="master">NA()</definedName>
    <definedName name="Mastic_Cooker">NA()</definedName>
    <definedName name="MASTICK">NA()</definedName>
    <definedName name="mat">NA()</definedName>
    <definedName name="MATE">[80]MRATES!$F$36</definedName>
    <definedName name="material">NA()</definedName>
    <definedName name="MATERIAL_CLASS">'[56]PIPES BASIC RATES'!$A$5:$A$1000</definedName>
    <definedName name="maz">NA()</definedName>
    <definedName name="Mazdoor">'[33]SSR 2014-15 Rates'!$E$43</definedName>
    <definedName name="mazski">NA()</definedName>
    <definedName name="mbb">"[307]data_bit_i!#ref!"</definedName>
    <definedName name="mbm">NA()</definedName>
    <definedName name="mbmi">NA()</definedName>
    <definedName name="mbpt">NA()</definedName>
    <definedName name="MC">NA()</definedName>
    <definedName name="MCH">NA()</definedName>
    <definedName name="mcode">NA()</definedName>
    <definedName name="mcpl">NA()</definedName>
    <definedName name="mcvm">NA()</definedName>
    <definedName name="me">NA()</definedName>
    <definedName name="Medical" localSheetId="6">[51]data!#REF!</definedName>
    <definedName name="Medical" localSheetId="0">[51]data!#REF!</definedName>
    <definedName name="Medical">[51]data!#REF!</definedName>
    <definedName name="Melamine">NA()</definedName>
    <definedName name="Met14Crush">NA()</definedName>
    <definedName name="Met22crush">NA()</definedName>
    <definedName name="Met22HBG">NA()</definedName>
    <definedName name="Met22MC">NA()</definedName>
    <definedName name="Met236_5">NA()</definedName>
    <definedName name="Met236below">NA()</definedName>
    <definedName name="Met27crush">NA()</definedName>
    <definedName name="Met5_7">NA()</definedName>
    <definedName name="Met9_511_2">NA()</definedName>
    <definedName name="metal" localSheetId="6">#REF!</definedName>
    <definedName name="metal" localSheetId="0">#REF!</definedName>
    <definedName name="metal">#REF!</definedName>
    <definedName name="Metal__stone">NA()</definedName>
    <definedName name="metal_40">NA()</definedName>
    <definedName name="metal_65">NA()</definedName>
    <definedName name="metal_75">NA()</definedName>
    <definedName name="metal_blast">NA()</definedName>
    <definedName name="METAL_D">[29]MRATES!$K$30</definedName>
    <definedName name="metal_hc75">NA()</definedName>
    <definedName name="metal_pick">NA()</definedName>
    <definedName name="metal_spr75">NA()</definedName>
    <definedName name="metal_stack">NA()</definedName>
    <definedName name="metal1" localSheetId="6">#REF!</definedName>
    <definedName name="metal1" localSheetId="0">#REF!</definedName>
    <definedName name="metal1">#REF!</definedName>
    <definedName name="metal10">NA()</definedName>
    <definedName name="metal11" localSheetId="6">#REF!</definedName>
    <definedName name="metal11" localSheetId="0">#REF!</definedName>
    <definedName name="metal11">#REF!</definedName>
    <definedName name="metal12">NA()</definedName>
    <definedName name="metal12ss">NA()</definedName>
    <definedName name="metal20">NA()</definedName>
    <definedName name="metal20ss">NA()</definedName>
    <definedName name="metal3" localSheetId="6">#REF!</definedName>
    <definedName name="metal3" localSheetId="0">#REF!</definedName>
    <definedName name="metal3">#REF!</definedName>
    <definedName name="metal40">NA()</definedName>
    <definedName name="metal40ss">NA()</definedName>
    <definedName name="metal45">NA()</definedName>
    <definedName name="metal6">NA()</definedName>
    <definedName name="metal65">NA()</definedName>
    <definedName name="metal75">NA()</definedName>
    <definedName name="mhc">NA()</definedName>
    <definedName name="MHElect_">NA()</definedName>
    <definedName name="MHW_SUPPLY">NA()</definedName>
    <definedName name="MI_06">NA()</definedName>
    <definedName name="MI_10">NA()</definedName>
    <definedName name="MI_12">NA()</definedName>
    <definedName name="MI_20">NA()</definedName>
    <definedName name="MI_236">NA()</definedName>
    <definedName name="MI_25">NA()</definedName>
    <definedName name="MI_40">NA()</definedName>
    <definedName name="MILD">NA()</definedName>
    <definedName name="MILD_6">[119]RMR!$F$30</definedName>
    <definedName name="Mild_Steel__Structural_Steel__I_e___Angles__Channels_and_I_sections_">NA()</definedName>
    <definedName name="Mild_steel_flats">NA()</definedName>
    <definedName name="Mild_steel_rods_6mm_dia_">NA()</definedName>
    <definedName name="mini_hmp">NA()</definedName>
    <definedName name="minpc">NA()</definedName>
    <definedName name="mix">[120]r!$I$46</definedName>
    <definedName name="MIX_SEAL_WBM">NA()</definedName>
    <definedName name="Mixing_of_cement_mortar_by_machine">NA()</definedName>
    <definedName name="Mixture_of_gravel_and_soft_disintegrated_rock_like_shales_ordinary_gravel__stoney_earth_and_earth_mixed_with_fair_sized_boulders________________SS_20_A">NA()</definedName>
    <definedName name="MK" localSheetId="6">{"'ridftotal'!$A$4:$S$27"}</definedName>
    <definedName name="MK">{"'ridftotal'!$A$4:$S$27"}</definedName>
    <definedName name="ml">NA()</definedName>
    <definedName name="MLOAD">[29]MRATES!$X$10</definedName>
    <definedName name="MLOADING">NA()</definedName>
    <definedName name="mm">[66]r!$F$4</definedName>
    <definedName name="mmc">NA()</definedName>
    <definedName name="mmcc">NA()</definedName>
    <definedName name="mmixing">NA()</definedName>
    <definedName name="MMMMM">NA()</definedName>
    <definedName name="MMP">NA()</definedName>
    <definedName name="mn" localSheetId="6">'[121]Lead statement'!#REF!</definedName>
    <definedName name="mn">'[121]Lead statement'!#REF!</definedName>
    <definedName name="Mname">NA()</definedName>
    <definedName name="MNJ" localSheetId="6">#REF!</definedName>
    <definedName name="MNJ" localSheetId="0">#REF!</definedName>
    <definedName name="MNJ">#REF!</definedName>
    <definedName name="mnr">NA()</definedName>
    <definedName name="moj">NA()</definedName>
    <definedName name="mone">[66]r!$F$2</definedName>
    <definedName name="mone1">[2]r!$F$2</definedName>
    <definedName name="mortar_by_machine">NA()</definedName>
    <definedName name="Mortar_Grader_BEML">NA()</definedName>
    <definedName name="mpbm">NA()</definedName>
    <definedName name="mpbmi">NA()</definedName>
    <definedName name="MPLOT_PGR_CHP">NA()</definedName>
    <definedName name="mq">NA()</definedName>
    <definedName name="mr">NA()</definedName>
    <definedName name="MR_13MM">NA()</definedName>
    <definedName name="MR_55MM">NA()</definedName>
    <definedName name="MR_63MM">NA()</definedName>
    <definedName name="MR_GRADE2">NA()</definedName>
    <definedName name="MR_GRADE3">NA()</definedName>
    <definedName name="MR_GRAVEL">NA()</definedName>
    <definedName name="MR_SAND">NA()</definedName>
    <definedName name="MR_SANDF">NA()</definedName>
    <definedName name="MR_STONEDUST">NA()</definedName>
    <definedName name="mrt">NA()</definedName>
    <definedName name="mrti">NA()</definedName>
    <definedName name="MS">[29]MRATES!$P$51</definedName>
    <definedName name="ms_channels">NA()</definedName>
    <definedName name="ms_flat_25mm">NA()</definedName>
    <definedName name="ms_pipes">NA()</definedName>
    <definedName name="ms_plates">NA()</definedName>
    <definedName name="MS_square_bar_10mm">NA()</definedName>
    <definedName name="ms_truss">NA()</definedName>
    <definedName name="MS_tubes">NA()</definedName>
    <definedName name="MSAND">[29]MRATES!$G$7</definedName>
    <definedName name="msgrill">NA()</definedName>
    <definedName name="MSTACK">[29]MRATES!$X$12</definedName>
    <definedName name="mt">NA()</definedName>
    <definedName name="mtor">NA()</definedName>
    <definedName name="mtwo">[66]r!$F$3</definedName>
    <definedName name="mtwo1">[2]r!$F$3</definedName>
    <definedName name="MULOADING">NA()</definedName>
    <definedName name="mun">NA()</definedName>
    <definedName name="MUNLOAD">[29]MRATES!$X$11</definedName>
    <definedName name="mura">NA()</definedName>
    <definedName name="murali">NA()</definedName>
    <definedName name="murty">NA()</definedName>
    <definedName name="MUTHU">NA()</definedName>
    <definedName name="mw">NA()</definedName>
    <definedName name="MWL">[55]input!$C$11</definedName>
    <definedName name="mwls">'[96]Nspt-smp-final-ORIGINAL'!$X$8:$X$56</definedName>
    <definedName name="mymax">[122]Levels!$P$5</definedName>
    <definedName name="mymin">[122]Levels!$O$5</definedName>
    <definedName name="mz">NA()</definedName>
    <definedName name="n" localSheetId="6">#REF!</definedName>
    <definedName name="n" localSheetId="0">#REF!</definedName>
    <definedName name="n">#REF!</definedName>
    <definedName name="N_S_P">NA()</definedName>
    <definedName name="nagara">[123]m!$M$3</definedName>
    <definedName name="nagaraj">[123]m!$M$3</definedName>
    <definedName name="NAIDUPALEM">NA()</definedName>
    <definedName name="Name" localSheetId="6">#REF!</definedName>
    <definedName name="Name" localSheetId="0">#REF!</definedName>
    <definedName name="Name">#REF!</definedName>
    <definedName name="naresh">NA()</definedName>
    <definedName name="NAVA">NA()</definedName>
    <definedName name="nb">NA()</definedName>
    <definedName name="nbc">NA()</definedName>
    <definedName name="nbm">NA()</definedName>
    <definedName name="Needle_Vibrator">NA()</definedName>
    <definedName name="New" localSheetId="6">[51]data!#REF!</definedName>
    <definedName name="New" localSheetId="0">[51]data!#REF!</definedName>
    <definedName name="New">[51]data!#REF!</definedName>
    <definedName name="new_111" localSheetId="4">Scheduled_Payment+Extra_Payment</definedName>
    <definedName name="new_111" localSheetId="2">Scheduled_Payment+Extra_Payment</definedName>
    <definedName name="new_111" localSheetId="6">Scheduled_Payment+Extra_Payment</definedName>
    <definedName name="new_111" localSheetId="3">Scheduled_Payment+Extra_Payment</definedName>
    <definedName name="new_111" localSheetId="1">Scheduled_Payment+Extra_Payment</definedName>
    <definedName name="new_111" localSheetId="0">Scheduled_Payment+Extra_Payment</definedName>
    <definedName name="new_111">Scheduled_Payment+Extra_Payment</definedName>
    <definedName name="newdata" localSheetId="6">#REF!</definedName>
    <definedName name="newdata" localSheetId="0">#REF!</definedName>
    <definedName name="newdata">#REF!</definedName>
    <definedName name="nh">NA()</definedName>
    <definedName name="NH4vorklmg" localSheetId="6">[68]BALAN1!$F$20</definedName>
    <definedName name="NH4vorklmg">[69]BALAN1!$F$20</definedName>
    <definedName name="nl">[124]DATA!$B$22</definedName>
    <definedName name="NM" localSheetId="6">{"'ridftotal'!$A$4:$S$27"}</definedName>
    <definedName name="NM">{"'ridftotal'!$A$4:$S$27"}</definedName>
    <definedName name="nn" localSheetId="6">[125]Publicbuilding!$R$46</definedName>
    <definedName name="nn">[126]Publicbuilding!$R$46</definedName>
    <definedName name="NNN">NA()</definedName>
    <definedName name="NNNN">NA()</definedName>
    <definedName name="NNNNN">NA()</definedName>
    <definedName name="no">'[77]habs-list'!$B$5:$B$285</definedName>
    <definedName name="No_">NA()</definedName>
    <definedName name="No_1">NA()</definedName>
    <definedName name="NO_1000" localSheetId="6">#REF!</definedName>
    <definedName name="NO_1000" localSheetId="0">#REF!</definedName>
    <definedName name="NO_1000">#REF!</definedName>
    <definedName name="NO_800" localSheetId="6">#REF!</definedName>
    <definedName name="NO_800" localSheetId="0">#REF!</definedName>
    <definedName name="NO_800">#REF!</definedName>
    <definedName name="nodes">[98]nodes!$C$5:$C$115</definedName>
    <definedName name="NOK">NA()</definedName>
    <definedName name="nonreturnvalve">NA()</definedName>
    <definedName name="NONRETURNVALVES">NA()</definedName>
    <definedName name="nOS">NA()</definedName>
    <definedName name="notok">NA()</definedName>
    <definedName name="NOTUSED">'[59]R99 etc'!$A$1:$L$142</definedName>
    <definedName name="nr">[9]DATA!$B$3</definedName>
    <definedName name="NR_136_Found">'[127]Road data'!$K$417</definedName>
    <definedName name="NR_Approachslab">'[127]Road data'!$K$697</definedName>
    <definedName name="NR_backfill">'[127]Road data'!$K$741</definedName>
    <definedName name="NR_Filter">'[127]Road data'!$K$544</definedName>
    <definedName name="NR_HYSD_found">'[127]Road data'!$K$789</definedName>
    <definedName name="NR_HYSD_sub">'[127]Road data'!$K$773</definedName>
    <definedName name="NR_HYSD_super">'[127]Road data'!$K$757</definedName>
    <definedName name="NR_M15_Footing">'[127]Road data'!$K$570</definedName>
    <definedName name="NR_M15_levellingcoarse">'[127]Road data'!$K$721</definedName>
    <definedName name="NR_M15_sub">'[127]Road data'!$K$596</definedName>
    <definedName name="NR_M20_bed">'[127]Road data'!$K$621</definedName>
    <definedName name="NR_M20_slab">'[127]Road data'!$K$646</definedName>
    <definedName name="NR_M30_WC">'[127]Road data'!$K$671</definedName>
    <definedName name="NR_R_300">'[127]Road data'!$K$527</definedName>
    <definedName name="NR_weepholes">'[127]Road data'!$K$849</definedName>
    <definedName name="NSPCCC">NA()</definedName>
    <definedName name="NSSR1">NA()</definedName>
    <definedName name="NSSR10">NA()</definedName>
    <definedName name="NSSR100">NA()</definedName>
    <definedName name="NSSR101">NA()</definedName>
    <definedName name="NSSR102">NA()</definedName>
    <definedName name="NSSR103">NA()</definedName>
    <definedName name="NSSR104">NA()</definedName>
    <definedName name="NSSR105">NA()</definedName>
    <definedName name="NSSR106">NA()</definedName>
    <definedName name="NSSR107">NA()</definedName>
    <definedName name="NSSR108">NA()</definedName>
    <definedName name="NSSR109">NA()</definedName>
    <definedName name="NSSR11">NA()</definedName>
    <definedName name="NSSR110">NA()</definedName>
    <definedName name="NSSR111">NA()</definedName>
    <definedName name="NSSR112">NA()</definedName>
    <definedName name="NSSR113">NA()</definedName>
    <definedName name="NSSR114">NA()</definedName>
    <definedName name="NSSR115">NA()</definedName>
    <definedName name="NSSR116">NA()</definedName>
    <definedName name="NSSR117">NA()</definedName>
    <definedName name="NSSR118">NA()</definedName>
    <definedName name="NSSR119">NA()</definedName>
    <definedName name="NSSR12">NA()</definedName>
    <definedName name="NSSR120">NA()</definedName>
    <definedName name="NSSR121">NA()</definedName>
    <definedName name="NSSR122">NA()</definedName>
    <definedName name="NSSR123">NA()</definedName>
    <definedName name="NSSR124">NA()</definedName>
    <definedName name="NSSR125">NA()</definedName>
    <definedName name="NSSR126">NA()</definedName>
    <definedName name="NSSR127">NA()</definedName>
    <definedName name="NSSR128">NA()</definedName>
    <definedName name="NSSR129">NA()</definedName>
    <definedName name="NSSR13">NA()</definedName>
    <definedName name="NSSR130">NA()</definedName>
    <definedName name="NSSR131">NA()</definedName>
    <definedName name="NSSR132">NA()</definedName>
    <definedName name="NSSR133">NA()</definedName>
    <definedName name="NSSR134">NA()</definedName>
    <definedName name="NSSR135">NA()</definedName>
    <definedName name="NSSR136">NA()</definedName>
    <definedName name="NSSR137">NA()</definedName>
    <definedName name="NSSR138">NA()</definedName>
    <definedName name="NSSR139">NA()</definedName>
    <definedName name="NSSR14">NA()</definedName>
    <definedName name="NSSR140">NA()</definedName>
    <definedName name="NSSR141">NA()</definedName>
    <definedName name="NSSR142">NA()</definedName>
    <definedName name="NSSR143">NA()</definedName>
    <definedName name="NSSR144">NA()</definedName>
    <definedName name="NSSR145">NA()</definedName>
    <definedName name="NSSR146">NA()</definedName>
    <definedName name="NSSR147">NA()</definedName>
    <definedName name="NSSR148">NA()</definedName>
    <definedName name="NSSR149">NA()</definedName>
    <definedName name="NSSR15">NA()</definedName>
    <definedName name="NSSR150">NA()</definedName>
    <definedName name="NSSR151">NA()</definedName>
    <definedName name="NSSR152">NA()</definedName>
    <definedName name="NSSR153">NA()</definedName>
    <definedName name="NSSR154">NA()</definedName>
    <definedName name="NSSR155">NA()</definedName>
    <definedName name="NSSR156">NA()</definedName>
    <definedName name="NSSR157">NA()</definedName>
    <definedName name="NSSR158">NA()</definedName>
    <definedName name="NSSR159">NA()</definedName>
    <definedName name="NSSR16">NA()</definedName>
    <definedName name="NSSR160">NA()</definedName>
    <definedName name="NSSR161">NA()</definedName>
    <definedName name="NSSR162">NA()</definedName>
    <definedName name="NSSR163">NA()</definedName>
    <definedName name="NSSR164">NA()</definedName>
    <definedName name="NSSR165">NA()</definedName>
    <definedName name="NSSR166">NA()</definedName>
    <definedName name="NSSR167">NA()</definedName>
    <definedName name="NSSR168">NA()</definedName>
    <definedName name="NSSR169">NA()</definedName>
    <definedName name="NSSR17">NA()</definedName>
    <definedName name="NSSR170">NA()</definedName>
    <definedName name="NSSR171">NA()</definedName>
    <definedName name="NSSR172">NA()</definedName>
    <definedName name="NSSR173">NA()</definedName>
    <definedName name="NSSR174">NA()</definedName>
    <definedName name="NSSR18">NA()</definedName>
    <definedName name="NSSR19">NA()</definedName>
    <definedName name="NSSR2">NA()</definedName>
    <definedName name="NSSR20">NA()</definedName>
    <definedName name="NSSR21">NA()</definedName>
    <definedName name="NSSR22">NA()</definedName>
    <definedName name="NSSR23">NA()</definedName>
    <definedName name="NSSR24">NA()</definedName>
    <definedName name="NSSR25">NA()</definedName>
    <definedName name="NSSR26">NA()</definedName>
    <definedName name="NSSR27">NA()</definedName>
    <definedName name="NSSR28">NA()</definedName>
    <definedName name="NSSR29">NA()</definedName>
    <definedName name="NSSR3">NA()</definedName>
    <definedName name="NSSR30">NA()</definedName>
    <definedName name="NSSR31">NA()</definedName>
    <definedName name="NSSR32">NA()</definedName>
    <definedName name="NSSR33">NA()</definedName>
    <definedName name="NSSR34">NA()</definedName>
    <definedName name="NSSR35">NA()</definedName>
    <definedName name="NSSR36">NA()</definedName>
    <definedName name="NSSR37">NA()</definedName>
    <definedName name="NSSR38">NA()</definedName>
    <definedName name="NSSR39">NA()</definedName>
    <definedName name="NSSR4">NA()</definedName>
    <definedName name="NSSR40">NA()</definedName>
    <definedName name="NSSR41">NA()</definedName>
    <definedName name="NSSR42">NA()</definedName>
    <definedName name="NSSR43">NA()</definedName>
    <definedName name="NSSR44">NA()</definedName>
    <definedName name="NSSR45">NA()</definedName>
    <definedName name="NSSR46">NA()</definedName>
    <definedName name="NSSR47">NA()</definedName>
    <definedName name="NSSR48">NA()</definedName>
    <definedName name="NSSR49">NA()</definedName>
    <definedName name="NSSR5">NA()</definedName>
    <definedName name="NSSR50">NA()</definedName>
    <definedName name="NSSR51">NA()</definedName>
    <definedName name="NSSR52">NA()</definedName>
    <definedName name="NSSR53">NA()</definedName>
    <definedName name="NSSR54">NA()</definedName>
    <definedName name="NSSR55">NA()</definedName>
    <definedName name="NSSR56">NA()</definedName>
    <definedName name="NSSR57">NA()</definedName>
    <definedName name="NSSR58">NA()</definedName>
    <definedName name="NSSR59">NA()</definedName>
    <definedName name="NSSR6">NA()</definedName>
    <definedName name="NSSR60">NA()</definedName>
    <definedName name="NSSR61">NA()</definedName>
    <definedName name="NSSR62">NA()</definedName>
    <definedName name="NSSR63">NA()</definedName>
    <definedName name="NSSR64">NA()</definedName>
    <definedName name="NSSR65">NA()</definedName>
    <definedName name="NSSR66">NA()</definedName>
    <definedName name="NSSR67">NA()</definedName>
    <definedName name="NSSR68">NA()</definedName>
    <definedName name="NSSR69">NA()</definedName>
    <definedName name="NSSR7">NA()</definedName>
    <definedName name="NSSR70">NA()</definedName>
    <definedName name="NSSR71">NA()</definedName>
    <definedName name="NSSR72">NA()</definedName>
    <definedName name="NSSR73">NA()</definedName>
    <definedName name="NSSR74">NA()</definedName>
    <definedName name="NSSR75">NA()</definedName>
    <definedName name="NSSR76">NA()</definedName>
    <definedName name="NSSR77">NA()</definedName>
    <definedName name="NSSR78">NA()</definedName>
    <definedName name="NSSR79">NA()</definedName>
    <definedName name="NSSR8">NA()</definedName>
    <definedName name="NSSR80">NA()</definedName>
    <definedName name="NSSR81">NA()</definedName>
    <definedName name="NSSR82">NA()</definedName>
    <definedName name="NSSR83">NA()</definedName>
    <definedName name="NSSR84">NA()</definedName>
    <definedName name="NSSR85">NA()</definedName>
    <definedName name="NSSR86">NA()</definedName>
    <definedName name="NSSR87">NA()</definedName>
    <definedName name="NSSR88">NA()</definedName>
    <definedName name="NSSR89">NA()</definedName>
    <definedName name="NSSR9">NA()</definedName>
    <definedName name="NSSR90">NA()</definedName>
    <definedName name="NSSR91">NA()</definedName>
    <definedName name="NSSR92">NA()</definedName>
    <definedName name="NSSR93">NA()</definedName>
    <definedName name="NSSR94">NA()</definedName>
    <definedName name="NSSR95">NA()</definedName>
    <definedName name="NSSR96">NA()</definedName>
    <definedName name="NSSR97">NA()</definedName>
    <definedName name="NSSR98">NA()</definedName>
    <definedName name="NSSR99">NA()</definedName>
    <definedName name="NUM_MMM" localSheetId="6">#REF!</definedName>
    <definedName name="NUM_MMM" localSheetId="0">#REF!</definedName>
    <definedName name="NUM_MMM">#REF!</definedName>
    <definedName name="Num_Pmt_Per_Year">NA()</definedName>
    <definedName name="Number_of_Payments">#N/A</definedName>
    <definedName name="Nurses" localSheetId="6">'[54]Data.F8.BTR'!#REF!</definedName>
    <definedName name="Nurses" localSheetId="0">'[54]Data.F8.BTR'!#REF!</definedName>
    <definedName name="Nurses">'[54]Data.F8.BTR'!#REF!</definedName>
    <definedName name="nurses1">"[113]data.f8.btr!#ref!"</definedName>
    <definedName name="NVCP">NA()</definedName>
    <definedName name="nw" localSheetId="6">#REF!</definedName>
    <definedName name="nw" localSheetId="0">#REF!</definedName>
    <definedName name="nw">#REF!</definedName>
    <definedName name="obd_paint">NA()</definedName>
    <definedName name="obpl">NA()</definedName>
    <definedName name="OCM">"[98]office!$b$20"</definedName>
    <definedName name="oct">NA()</definedName>
    <definedName name="od">'[77]int-Dia-hdpe'!$C$3:$C$27</definedName>
    <definedName name="oe">NA()</definedName>
    <definedName name="OG_metal">NA()</definedName>
    <definedName name="OH">[80]MRATES!$H$52</definedName>
    <definedName name="OHBRBRACEONETOSIX">NA()</definedName>
    <definedName name="OHBRBRACESEVENTOTHIRTEEN" localSheetId="6">#REF!</definedName>
    <definedName name="OHBRBRACESEVENTOTHIRTEEN" localSheetId="0">#REF!</definedName>
    <definedName name="OHBRBRACESEVENTOTHIRTEEN">#REF!</definedName>
    <definedName name="OHBRCOLUMNONETOSIX" localSheetId="6">#REF!</definedName>
    <definedName name="OHBRCOLUMNONETOSIX" localSheetId="0">#REF!</definedName>
    <definedName name="OHBRCOLUMNONETOSIX">#REF!</definedName>
    <definedName name="OHBRCOLUMNSEVENTOTHIRTEEN" localSheetId="6">#REF!</definedName>
    <definedName name="OHBRCOLUMNSEVENTOTHIRTEEN" localSheetId="0">#REF!</definedName>
    <definedName name="OHBRCOLUMNSEVENTOTHIRTEEN">#REF!</definedName>
    <definedName name="OHR" localSheetId="6">'[128]Leads Entry'!$I$30</definedName>
    <definedName name="OHR" localSheetId="0">'[128]Leads Entry'!$I$30</definedName>
    <definedName name="OHR">'[129]Leads Entry'!$I$30</definedName>
    <definedName name="ohs">NA()</definedName>
    <definedName name="OHSR">NA()</definedName>
    <definedName name="OHSR2">NA()</definedName>
    <definedName name="ohsrcap" localSheetId="6">#REF!</definedName>
    <definedName name="ohsrcap" localSheetId="0">#REF!</definedName>
    <definedName name="ohsrcap">#REF!</definedName>
    <definedName name="ohsrlls">[98]nodes!$D$5:$D$115</definedName>
    <definedName name="oi">NA()</definedName>
    <definedName name="oii">NA()</definedName>
    <definedName name="OIU">[78]DATA_PRG!$H$328</definedName>
    <definedName name="ojjlkj">[86]Material!$D$130</definedName>
    <definedName name="ojsdgn">NA()</definedName>
    <definedName name="ok">NA()</definedName>
    <definedName name="one">NA()</definedName>
    <definedName name="ONETOSEVEN">NA()</definedName>
    <definedName name="oo">NA()</definedName>
    <definedName name="ooo">NA()</definedName>
    <definedName name="OOOEOOOE" localSheetId="6">#REF!</definedName>
    <definedName name="OOOEOOOE" localSheetId="0">#REF!</definedName>
    <definedName name="OOOEOOOE">#REF!</definedName>
    <definedName name="oooo">NA()</definedName>
    <definedName name="optrq">NA()</definedName>
    <definedName name="OrderTable" localSheetId="6" hidden="1">#REF!</definedName>
    <definedName name="OrderTable" localSheetId="0" hidden="1">#REF!</definedName>
    <definedName name="OrderTable" hidden="1">#REF!</definedName>
    <definedName name="others">NA()</definedName>
    <definedName name="OW">NA()</definedName>
    <definedName name="owefwf">NA()</definedName>
    <definedName name="p">NA()</definedName>
    <definedName name="p_11">NA()</definedName>
    <definedName name="P_6">"'smb://Tender3/d/Vinod/Excel/Tender/Boundary%20Wall%20for%20American%20International%20School%20%20-%20Taramani.xls'#$Boq.CX1"</definedName>
    <definedName name="p_8">NA()</definedName>
    <definedName name="P_reinigung_in_BiopurN">"[148]balan1!#ref!"</definedName>
    <definedName name="P_reinigung_in_Filter">"[148]balan1!#ref!"</definedName>
    <definedName name="p_sch1">NA()</definedName>
    <definedName name="Pa">NA()</definedName>
    <definedName name="Packed">[38]General!$K$4</definedName>
    <definedName name="paddy">NA()</definedName>
    <definedName name="paint">[78]DATA_PRG!$H$345</definedName>
    <definedName name="painter">'[33]SSR 2014-15 Rates'!$E$44</definedName>
    <definedName name="painting">NA()</definedName>
    <definedName name="Painting_to_Single_Coat_Plastic_Emulsion_paint_of_superior_quality_of_approved_brand__in_all_to_give_an_even_shade_after_thoroughly_brushing_the_surface_to_remove_all_loose_powdered_materials__including_cost_and_conveyance_of_all_materials__including_cost">"[372]sch!#ref!"</definedName>
    <definedName name="Part">"[373]data!#ref!"</definedName>
    <definedName name="Pasu">NA()</definedName>
    <definedName name="Paver_finisher_Hydraulic_with_sensor">NA()</definedName>
    <definedName name="Paver_finisher_mechanical_sold">NA()</definedName>
    <definedName name="Pay_Date">NA()</definedName>
    <definedName name="Pay_Num">NA()</definedName>
    <definedName name="PAYJJJJJD">NA()</definedName>
    <definedName name="Payment_Date">#N/A</definedName>
    <definedName name="pbg">NA()</definedName>
    <definedName name="pbm">NA()</definedName>
    <definedName name="pbpt">NA()</definedName>
    <definedName name="Pbx">"[294]design!#ref!"</definedName>
    <definedName name="Pby">"[294]design!#ref!"</definedName>
    <definedName name="pc" localSheetId="6">#REF!</definedName>
    <definedName name="pc" localSheetId="0">#REF!</definedName>
    <definedName name="pc">#REF!</definedName>
    <definedName name="pcc">NA()</definedName>
    <definedName name="pcc_bedblock">NA()</definedName>
    <definedName name="pccut">NA()</definedName>
    <definedName name="pcrao">NA()</definedName>
    <definedName name="PDS">NA()</definedName>
    <definedName name="Pedastals__columns">"[71]works!#ref!"</definedName>
    <definedName name="Perf_Garantee">NA()</definedName>
    <definedName name="peru">NA()</definedName>
    <definedName name="perugudi">NA()</definedName>
    <definedName name="perungudi">NA()</definedName>
    <definedName name="pftw">"[122]process!#ref!"</definedName>
    <definedName name="pg">NA()</definedName>
    <definedName name="PGS">NA()</definedName>
    <definedName name="phase">NA()</definedName>
    <definedName name="phi">NA()</definedName>
    <definedName name="Phone" localSheetId="6">#REF!</definedName>
    <definedName name="Phone" localSheetId="0">#REF!</definedName>
    <definedName name="Phone">#REF!</definedName>
    <definedName name="pi">3.1415</definedName>
    <definedName name="Picking___spreading_metal_for_WBM_for_75_mm">NA()</definedName>
    <definedName name="Picking_5_to_100_mm_old_metalled_surface_and_sectioning">'[38]Common '!$D$280</definedName>
    <definedName name="Picking_metal___sectiong">NA()</definedName>
    <definedName name="pIIII">NA()</definedName>
    <definedName name="PIPE">NA()</definedName>
    <definedName name="PIPE_CL1">[55]CPHEEO!$AO$3:$AV$3</definedName>
    <definedName name="PIPE_ID">[55]CPHEEO!$BK$2:$BK$3</definedName>
    <definedName name="PIPE_ID_CD">[55]CPHEEO!$BL$2:$BL$3</definedName>
    <definedName name="PIPE_TYPE">[55]wh_data_R!$B$377:$B$384</definedName>
    <definedName name="PIPE_TYPE_R">[55]wh_data!$R$2:$R$9</definedName>
    <definedName name="PIPE_TYPES">[55]wh_data!$J$2:$J$9</definedName>
    <definedName name="piperates">'[100]ssr-rates'!$B$2:$J$839</definedName>
    <definedName name="PIPES">[55]CPHEEO!$AY$2:$BH$2</definedName>
    <definedName name="PIPES_CR">[55]CPHEEO!$Z$3:$Z$12</definedName>
    <definedName name="PIPES_E">[55]wh_data_R!$P$195:$P$203</definedName>
    <definedName name="PK">NA()</definedName>
    <definedName name="pkgno">NA()</definedName>
    <definedName name="PKK">NA()</definedName>
    <definedName name="pla">[12]DATA_PRG!$H$252</definedName>
    <definedName name="plasp">[78]DATA_PRG!$H$296</definedName>
    <definedName name="plaster_ornamental">NA()</definedName>
    <definedName name="plaster_thick">'[73]data existing_do not delete'!$D$14:$D$16</definedName>
    <definedName name="plaster_twelve">NA()</definedName>
    <definedName name="plaster_twenty">NA()</definedName>
    <definedName name="PLASTERING_WALLS_CEILING">'[56]BACK BONE'!$HL$2:$HL$52</definedName>
    <definedName name="plastering12">NA()</definedName>
    <definedName name="plasticemulsion_paint">NA()</definedName>
    <definedName name="plbeams">NA()</definedName>
    <definedName name="Plinth_beams__lintels">"[71]works!#ref!"</definedName>
    <definedName name="PM">NA()</definedName>
    <definedName name="PM_AirCompressor_210cfm">'[106]Plant &amp;  Machinery'!$G$4</definedName>
    <definedName name="PM_BatchMixHMP_46_60THP">'[113]Plant &amp;  Machinery'!$G$5</definedName>
    <definedName name="PM_BatchTypeHMP_30_40">'[105]Plant &amp;  Machinery'!$G$6</definedName>
    <definedName name="PM_BitumenBoilerOilFired_1000">'[105]Plant &amp;  Machinery'!$G$9</definedName>
    <definedName name="PM_BitumenBoilerOilFired_200">'[113]Plant &amp;  Machinery'!$G$8</definedName>
    <definedName name="PM_BitumenEmulsionPressureDistributor">'[113]Plant &amp;  Machinery'!$G$10</definedName>
    <definedName name="PM_ConcreteMixer">'[106]Plant &amp;  Machinery'!$G$11</definedName>
    <definedName name="PM_Dozer_D50">'[106]Plant &amp;  Machinery'!$G$13</definedName>
    <definedName name="PM_ElectricGeneratorSet_125">'[105]Plant &amp;  Machinery'!$G$15</definedName>
    <definedName name="PM_FrontEndLoader_1cum">'[105]Plant &amp;  Machinery'!$G$17</definedName>
    <definedName name="PM_HydraulicBroom">'[113]Plant &amp;  Machinery'!$G$19</definedName>
    <definedName name="PM_HydraulicExcavator_09cum">'[105]Plant &amp;  Machinery'!$G$20</definedName>
    <definedName name="PM_HydraulicSelfPropelledChipSpreader">'[113]Plant &amp;  Machinery'!$G$21</definedName>
    <definedName name="PM_JointCuttingMachine">'[106]Plant &amp;  Machinery'!$G$23</definedName>
    <definedName name="PM_Mixall_6_10t">'[113]Plant &amp;  Machinery'!$G$24</definedName>
    <definedName name="PM_MotorGrader">'[105]Plant &amp;  Machinery'!$G$25</definedName>
    <definedName name="PM_NeedleVibrator">'[106]Plant &amp;  Machinery'!$G$27</definedName>
    <definedName name="PM_PaverFinisher">'[105]Plant &amp;  Machinery'!$G$28</definedName>
    <definedName name="PM_PlateVibrator">'[106]Plant &amp;  Machinery'!$G$30</definedName>
    <definedName name="PM_ScreedVibrator">'[106]Plant &amp;  Machinery'!$G$31</definedName>
    <definedName name="PM_ThreeWheeled_80_100kN_StaticRoller">'[105]Plant &amp;  Machinery'!$G$34</definedName>
    <definedName name="PM_Tipper_55">'[105]Plant &amp;  Machinery'!$G$45</definedName>
    <definedName name="PM_Tractor_Rotavator">'[112]Plant &amp;  Machinery'!$G$49</definedName>
    <definedName name="PM_Tractor_Trolley">'[106]Plant &amp;  Machinery'!$G$48</definedName>
    <definedName name="PM_Truck">'[130]Plant &amp;  Machinery'!$G$50</definedName>
    <definedName name="PM_VibratoryRoller_80_100kN">'[113]Plant &amp;  Machinery'!$G$51</definedName>
    <definedName name="PM_WaterTanker_6kl">'[106]Plant &amp;  Machinery'!$G$53</definedName>
    <definedName name="PMS">[94]m1!$D$30</definedName>
    <definedName name="Pneumatic_tyre_Roller">NA()</definedName>
    <definedName name="POIN">[9]DATA!$H$182</definedName>
    <definedName name="Polished_black_Cuddapah_slabs_25_4mm">NA()</definedName>
    <definedName name="Polished_Shahabad_slabs_of_Tandur_25_4mm_blue">NA()</definedName>
    <definedName name="Polished_Shahabad_slabs_of_Tandur_25_4mm_white">NA()</definedName>
    <definedName name="pop">NA()</definedName>
    <definedName name="portico__bottom__steps">NA()</definedName>
    <definedName name="portion">"[128]lead!#ref!"</definedName>
    <definedName name="poutr">NA()</definedName>
    <definedName name="powo">NA()</definedName>
    <definedName name="pp">'[131]pvc-pipe-rates'!$B$8:$B$27</definedName>
    <definedName name="ppp" localSheetId="6" hidden="1">{#N/A,#N/A,FALSE,"no"}</definedName>
    <definedName name="ppp" localSheetId="0" hidden="1">{#N/A,#N/A,FALSE,"no"}</definedName>
    <definedName name="ppp" hidden="1">{#N/A,#N/A,FALSE,"no"}</definedName>
    <definedName name="PPPPP" localSheetId="6">#REF!</definedName>
    <definedName name="PPPPP" localSheetId="0">#REF!</definedName>
    <definedName name="PPPPP">#REF!</definedName>
    <definedName name="pppppppppp">"[71]material!#ref!"</definedName>
    <definedName name="pppppppppppp">"[71]works!#ref!"</definedName>
    <definedName name="pppppppppppppp">"[71]works!#ref!"</definedName>
    <definedName name="pqodjhf">NA()</definedName>
    <definedName name="pr">[132]id!$A$3:$E$449</definedName>
    <definedName name="PR_Habcode_16_Dig" localSheetId="6">#REF!</definedName>
    <definedName name="PR_Habcode_16_Dig" localSheetId="0">#REF!</definedName>
    <definedName name="PR_Habcode_16_Dig">#REF!</definedName>
    <definedName name="Prasad" localSheetId="6">#REF!</definedName>
    <definedName name="Prasad" localSheetId="0">#REF!</definedName>
    <definedName name="Prasad">#REF!</definedName>
    <definedName name="praveen">[133]sand!$A$1:$N$206</definedName>
    <definedName name="prb">NA()</definedName>
    <definedName name="PRC" localSheetId="6">#REF!</definedName>
    <definedName name="PRC" localSheetId="0">#REF!</definedName>
    <definedName name="PRC">#REF!</definedName>
    <definedName name="prelim">"'[141]1'!$a$1:$u$65536"</definedName>
    <definedName name="Prelm_Exp">NA()</definedName>
    <definedName name="Princ">NA()</definedName>
    <definedName name="prince">NA()</definedName>
    <definedName name="prince1">NA()</definedName>
    <definedName name="_xlnm.Print_Area" localSheetId="4">'ABSTRACT-1'!$B$2:$I$48</definedName>
    <definedName name="_xlnm.Print_Area" localSheetId="2">'Annexure-1'!$B$2:$I$48</definedName>
    <definedName name="_xlnm.Print_Area" localSheetId="5">'C-DATAS'!$B$2:$I$236</definedName>
    <definedName name="_xlnm.Print_Area" localSheetId="6">'ELE-Datas'!$A$1:$J$213</definedName>
    <definedName name="_xlnm.Print_Area" localSheetId="3">GA!$B$2:$D$36</definedName>
    <definedName name="_xlnm.Print_Area" localSheetId="1">'Revised Estimate-SECTIONS'!$A$2:$O$855</definedName>
    <definedName name="_xlnm.Print_Area" localSheetId="0">seignorage!$B$1:$T$17</definedName>
    <definedName name="_xlnm.Print_Area">#REF!</definedName>
    <definedName name="Print_Area_MI" localSheetId="6">#REF!</definedName>
    <definedName name="Print_Area_MI" localSheetId="0">#REF!</definedName>
    <definedName name="Print_Area_MI">#REF!</definedName>
    <definedName name="Print_Area_MI_10">NA()</definedName>
    <definedName name="Print_Area_MI_12" localSheetId="6">#REF!</definedName>
    <definedName name="Print_Area_MI_12" localSheetId="0">#REF!</definedName>
    <definedName name="Print_Area_MI_12">#REF!</definedName>
    <definedName name="Print_Area_MI_3" localSheetId="6">#REF!</definedName>
    <definedName name="Print_Area_MI_3" localSheetId="0">#REF!</definedName>
    <definedName name="Print_Area_MI_3">#REF!</definedName>
    <definedName name="Print_Area_MI_6" localSheetId="6">#REF!</definedName>
    <definedName name="Print_Area_MI_6" localSheetId="0">#REF!</definedName>
    <definedName name="Print_Area_MI_6">#REF!</definedName>
    <definedName name="Print_Area_MI_7">NA()</definedName>
    <definedName name="Print_Area_MI_9" localSheetId="6">#REF!</definedName>
    <definedName name="Print_Area_MI_9" localSheetId="0">#REF!</definedName>
    <definedName name="Print_Area_MI_9">#REF!</definedName>
    <definedName name="Print_Area_Reset">#N/A</definedName>
    <definedName name="_xlnm.Print_Titles" localSheetId="1">'Revised Estimate-SECTIONS'!$3:$5</definedName>
    <definedName name="_xlnm.Print_Titles" localSheetId="0">seignorage!$1:$3</definedName>
    <definedName name="Prl">NA()</definedName>
    <definedName name="proBS">NA()</definedName>
    <definedName name="ProdForm" localSheetId="6" hidden="1">#REF!</definedName>
    <definedName name="ProdForm" localSheetId="0" hidden="1">#REF!</definedName>
    <definedName name="ProdForm" hidden="1">#REF!</definedName>
    <definedName name="Product" localSheetId="6" hidden="1">#REF!</definedName>
    <definedName name="Product" localSheetId="0" hidden="1">#REF!</definedName>
    <definedName name="Product" hidden="1">#REF!</definedName>
    <definedName name="PROFIT">"[98]office!$b$22"</definedName>
    <definedName name="PROFIT1">"[98]office!$b$21"</definedName>
    <definedName name="PROFORMA_IV__2_">NA()</definedName>
    <definedName name="project">NA()</definedName>
    <definedName name="projection">"[130]boq!#ref!"</definedName>
    <definedName name="PROS_LPM">[55]input!$H$9</definedName>
    <definedName name="PROS_MLD">[55]input!$K$9</definedName>
    <definedName name="PROS_PERIOD">[55]input!$C$5</definedName>
    <definedName name="PROS_POP">[55]input!$F$9</definedName>
    <definedName name="PROS_YEAR">[55]input!$C$9</definedName>
    <definedName name="prsrhds">[134]t_prsr!$A$3:$H$60</definedName>
    <definedName name="ps">NA()</definedName>
    <definedName name="PSC_C">[55]wh_data_R!$D$335:$J$346</definedName>
    <definedName name="PSC_CL">[55]wh_data_R!$D$334:$J$334</definedName>
    <definedName name="PSC_CL_RATES">[55]wh_data!$M$119:$T$119</definedName>
    <definedName name="PSC_CLL">[55]wh_data_R!$W$378:$Y$383</definedName>
    <definedName name="PSC_CLR">[55]wh_data!$L$119:$O$119</definedName>
    <definedName name="PSC_CLS">[55]wh_data_R!$N$1440:$N$1445</definedName>
    <definedName name="PSC_D_R">[55]CPHEEO!$BC$3:$BC$14</definedName>
    <definedName name="PSC_D_RATES">'[70]PSC REVISED'!$C$9:$K$9</definedName>
    <definedName name="PSC_DC">[55]wh_data_R!$A$121:$A$132</definedName>
    <definedName name="PSC_DR">[55]wh_data!$L$120:$L$126</definedName>
    <definedName name="PSC_FR_10KG">'[70]PSC REVISED'!$C$46:$K$46</definedName>
    <definedName name="PSC_FR_12KG">'[70]PSC REVISED'!$C$62:$K$62</definedName>
    <definedName name="PSC_FR_14KG">'[70]PSC REVISED'!$C$77:$K$77</definedName>
    <definedName name="PSC_FR_16KG">'[70]PSC REVISED'!$C$92:$K$92</definedName>
    <definedName name="PSC_FR_6KG">'[70]PSC REVISED'!$C$18:$K$18</definedName>
    <definedName name="PSC_FR_8KG">'[70]PSC REVISED'!$C$32:$K$32</definedName>
    <definedName name="PSC_G">[55]wh_data_R!$O$1440:$O$1445</definedName>
    <definedName name="PSC_P">[55]wh_data_R!$P$1440:$P$1445</definedName>
    <definedName name="PSC_RATES">[55]wh_data!$L$120:$O$126</definedName>
    <definedName name="PSC_T">[55]wh_data!$A$120:$G$129</definedName>
    <definedName name="pss">NA()</definedName>
    <definedName name="psw">NA()</definedName>
    <definedName name="PT">NA()</definedName>
    <definedName name="pui">NA()</definedName>
    <definedName name="pump">NA()</definedName>
    <definedName name="Pump___23_KW">NA()</definedName>
    <definedName name="pumpset">NA()</definedName>
    <definedName name="PUMPSET_COST">[55]CPHEEO!$C$11</definedName>
    <definedName name="PUMPSET_LIFE">[55]CPHEEO!$C$13</definedName>
    <definedName name="PUR">NA()</definedName>
    <definedName name="Puz">"[294]design!#ref!"</definedName>
    <definedName name="PV">[134]PVC_dia!$A$26:$L$38</definedName>
    <definedName name="pvc">[135]detls!$A$26:$O$38</definedName>
    <definedName name="pvc_100">NA()</definedName>
    <definedName name="pvc_15">NA()</definedName>
    <definedName name="pvc_150">NA()</definedName>
    <definedName name="pvc_20">NA()</definedName>
    <definedName name="pvc_200">NA()</definedName>
    <definedName name="pvc_25">NA()</definedName>
    <definedName name="pvc_250">NA()</definedName>
    <definedName name="pvc_300">NA()</definedName>
    <definedName name="pvc_32">NA()</definedName>
    <definedName name="pvc_40">NA()</definedName>
    <definedName name="pvc_400">NA()</definedName>
    <definedName name="pvc_50">NA()</definedName>
    <definedName name="pvc_600">NA()</definedName>
    <definedName name="pvc_65">NA()</definedName>
    <definedName name="pvc_80">NA()</definedName>
    <definedName name="pvc_bends">NA()</definedName>
    <definedName name="PVC_CL">[55]wh_data_R!$D$231:$G$231</definedName>
    <definedName name="PVC_CL_RATES">[55]wh_data!$M$20:$O$20</definedName>
    <definedName name="pvc_clamps">NA()</definedName>
    <definedName name="PVC_CLR">[55]wh_data!$L$20:$O$20</definedName>
    <definedName name="PVC_CLS">[55]wh_data_R!$AH$1440:$AH$1442</definedName>
    <definedName name="pvc_collar">NA()</definedName>
    <definedName name="PVC_D_R">[55]CPHEEO!$AY$3:$AY$15</definedName>
    <definedName name="PVC_D_RATES">[70]pvc!$C$23:$O$23</definedName>
    <definedName name="PVC_DC">[55]wh_data_R!$A$21:$A$33</definedName>
    <definedName name="PVC_DL_RANGE">[55]CPHEEO!$AY$3:$AY$16</definedName>
    <definedName name="PVC_DR">[55]wh_data!$L$21:$L$33</definedName>
    <definedName name="PVC_FR_10KG">[70]pvc!$C$60:$O$60</definedName>
    <definedName name="PVC_FR_4KG">[70]pvc!$C$31:$O$31</definedName>
    <definedName name="PVC_FR_6KG">[70]pvc!$C$45:$O$45</definedName>
    <definedName name="PVC_G">[55]wh_data_R!$AI$1440:$AI$1442</definedName>
    <definedName name="PVC_ID">[55]wh_data_R!$L$21:$L$33</definedName>
    <definedName name="PVC_ID_CL">[55]wh_data_R!$L$20:$O$20</definedName>
    <definedName name="PVC_IDS">[55]wh_data_R!$L$21:$O$33</definedName>
    <definedName name="PVC_PIPES">'[56]PIPES BASIC RATES'!$A$5:$A$60</definedName>
    <definedName name="pvc_pipes_110">NA()</definedName>
    <definedName name="pvc_specials" localSheetId="6">#REF!</definedName>
    <definedName name="pvc_specials" localSheetId="0">#REF!</definedName>
    <definedName name="pvc_specials">#REF!</definedName>
    <definedName name="PVC_T">[55]wh_data!$A$21:$D$33</definedName>
    <definedName name="pvcALL">NA()</definedName>
    <definedName name="pvcBend">NA()</definedName>
    <definedName name="pvcCoupling">NA()</definedName>
    <definedName name="pvcDummy">NA()</definedName>
    <definedName name="pvcElbow">NA()</definedName>
    <definedName name="pvcFTA">NA()</definedName>
    <definedName name="PVCid10.0">'[77]int-Dia-pvc'!$H$3:$H$27</definedName>
    <definedName name="PVCid10_0">NA()</definedName>
    <definedName name="PVCid4.0">'[77]int-Dia-pvc'!$E$3:$E$27</definedName>
    <definedName name="PVCid4_0">NA()</definedName>
    <definedName name="PVCid6.0">'[77]int-Dia-pvc'!$F$3:$F$27</definedName>
    <definedName name="PVCid6_0">NA()</definedName>
    <definedName name="PVCid8.0">'[77]int-Dia-pvc'!$G$3:$G$27</definedName>
    <definedName name="PVCid8_0">NA()</definedName>
    <definedName name="pvcMTA">NA()</definedName>
    <definedName name="PVCod">'[77]int-Dia-pvc'!$C$3:$C$27</definedName>
    <definedName name="pvcpvrate">'[100]pvc-rates'!$C$7:$I$46</definedName>
    <definedName name="pvcrates">'[101]pvc-pipe-rates'!$I$30:$Z$35</definedName>
    <definedName name="PVCreducedTee">NA()</definedName>
    <definedName name="pvcsaddle">[71]Sheet1!$B$98:$B$102</definedName>
    <definedName name="pvcSpecials">NA()</definedName>
    <definedName name="pvcTee">NA()</definedName>
    <definedName name="pvcwts">'[100]PVC weights'!$B$1:$F$40</definedName>
    <definedName name="pw">'[26]C-data'!$F$86</definedName>
    <definedName name="PWF">NA()</definedName>
    <definedName name="q" localSheetId="6">#REF!</definedName>
    <definedName name="q" localSheetId="0">#REF!</definedName>
    <definedName name="q">#REF!</definedName>
    <definedName name="Q_">NA()</definedName>
    <definedName name="Q_136_BCCP">NA()</definedName>
    <definedName name="Q_136_BODY">NA()</definedName>
    <definedName name="Q_136_FLY_BCCP">NA()</definedName>
    <definedName name="Q_136_FOUND">NA()</definedName>
    <definedName name="Q_148_BCCP">NA()</definedName>
    <definedName name="q_8">NA()</definedName>
    <definedName name="Q_BACKFILL">NA()</definedName>
    <definedName name="Q_BC">NA()</definedName>
    <definedName name="Q_BED_HP">NA()</definedName>
    <definedName name="Q_BM_100">NA()</definedName>
    <definedName name="Q_BM_50">NA()</definedName>
    <definedName name="Q_BT_PATCH">NA()</definedName>
    <definedName name="Q_BT_PATCH_40">NA()</definedName>
    <definedName name="Q_CD_EW" localSheetId="6">#REF!</definedName>
    <definedName name="Q_CD_EW" localSheetId="0">#REF!</definedName>
    <definedName name="Q_CD_EW">#REF!</definedName>
    <definedName name="Q_CD_M10_BODY" localSheetId="6">#REF!</definedName>
    <definedName name="Q_CD_M10_BODY" localSheetId="0">#REF!</definedName>
    <definedName name="Q_CD_M10_BODY">#REF!</definedName>
    <definedName name="Q_CD_M10_FOUN" localSheetId="6">#REF!</definedName>
    <definedName name="Q_CD_M10_FOUN" localSheetId="0">#REF!</definedName>
    <definedName name="Q_CD_M10_FOUN">#REF!</definedName>
    <definedName name="Q_EW_C">NA()</definedName>
    <definedName name="Q_EW_F" localSheetId="6">[136]R_Det!#REF!</definedName>
    <definedName name="Q_EW_F" localSheetId="0">[136]R_Det!#REF!</definedName>
    <definedName name="Q_EW_F">[136]R_Det!#REF!</definedName>
    <definedName name="Q_EW_FOUND">NA()</definedName>
    <definedName name="Q_EW_S" localSheetId="6">[136]R_Det!#REF!</definedName>
    <definedName name="Q_EW_S" localSheetId="0">[136]R_Det!#REF!</definedName>
    <definedName name="Q_EW_S">[136]R_Det!#REF!</definedName>
    <definedName name="Q_EW_T">NA()</definedName>
    <definedName name="Q_EW_USS">NA()</definedName>
    <definedName name="Q_FILL_INB_BODY">NA()</definedName>
    <definedName name="Q_FILTER_ABUT">NA()</definedName>
    <definedName name="Q_FILTER_BPITCH">NA()</definedName>
    <definedName name="Q_G2_22B_aS_PR">NA()</definedName>
    <definedName name="Q_G2_22B_AS_VR">NA()</definedName>
    <definedName name="Q_G2_45B_AS_PR">NA()</definedName>
    <definedName name="Q_G2_45B_AS_VR">NA()</definedName>
    <definedName name="Q_G3_22B_BS_PR">NA()</definedName>
    <definedName name="Q_G3_22B_BS_VR">NA()</definedName>
    <definedName name="Q_G3_45B_BS_PR">NA()</definedName>
    <definedName name="Q_G3_45B_BS_VR">NA()</definedName>
    <definedName name="Q_GRAVEL_SHOLDERS" localSheetId="6">[136]R_Det!#REF!</definedName>
    <definedName name="Q_GRAVEL_SHOLDERS" localSheetId="0">[136]R_Det!#REF!</definedName>
    <definedName name="Q_GRAVEL_SHOLDERS">[136]R_Det!#REF!</definedName>
    <definedName name="Q_GROUT_REV">NA()</definedName>
    <definedName name="Q_GS">NA()</definedName>
    <definedName name="Q_GSB" localSheetId="6">[136]R_Det!#REF!</definedName>
    <definedName name="Q_GSB" localSheetId="0">[136]R_Det!#REF!</definedName>
    <definedName name="Q_GSB">[136]R_Det!#REF!</definedName>
    <definedName name="Q_HP">NA()</definedName>
    <definedName name="Q_HP_1000">NA()</definedName>
    <definedName name="Q_HP_600">NA()</definedName>
    <definedName name="Q_HP_800">NA()</definedName>
    <definedName name="Q_HYSD_FOUND">NA()</definedName>
    <definedName name="Q_HYSD_SUB">NA()</definedName>
    <definedName name="Q_HYSD_SUPER">NA()</definedName>
    <definedName name="Q_M15_DIVIDERS">NA()</definedName>
    <definedName name="Q_M15_FOUND">NA()</definedName>
    <definedName name="Q_M15_LEVEL">NA()</definedName>
    <definedName name="Q_M15_SUB">NA()</definedName>
    <definedName name="Q_M20R_BEDBLOCKS">NA()</definedName>
    <definedName name="Q_M20R_COVER_SLAB">NA()</definedName>
    <definedName name="Q_M20R_DECK">NA()</definedName>
    <definedName name="Q_M20R_RAIL">NA()</definedName>
    <definedName name="Q_M25R_APP">NA()</definedName>
    <definedName name="Q_M30R_WC">NA()</definedName>
    <definedName name="Q_M35_CCP">NA()</definedName>
    <definedName name="Q_M35_FLY_CCP">NA()</definedName>
    <definedName name="Q_MILD">NA()</definedName>
    <definedName name="Q_MSS">[46]R_Det!$I$48</definedName>
    <definedName name="Q_PAINT">NA()</definedName>
    <definedName name="q_pick" localSheetId="6">[136]R_Det!#REF!</definedName>
    <definedName name="q_pick" localSheetId="0">[136]R_Det!#REF!</definedName>
    <definedName name="q_pick">[136]R_Det!#REF!</definedName>
    <definedName name="Q_PLAST">NA()</definedName>
    <definedName name="Q_REV300">NA()</definedName>
    <definedName name="Q_SANDFILL">NA()</definedName>
    <definedName name="Q_SCAR_BT">NA()</definedName>
    <definedName name="Q_SCAR_GRA">NA()</definedName>
    <definedName name="Q_SCSD" localSheetId="6">[136]R_Det!#REF!</definedName>
    <definedName name="Q_SCSD" localSheetId="0">[136]R_Det!#REF!</definedName>
    <definedName name="Q_SCSD">[136]R_Det!#REF!</definedName>
    <definedName name="Q_SCSD_6070">NA()</definedName>
    <definedName name="Q_SCSD_80100">NA()</definedName>
    <definedName name="Q_SDBC" localSheetId="6">[136]R_Det!#REF!</definedName>
    <definedName name="Q_SDBC" localSheetId="0">[136]R_Det!#REF!</definedName>
    <definedName name="Q_SDBC">[136]R_Det!#REF!</definedName>
    <definedName name="Q_TACK" localSheetId="6">[136]R_Det!#REF!</definedName>
    <definedName name="Q_TACK" localSheetId="0">[136]R_Det!#REF!</definedName>
    <definedName name="Q_TACK">[136]R_Det!#REF!</definedName>
    <definedName name="Q_WBM2" localSheetId="6">[136]R_Det!#REF!</definedName>
    <definedName name="Q_WBM2" localSheetId="0">[136]R_Det!#REF!</definedName>
    <definedName name="Q_WBM2">[136]R_Det!#REF!</definedName>
    <definedName name="Q_WBM3" localSheetId="6">[136]R_Det!#REF!</definedName>
    <definedName name="Q_WBM3" localSheetId="0">[136]R_Det!#REF!</definedName>
    <definedName name="Q_WBM3">[136]R_Det!#REF!</definedName>
    <definedName name="Q_WMM">NA()</definedName>
    <definedName name="QQ">[94]m1!$D$9</definedName>
    <definedName name="qqq" localSheetId="6">#REF!</definedName>
    <definedName name="qqq" localSheetId="0">#REF!</definedName>
    <definedName name="qqq">#REF!</definedName>
    <definedName name="qqqq">NA()</definedName>
    <definedName name="QQQQQQ">"[383]lead!#ref!"</definedName>
    <definedName name="qqqqqqq">NA()</definedName>
    <definedName name="qqqqqqqqq">"[93]data!#ref!"</definedName>
    <definedName name="qqqqqqqqqqqqq">NA()</definedName>
    <definedName name="qqww" localSheetId="6">#REF!</definedName>
    <definedName name="qqww" localSheetId="0">#REF!</definedName>
    <definedName name="qqww">#REF!</definedName>
    <definedName name="qr">'[33]Lead statement'!$P$10</definedName>
    <definedName name="QRückläufe" localSheetId="6">[68]BALAN1!$E$10</definedName>
    <definedName name="QRückläufe">[69]BALAN1!$E$10</definedName>
    <definedName name="QSchlamwasser_Dauer" localSheetId="6">[68]BALAN1!$E$54</definedName>
    <definedName name="QSchlamwasser_Dauer">[69]BALAN1!$E$54</definedName>
    <definedName name="Qu">NA()</definedName>
    <definedName name="quarry">"[71]material!#ref!"</definedName>
    <definedName name="Quarry_rubbish">"[71]material!#ref!"</definedName>
    <definedName name="Quaspall">NA()</definedName>
    <definedName name="que">NA()</definedName>
    <definedName name="quer10">NA()</definedName>
    <definedName name="QUERY2" localSheetId="6">[137]data!#REF!</definedName>
    <definedName name="QUERY2" localSheetId="0">[137]data!#REF!</definedName>
    <definedName name="QUERY2">[138]data!#REF!</definedName>
    <definedName name="qwe">NA()</definedName>
    <definedName name="qwew">NA()</definedName>
    <definedName name="qwwetrty">NA()</definedName>
    <definedName name="qwww">NA()</definedName>
    <definedName name="R_12_M">NA()</definedName>
    <definedName name="R_136_BCCP">NA()</definedName>
    <definedName name="R_136_BODY">NA()</definedName>
    <definedName name="R_136_Bodywalls">'[139]Road data'!$K$399</definedName>
    <definedName name="R_136_FLY_BCCP">NA()</definedName>
    <definedName name="R_136_Found">'[139]Road data'!$K$374</definedName>
    <definedName name="R_148_BCCP">NA()</definedName>
    <definedName name="R_148_belowcc">'[139]Road data'!$K$285</definedName>
    <definedName name="R_25_M">NA()</definedName>
    <definedName name="R_6_M">NA()</definedName>
    <definedName name="r_ac_pipe_100_cl">NA()</definedName>
    <definedName name="r_ac_pipe_125_cl">NA()</definedName>
    <definedName name="r_ac_pipe_150_cl">NA()</definedName>
    <definedName name="r_ac_pipe_200_cl">NA()</definedName>
    <definedName name="r_ac_pipe_80_cl">NA()</definedName>
    <definedName name="R_BackFill">'[139]Road data'!$K$699</definedName>
    <definedName name="R_BED_HP">NA()</definedName>
    <definedName name="R_BetweenBodywalls">'[139]Road data'!$K$466</definedName>
    <definedName name="r_block_20">NA()</definedName>
    <definedName name="r_block_50">NA()</definedName>
    <definedName name="R_BM" localSheetId="6">'[53]Road data'!#REF!</definedName>
    <definedName name="R_BM">'[53]Road data'!#REF!</definedName>
    <definedName name="R_BM_50">NA()</definedName>
    <definedName name="R_BT_PATCH">NA()</definedName>
    <definedName name="R_BT_PATCH_40">NA()</definedName>
    <definedName name="r_det">[53]R_Det!$I$31</definedName>
    <definedName name="R_Diversion_Road" localSheetId="6">'[140]Road data'!#REF!</definedName>
    <definedName name="R_Diversion_Road">'[140]Road data'!#REF!</definedName>
    <definedName name="R_EW_C">NA()</definedName>
    <definedName name="R_EW_Car" localSheetId="6">'[53]Road data'!#REF!</definedName>
    <definedName name="R_EW_Car">'[53]Road data'!#REF!</definedName>
    <definedName name="r_ew_emb">NA()</definedName>
    <definedName name="R_EW_FMC_Car">'[140]Road data'!$K$49</definedName>
    <definedName name="R_EW_FMC_Side">'[53]Road data'!$K$30</definedName>
    <definedName name="R_EW_Form_OMC">'[139]Road data'!$K$58</definedName>
    <definedName name="R_EW_FOUND">NA()</definedName>
    <definedName name="R_EW_Man" localSheetId="6">'[140]Road data'!#REF!</definedName>
    <definedName name="R_EW_Man">'[140]Road data'!#REF!</definedName>
    <definedName name="R_EW_OMC_Car" localSheetId="6">'[53]Road data'!#REF!</definedName>
    <definedName name="R_EW_OMC_Car">'[53]Road data'!#REF!</definedName>
    <definedName name="R_EW_OMC_Side" localSheetId="6">'[53]Road data'!#REF!</definedName>
    <definedName name="R_EW_OMC_Side">'[53]Road data'!#REF!</definedName>
    <definedName name="r_ew_rf_cons">NA()</definedName>
    <definedName name="R_EW_S">NA()</definedName>
    <definedName name="R_EW_Side_OMC">'[139]Road data'!$K$30</definedName>
    <definedName name="R_EW_T">NA()</definedName>
    <definedName name="R_EW_Trench">'[141]Road data'!$K$13</definedName>
    <definedName name="R_EW_USS">NA()</definedName>
    <definedName name="R_FILL_INB_BODY">NA()</definedName>
    <definedName name="R_Filter">'[139]Road data'!$K$502</definedName>
    <definedName name="R_FILTER_ABUT">NA()</definedName>
    <definedName name="R_FILTER_BPITCH">NA()</definedName>
    <definedName name="r_floor_pl">NA()</definedName>
    <definedName name="R_G2_22B_AS_PR">NA()</definedName>
    <definedName name="R_G2_22B_AS_VR">NA()</definedName>
    <definedName name="R_G2_45B_AS_PR">NA()</definedName>
    <definedName name="R_G2_45B_AS_VR">NA()</definedName>
    <definedName name="R_G3_22B_BS_PR">NA()</definedName>
    <definedName name="R_G3_22B_BS_VR">NA()</definedName>
    <definedName name="R_G3_45B_BS_PR">NA()</definedName>
    <definedName name="R_G3_45B_BS_VR">NA()</definedName>
    <definedName name="R_Gravel">NA()</definedName>
    <definedName name="R_Gravel_Bedding">'[46]Road data'!$K$354</definedName>
    <definedName name="R_Gravel_between">'[141]Road data'!$K$356</definedName>
    <definedName name="R_Gravel_Pipebedding">'[141]Road data'!$K$299</definedName>
    <definedName name="R_Gravel_Quardrent" localSheetId="6">'[140]Road data'!#REF!</definedName>
    <definedName name="R_Gravel_Quardrent">'[140]Road data'!#REF!</definedName>
    <definedName name="R_GravelBedding">'[139]Road data'!$K$351</definedName>
    <definedName name="R_GravelShoulders">'[53]Road data'!$K$251</definedName>
    <definedName name="R_GROUT_REV">NA()</definedName>
    <definedName name="R_GS">NA()</definedName>
    <definedName name="R_GSB">'[140]Road data'!$K$77</definedName>
    <definedName name="R_HP_1000">'[142]Road data'!$K$446</definedName>
    <definedName name="R_HP_600" localSheetId="6">'[53]Road data'!#REF!</definedName>
    <definedName name="R_HP_600">'[53]Road data'!#REF!</definedName>
    <definedName name="R_HP_800">'[142]Road data'!$K$432</definedName>
    <definedName name="R_HPL_600" localSheetId="6">'[53]Road data'!#REF!</definedName>
    <definedName name="R_HPL_600">'[53]Road data'!#REF!</definedName>
    <definedName name="R_HPL_800">'[141]Road data'!$K$322</definedName>
    <definedName name="R_HYSD_Found">'[139]Road data'!$K$747</definedName>
    <definedName name="R_HYSD_sub">'[139]Road data'!$K$731</definedName>
    <definedName name="R_HYSD_Super" localSheetId="6">'[53]Road data'!#REF!</definedName>
    <definedName name="R_HYSD_Super">'[53]Road data'!#REF!</definedName>
    <definedName name="R_M10_base" localSheetId="6">'[140]Road data'!#REF!</definedName>
    <definedName name="R_M10_base">'[140]Road data'!#REF!</definedName>
    <definedName name="R_M10_bCC" localSheetId="6">'[53]Road data'!#REF!</definedName>
    <definedName name="R_M10_bCC">'[53]Road data'!#REF!</definedName>
    <definedName name="R_M10_bodywalls">'[141]Road data'!$K$286</definedName>
    <definedName name="R_M10_drains" localSheetId="6">'[140]Road data'!#REF!</definedName>
    <definedName name="R_M10_drains">'[140]Road data'!#REF!</definedName>
    <definedName name="R_M10_found">'[141]Road data'!$K$275</definedName>
    <definedName name="R_M15_dividers" localSheetId="6">'[140]Road data'!#REF!</definedName>
    <definedName name="R_M15_dividers">'[140]Road data'!#REF!</definedName>
    <definedName name="R_M15_Foot">'[139]Road data'!$K$528</definedName>
    <definedName name="R_M15_footing" localSheetId="6">'[53]Road data'!#REF!</definedName>
    <definedName name="R_M15_footing">'[53]Road data'!#REF!</definedName>
    <definedName name="R_M15_FOUND">NA()</definedName>
    <definedName name="R_M15_LEVEL">NA()</definedName>
    <definedName name="R_M15_LevellingCoarse">'[139]Road data'!$K$679</definedName>
    <definedName name="R_M15_SUB" localSheetId="6">'[53]Road data'!#REF!</definedName>
    <definedName name="R_M15_SUB">'[53]Road data'!#REF!</definedName>
    <definedName name="R_M20_Bed">'[139]Road data'!$K$579</definedName>
    <definedName name="R_M20_BedBack" localSheetId="6">'[53]Road data'!#REF!</definedName>
    <definedName name="R_M20_BedBack">'[53]Road data'!#REF!</definedName>
    <definedName name="R_M20_COVER" localSheetId="6">'[53]Road data'!#REF!</definedName>
    <definedName name="R_M20_COVER">'[53]Road data'!#REF!</definedName>
    <definedName name="R_M20_DECKSLAB" localSheetId="6">'[53]Road data'!#REF!</definedName>
    <definedName name="R_M20_DECKSLAB">'[53]Road data'!#REF!</definedName>
    <definedName name="R_M20_slab">'[139]Road data'!$K$604</definedName>
    <definedName name="R_M20R_BEDBLOCKS">NA()</definedName>
    <definedName name="R_M20R_COVER_SLAB">NA()</definedName>
    <definedName name="R_M20R_DECK">NA()</definedName>
    <definedName name="R_M20R_RAIL">NA()</definedName>
    <definedName name="R_M25_ApproachSlab" localSheetId="6">'[53]Road data'!#REF!</definedName>
    <definedName name="R_M25_ApproachSlab">'[53]Road data'!#REF!</definedName>
    <definedName name="R_M25R_APP">NA()</definedName>
    <definedName name="R_M30_WC" localSheetId="6">'[53]Road data'!#REF!</definedName>
    <definedName name="R_M30_WC">'[53]Road data'!#REF!</definedName>
    <definedName name="R_M30R_WC">NA()</definedName>
    <definedName name="R_M35_C2">NA()</definedName>
    <definedName name="R_M35_CC" localSheetId="6">'[140]Road data'!#REF!</definedName>
    <definedName name="R_M35_CC">'[140]Road data'!#REF!</definedName>
    <definedName name="R_M35_CCP">NA()</definedName>
    <definedName name="R_M35_FLY_CCP">NA()</definedName>
    <definedName name="R_M35_FlyAsh" localSheetId="6">'[53]Road data'!#REF!</definedName>
    <definedName name="R_M35_FlyAsh">'[53]Road data'!#REF!</definedName>
    <definedName name="r_media_m_20">NA()</definedName>
    <definedName name="r_media_m_6">NA()</definedName>
    <definedName name="r_media_sd_c">NA()</definedName>
    <definedName name="r_media_sd_f">NA()</definedName>
    <definedName name="R_Mild">'[53]Road data'!#REF!</definedName>
    <definedName name="R_MSS">'[139]Road data'!$K$244</definedName>
    <definedName name="R_Napa">NA()</definedName>
    <definedName name="r_ohsr_40_12_7">NA()</definedName>
    <definedName name="r_ohsr_40_9_55">NA()</definedName>
    <definedName name="r_ohsr_60_12_9">NA()</definedName>
    <definedName name="r_ohsr_60_9_75">NA()</definedName>
    <definedName name="R_PAINT">NA()</definedName>
    <definedName name="R_Painting" localSheetId="6">'[53]Road data'!#REF!</definedName>
    <definedName name="R_Painting">'[53]Road data'!#REF!</definedName>
    <definedName name="r_pcc_124_12">NA()</definedName>
    <definedName name="R_Pick">'[53]Road data'!$K$89</definedName>
    <definedName name="r_pl_rf">NA()</definedName>
    <definedName name="R_PLAST">NA()</definedName>
    <definedName name="R_PLAST_CUM">NA()</definedName>
    <definedName name="R_PLAST_SQM">NA()</definedName>
    <definedName name="R_Plastering" localSheetId="6">'[53]Road data'!#REF!</definedName>
    <definedName name="R_Plastering">'[53]Road data'!#REF!</definedName>
    <definedName name="R_R300">'[139]Road data'!$K$484</definedName>
    <definedName name="R_Rev_A300" localSheetId="6">'[140]Road data'!#REF!</definedName>
    <definedName name="R_Rev_A300">'[140]Road data'!#REF!</definedName>
    <definedName name="R_Rev_Q300" localSheetId="6">'[140]Road data'!#REF!</definedName>
    <definedName name="R_Rev_Q300">'[140]Road data'!#REF!</definedName>
    <definedName name="R_REV300">NA()</definedName>
    <definedName name="R_Rs_Mason">NA()</definedName>
    <definedName name="R_Rs_Riv_300">NA()</definedName>
    <definedName name="R_SANDFILL">NA()</definedName>
    <definedName name="R_SandFILLING" localSheetId="6">'[53]Road data'!#REF!</definedName>
    <definedName name="R_SandFILLING">'[53]Road data'!#REF!</definedName>
    <definedName name="R_Scar_BT" localSheetId="6">'[53]Road data'!#REF!</definedName>
    <definedName name="R_Scar_BT">'[53]Road data'!#REF!</definedName>
    <definedName name="R_SCAR_GRA">NA()</definedName>
    <definedName name="R_Scar_GSB">'[53]Road data'!#REF!</definedName>
    <definedName name="R_Scarf">'[139]Road data'!$K$97</definedName>
    <definedName name="R_SCSD">'[139]Road data'!$K$198</definedName>
    <definedName name="R_SCSD_6070">'[53]Road data'!$K$173</definedName>
    <definedName name="R_SCSD_80100" localSheetId="6">'[53]Road data'!#REF!</definedName>
    <definedName name="R_SCSD_80100">'[53]Road data'!#REF!</definedName>
    <definedName name="r_sd_media">NA()</definedName>
    <definedName name="R_SDBC">'[53]Road data'!$K$234</definedName>
    <definedName name="R_shoulders">'[139]Road data'!$K$263</definedName>
    <definedName name="R_Tack">'[53]Road data'!$K$197</definedName>
    <definedName name="R_Teak">NA()</definedName>
    <definedName name="r_vrcc_cur_wall_20">NA()</definedName>
    <definedName name="R_WBM_G2">'[139]Road data'!$K$121</definedName>
    <definedName name="R_WBM_G3">'[139]Road data'!$K$144</definedName>
    <definedName name="R_WBM2" localSheetId="6">'[53]Road data'!#REF!</definedName>
    <definedName name="R_WBM2">'[53]Road data'!#REF!</definedName>
    <definedName name="R_WBM2_HS">'[53]Road data'!$K$116</definedName>
    <definedName name="R_WBM2_HVR" localSheetId="6">'[53]Road data'!#REF!</definedName>
    <definedName name="R_WBM2_HVR">'[53]Road data'!#REF!</definedName>
    <definedName name="R_WBM2_MCS" localSheetId="6">'[53]Road data'!#REF!</definedName>
    <definedName name="R_WBM2_MCS">'[53]Road data'!#REF!</definedName>
    <definedName name="R_WBM3" localSheetId="6">'[53]Road data'!#REF!</definedName>
    <definedName name="R_WBM3">'[53]Road data'!#REF!</definedName>
    <definedName name="R_WBM3_HS">'[53]Road data'!$K$142</definedName>
    <definedName name="R_WBM3_HVR" localSheetId="6">'[53]Road data'!#REF!</definedName>
    <definedName name="R_WBM3_HVR">'[53]Road data'!#REF!</definedName>
    <definedName name="R_WBM3_MCS" localSheetId="6">'[53]Road data'!#REF!</definedName>
    <definedName name="R_WBM3_MCS">'[53]Road data'!#REF!</definedName>
    <definedName name="R_Weepholes" localSheetId="6">'[53]Road data'!#REF!</definedName>
    <definedName name="R_Weepholes">'[53]Road data'!#REF!</definedName>
    <definedName name="R_WMM" localSheetId="6">'[53]Road data'!#REF!</definedName>
    <definedName name="R_WMM">'[53]Road data'!#REF!</definedName>
    <definedName name="raams">NA()</definedName>
    <definedName name="Rabbit">NA()</definedName>
    <definedName name="raf">[90]Material!$D$130</definedName>
    <definedName name="raffs">'[90]Plant &amp;  Machinery'!$G$13</definedName>
    <definedName name="rafi">'[90]Plant &amp;  Machinery'!$G$4</definedName>
    <definedName name="raghava">NA()</definedName>
    <definedName name="raised_pointing">NA()</definedName>
    <definedName name="raj">NA()</definedName>
    <definedName name="raju">[90]Material!$D$126</definedName>
    <definedName name="ram">[90]Material!$D$129</definedName>
    <definedName name="raMA">"[391]data!#ref!"</definedName>
    <definedName name="raod" localSheetId="6">[57]Lead!#REF!</definedName>
    <definedName name="raod" localSheetId="0">[57]Lead!#REF!</definedName>
    <definedName name="raod">[57]Lead!#REF!</definedName>
    <definedName name="ras">NA()</definedName>
    <definedName name="rat">[90]Material!$D$51</definedName>
    <definedName name="RatAna">NA()</definedName>
    <definedName name="rate12">'[8]lead-st'!$L$9</definedName>
    <definedName name="rate20">'[8]lead-st'!$L$8</definedName>
    <definedName name="rate40">'[8]lead-st'!$L$7</definedName>
    <definedName name="ratecrs">'[8]lead-st'!$L$12</definedName>
    <definedName name="raterough">'[8]lead-st'!$L$13</definedName>
    <definedName name="raterr">'[8]lead-st'!$L$11</definedName>
    <definedName name="rates" localSheetId="6">#REF!</definedName>
    <definedName name="rates" localSheetId="0">#REF!</definedName>
    <definedName name="rates">#REF!</definedName>
    <definedName name="rates1" localSheetId="6">#REF!</definedName>
    <definedName name="rates1" localSheetId="0">#REF!</definedName>
    <definedName name="rates1">#REF!</definedName>
    <definedName name="rates11" localSheetId="6">#REF!</definedName>
    <definedName name="rates11" localSheetId="0">#REF!</definedName>
    <definedName name="rates11">#REF!</definedName>
    <definedName name="rates4" localSheetId="6">#REF!</definedName>
    <definedName name="rates4" localSheetId="0">#REF!</definedName>
    <definedName name="rates4">#REF!</definedName>
    <definedName name="ratesand">'[8]lead-st'!$L$10</definedName>
    <definedName name="Ravu" localSheetId="6">#REF!</definedName>
    <definedName name="Ravu" localSheetId="0">#REF!</definedName>
    <definedName name="Ravu">#REF!</definedName>
    <definedName name="rax">[90]Material!$D$47</definedName>
    <definedName name="rb">'[26]C-data'!$F$112</definedName>
    <definedName name="rbsw">NA()</definedName>
    <definedName name="rbw">NA()</definedName>
    <definedName name="RCArea" localSheetId="6" hidden="1">#REF!</definedName>
    <definedName name="RCArea" localSheetId="0" hidden="1">#REF!</definedName>
    <definedName name="RCArea" hidden="1">#REF!</definedName>
    <definedName name="RCC_CL">"[70]wh_data_r!#ref!"</definedName>
    <definedName name="RCC_CLL">[55]wh_data_R!$AL$1440:$AN$1441</definedName>
    <definedName name="RCC_D_R">[55]CPHEEO!$BG$3:$BG$13</definedName>
    <definedName name="rcc_mix">'[73]data existing_do not delete'!$F$14:$F$15</definedName>
    <definedName name="RCC_NP_CLASS_PIPES">'[56]RCC S.S PIPES NP CLASS'!$A$23:$A$83</definedName>
    <definedName name="RCC_PR_CLASS_PIPES">'[56]RCC S.S PR CLASS'!$A$24:$A$77</definedName>
    <definedName name="rcc_vrcc_mix">'[73]data existing_do not delete'!$G$14:$G$17</definedName>
    <definedName name="RCM__facia__railing">"[71]works!#ref!"</definedName>
    <definedName name="rcm_facia">NA()</definedName>
    <definedName name="rcml">NA()</definedName>
    <definedName name="rcwbgl">NA()</definedName>
    <definedName name="rcwbgl2">NA()</definedName>
    <definedName name="rd">NA()</definedName>
    <definedName name="rdm">NA()</definedName>
    <definedName name="RE" localSheetId="6">#REF!</definedName>
    <definedName name="RE" localSheetId="0">#REF!</definedName>
    <definedName name="RE">#REF!</definedName>
    <definedName name="Rear">"[394]column!#ref!"</definedName>
    <definedName name="rear1">"[394]column!#ref!"</definedName>
    <definedName name="REARS">"[394]column!#ref!"</definedName>
    <definedName name="rect_4_415">NA()</definedName>
    <definedName name="Rectangular_L_beam">"[71]works!#ref!"</definedName>
    <definedName name="RECV">NA()</definedName>
    <definedName name="red">NA()</definedName>
    <definedName name="ree">NA()</definedName>
    <definedName name="REFIL">[9]DATA!$H$189</definedName>
    <definedName name="refilling">NA()</definedName>
    <definedName name="refrt">"[71]material!#ref!"</definedName>
    <definedName name="reil1">NA()</definedName>
    <definedName name="rel">NA()</definedName>
    <definedName name="Removal_of_imponea__cornea">NA()</definedName>
    <definedName name="Removal_of_Jammu">NA()</definedName>
    <definedName name="Removal_of_natchu__goobi__thooti_etc___for_every_extra_lead_or_lift_over_the_initial_lead_or_lift_">NA()</definedName>
    <definedName name="Removal_of_water_hyacinth_upto_30_cm_thick_">NA()</definedName>
    <definedName name="Removing_of_natchu__goobi__thooti_etc___from_drains__channels_including_clearance_if_not_more_than_1_metre_depth_of_water_with_an_initial_lead_of_10_metresand_lift_of_2_metres_">NA()</definedName>
    <definedName name="Repalle_Sub">[143]quarry!$A$5:$AA$337</definedName>
    <definedName name="repo">NA()</definedName>
    <definedName name="rerfdsfsdfd">'[90]Plant &amp;  Machinery'!$G$4</definedName>
    <definedName name="Rev">NA()</definedName>
    <definedName name="revet">NA()</definedName>
    <definedName name="REVETMENT">NA()</definedName>
    <definedName name="Revision">NA()</definedName>
    <definedName name="revision1">NA()</definedName>
    <definedName name="Revt_300">NA()</definedName>
    <definedName name="rfgergreg">"[71]data!#ref!"</definedName>
    <definedName name="rfgsdg" localSheetId="6">#REF!</definedName>
    <definedName name="rfgsdg" localSheetId="0">#REF!</definedName>
    <definedName name="rfgsdg">#REF!</definedName>
    <definedName name="rfrefrfrf">"[71]data!#ref!"</definedName>
    <definedName name="rfregreg">"[71]data!#ref!"</definedName>
    <definedName name="rggdg" localSheetId="6">#REF!</definedName>
    <definedName name="rggdg" localSheetId="0">#REF!</definedName>
    <definedName name="rggdg">#REF!</definedName>
    <definedName name="RH">NA()</definedName>
    <definedName name="RHS">NA()</definedName>
    <definedName name="ri">NA()</definedName>
    <definedName name="Ridf4_Prop__2_">NA()</definedName>
    <definedName name="rig">NA()</definedName>
    <definedName name="rii">NA()</definedName>
    <definedName name="riii">NA()</definedName>
    <definedName name="RIIO">NA()</definedName>
    <definedName name="riser_shahbad">NA()</definedName>
    <definedName name="rja">"[397]data!#ref!"</definedName>
    <definedName name="rk">NA()</definedName>
    <definedName name="RNN">"[101]column!#ref!"</definedName>
    <definedName name="road" localSheetId="6">[57]Lead!#REF!</definedName>
    <definedName name="road" localSheetId="0">[57]Lead!#REF!</definedName>
    <definedName name="road">[57]Lead!#REF!</definedName>
    <definedName name="Road_Roller">NA()</definedName>
    <definedName name="Road_Sections_list">'[59]Trunk unpaved'!$A$2:$L$233</definedName>
    <definedName name="roar1" localSheetId="6">[57]Lead!#REF!</definedName>
    <definedName name="roar1" localSheetId="0">[57]Lead!#REF!</definedName>
    <definedName name="roar1">[57]Lead!#REF!</definedName>
    <definedName name="robot">NA()</definedName>
    <definedName name="ROJU">NA()</definedName>
    <definedName name="Roof_slab___150mm">"[71]works!#ref!"</definedName>
    <definedName name="Roof_slab_150_300mm">"[71]works!#ref!"</definedName>
    <definedName name="room">NA()</definedName>
    <definedName name="Roplant">NA()</definedName>
    <definedName name="rosid">NA()</definedName>
    <definedName name="ROUGH">[29]MRATES!$G$11</definedName>
    <definedName name="rr">NA()</definedName>
    <definedName name="rr_blast">NA()</definedName>
    <definedName name="rr_stone">NA()</definedName>
    <definedName name="RR_stone_300">NA()</definedName>
    <definedName name="RR_stone_G">NA()</definedName>
    <definedName name="RR_stone_HBG">NA()</definedName>
    <definedName name="RR_stone_O">NA()</definedName>
    <definedName name="RR_stone_OG">NA()</definedName>
    <definedName name="RR_stone_R300">NA()</definedName>
    <definedName name="RR_stone_reG">NA()</definedName>
    <definedName name="rrg">[144]r!$F$7</definedName>
    <definedName name="rrotg">'[145]Lead statement'!$P$16</definedName>
    <definedName name="rrr">'[86]Plant &amp;  Machinery'!$G$4</definedName>
    <definedName name="rrrate">'[8]lead-st'!$L$11</definedName>
    <definedName name="RRRR" localSheetId="6">#REF!</definedName>
    <definedName name="RRRR" localSheetId="0">#REF!</definedName>
    <definedName name="RRRR">#REF!</definedName>
    <definedName name="rrrrrrrrr">"[71]material!#ref!"</definedName>
    <definedName name="rrs">[8]rdamdata!$J$9</definedName>
    <definedName name="rs">NA()</definedName>
    <definedName name="RSDP">[9]DATA!$H$215</definedName>
    <definedName name="rstone">[8]rdamdata!$J$11</definedName>
    <definedName name="rt" localSheetId="6">[57]Lead!#REF!</definedName>
    <definedName name="rt" localSheetId="0">[57]Lead!#REF!</definedName>
    <definedName name="rt">[57]Lead!#REF!</definedName>
    <definedName name="rtcf">NA()</definedName>
    <definedName name="rtcfo">NA()</definedName>
    <definedName name="rtethbcvv">"[71]works!#ref!"</definedName>
    <definedName name="rtretretrett">"[401]data.f8.btr!#ref!"</definedName>
    <definedName name="rtytyt">NA()</definedName>
    <definedName name="RubberRings">[67]maya!$B$382:$B$386</definedName>
    <definedName name="rwgregtr">"[71]material!#ref!"</definedName>
    <definedName name="rwm">NA()</definedName>
    <definedName name="rwsrate">'[146]ssr-rates'!$B$1:$J$1644</definedName>
    <definedName name="s" localSheetId="6">#REF!</definedName>
    <definedName name="s" localSheetId="0">#REF!</definedName>
    <definedName name="s">#REF!</definedName>
    <definedName name="S.F" localSheetId="6" hidden="1">'[40]final abstract'!#REF!</definedName>
    <definedName name="S.F" hidden="1">'[40]final abstract'!#REF!</definedName>
    <definedName name="S_8">NA()</definedName>
    <definedName name="S_Backfill">'[127]Road data'!$C$723</definedName>
    <definedName name="S_F">NA()</definedName>
    <definedName name="S_Filter">'[127]Road data'!$C$529</definedName>
    <definedName name="S_HYSD_found">'[127]Road data'!$C$775</definedName>
    <definedName name="S_HYSD_sub">'[127]Road data'!$C$759</definedName>
    <definedName name="S_HYSD_super">'[127]Road data'!$C$743</definedName>
    <definedName name="S_L_WALL">NA()</definedName>
    <definedName name="S_M15_footing">'[127]Road data'!$C$546</definedName>
    <definedName name="S_M15_levellingcoarse">'[127]Road data'!$C$699</definedName>
    <definedName name="S_M15_sub">'[127]Road data'!$C$572</definedName>
    <definedName name="S_m20_bed">'[127]Road data'!$C$598</definedName>
    <definedName name="S_M20_slab">'[127]Road data'!$C$623</definedName>
    <definedName name="S_M25_Approachslab">'[127]Road data'!$C$673</definedName>
    <definedName name="S_M30_WC">'[127]Road data'!$C$648</definedName>
    <definedName name="S_No_">NA()</definedName>
    <definedName name="S_R_300">'[127]Road data'!$C$511</definedName>
    <definedName name="S_S_WALL">NA()</definedName>
    <definedName name="S_weepholes">'[127]Road data'!$C$821</definedName>
    <definedName name="S0">NA()</definedName>
    <definedName name="S0_10">NA()</definedName>
    <definedName name="S12_6">"'smb://Venkat/VENKAT''S%20(D)/FILES/2%20KC258%20PASADINA/My%20Documents/zero.xls'#$'p&amp;m'.$H$264:$H$264"</definedName>
    <definedName name="sa" localSheetId="6">[147]Lead!#REF!</definedName>
    <definedName name="sa" localSheetId="0">[147]Lead!#REF!</definedName>
    <definedName name="sa">[147]Lead!#REF!</definedName>
    <definedName name="saa">"[307]data_bit_i!#ref!"</definedName>
    <definedName name="Saas">"[71]works!#ref!"</definedName>
    <definedName name="sad" localSheetId="6">'[54]Data.F8.BTR'!#REF!</definedName>
    <definedName name="sad" localSheetId="0">'[54]Data.F8.BTR'!#REF!</definedName>
    <definedName name="sad">'[54]Data.F8.BTR'!#REF!</definedName>
    <definedName name="sadfas" localSheetId="6">#REF!</definedName>
    <definedName name="sadfas" localSheetId="0">#REF!</definedName>
    <definedName name="sadfas">#REF!</definedName>
    <definedName name="Sahabad_stones">"[71]material!#ref!"</definedName>
    <definedName name="sai">NA()</definedName>
    <definedName name="Sal_wood_planks">"[71]material!#ref!"</definedName>
    <definedName name="Sal_wood_scantlins">"[71]material!#ref!"</definedName>
    <definedName name="SALARY">NA()</definedName>
    <definedName name="SALARY_10">NA()</definedName>
    <definedName name="sales2">NA()</definedName>
    <definedName name="sand">[8]rdamdata!$J$12</definedName>
    <definedName name="SAND_D">[29]MRATES!$K$32</definedName>
    <definedName name="Sand_for_filling_and_blindage">NA()</definedName>
    <definedName name="Sand_for_mortar__ceiling_coat_including_washing_screening_etc_">NA()</definedName>
    <definedName name="Sand_Gravel">NA()</definedName>
    <definedName name="Sand_or_loose_soils_wet_sand_not_under_water__silt_in_canals_channels_and_drains_SS_20_A_">NA()</definedName>
    <definedName name="Sand_screened">NA()</definedName>
    <definedName name="SandF">[67]maya!$A$30:$A$31</definedName>
    <definedName name="sandfilling">NA()</definedName>
    <definedName name="sandmortar">NA()</definedName>
    <definedName name="sandscreen">NA()</definedName>
    <definedName name="SANITARY">NA()</definedName>
    <definedName name="sanjay">NA()</definedName>
    <definedName name="sanjaythute">NA()</definedName>
    <definedName name="saS">"[71]material!#ref!"</definedName>
    <definedName name="SASA" localSheetId="6">#REF!</definedName>
    <definedName name="SASA" localSheetId="0">#REF!</definedName>
    <definedName name="SASA">#REF!</definedName>
    <definedName name="sassssssssssssss">"[71]material!#ref!"</definedName>
    <definedName name="satz1">NA()</definedName>
    <definedName name="satz2">NA()</definedName>
    <definedName name="sb">NA()</definedName>
    <definedName name="sbc">NA()</definedName>
    <definedName name="sbl">NA()</definedName>
    <definedName name="sbw">NA()</definedName>
    <definedName name="sc">'[33]Lead statement'!$P$7</definedName>
    <definedName name="SC2MV">NA()</definedName>
    <definedName name="Scaff">"[410]boq!#ref!"</definedName>
    <definedName name="scafhire">NA()</definedName>
    <definedName name="scafhirechr">NA()</definedName>
    <definedName name="scafhirechr1_24">NA()</definedName>
    <definedName name="scafhirechr115">NA()</definedName>
    <definedName name="scale">NA()</definedName>
    <definedName name="scfb">NA()</definedName>
    <definedName name="Sched_Pay">NA()</definedName>
    <definedName name="Scheduled_Extra_Payments">NA()</definedName>
    <definedName name="Scheduled_Interest_Rate">NA()</definedName>
    <definedName name="Scheduled_Monthly_Payment">NA()</definedName>
    <definedName name="schools">NA()</definedName>
    <definedName name="scl">NA()</definedName>
    <definedName name="scld">NA()</definedName>
    <definedName name="Scroll">NA()</definedName>
    <definedName name="scw">NA()</definedName>
    <definedName name="SD">[91]m!$D$149</definedName>
    <definedName name="sdas">"[71]material!#ref!"</definedName>
    <definedName name="Sdate">NA()</definedName>
    <definedName name="sdf" localSheetId="6">#REF!</definedName>
    <definedName name="sdf" localSheetId="0">#REF!</definedName>
    <definedName name="sdf">#REF!</definedName>
    <definedName name="sdfe">NA()</definedName>
    <definedName name="sdfgdsgdfg">NA()</definedName>
    <definedName name="sdfsdsdfdf">[90]Material!$D$70</definedName>
    <definedName name="sdfyaehaehae">NA()</definedName>
    <definedName name="sdgfd">NA()</definedName>
    <definedName name="sdpl">NA()</definedName>
    <definedName name="SDPLBS">NA()</definedName>
    <definedName name="SDPLFA">NA()</definedName>
    <definedName name="SDPLPL">NA()</definedName>
    <definedName name="sdsD">NA()</definedName>
    <definedName name="sdsf">"[130]boq!#ref!"</definedName>
    <definedName name="sdsf_6">"'smb://Tender2/d/Vinod/Excel/Tender/Garuda%20Resorts.xls'#$Boq.CX1"</definedName>
    <definedName name="sea" localSheetId="6">#REF!</definedName>
    <definedName name="sea" localSheetId="0">#REF!</definedName>
    <definedName name="sea">#REF!</definedName>
    <definedName name="searth">NA()</definedName>
    <definedName name="sec">NA()</definedName>
    <definedName name="sec_deposit">NA()</definedName>
    <definedName name="SEComp" localSheetId="6">'[148]Data.F8.BTR'!#REF!</definedName>
    <definedName name="SEComp" localSheetId="0">'[148]Data.F8.BTR'!#REF!</definedName>
    <definedName name="SEComp">'[148]Data.F8.BTR'!#REF!</definedName>
    <definedName name="Second_class_Bricks">NA()</definedName>
    <definedName name="SECTION">NA()</definedName>
    <definedName name="sectorwise">NA()</definedName>
    <definedName name="secured">NA()</definedName>
    <definedName name="see">NA()</definedName>
    <definedName name="sefrdrtg">NA()</definedName>
    <definedName name="SegCharge">NA()</definedName>
    <definedName name="segments">'[77]segments-details'!$A$5:$D$439</definedName>
    <definedName name="seig_earth">NA()</definedName>
    <definedName name="seig_gravel">NA()</definedName>
    <definedName name="seig_metal">NA()</definedName>
    <definedName name="seig_sand">NA()</definedName>
    <definedName name="sein" localSheetId="6">#REF!</definedName>
    <definedName name="sein" localSheetId="0">#REF!</definedName>
    <definedName name="sein">#REF!</definedName>
    <definedName name="sein1" localSheetId="6">#REF!</definedName>
    <definedName name="sein1" localSheetId="0">#REF!</definedName>
    <definedName name="sein1">#REF!</definedName>
    <definedName name="sein4" localSheetId="6">#REF!</definedName>
    <definedName name="sein4" localSheetId="0">#REF!</definedName>
    <definedName name="sein4">#REF!</definedName>
    <definedName name="SEK">NA()</definedName>
    <definedName name="sekar">"[93]data!#ref!"</definedName>
    <definedName name="SEM">NA()</definedName>
    <definedName name="SerialOrder">NA()</definedName>
    <definedName name="SeriesOrder">NA()</definedName>
    <definedName name="SES">NA()</definedName>
    <definedName name="sese" localSheetId="6">[149]Data!#REF!</definedName>
    <definedName name="sese" localSheetId="0">[149]Data!#REF!</definedName>
    <definedName name="sese">[150]Data!#REF!</definedName>
    <definedName name="Setflag">NA()</definedName>
    <definedName name="SEVENTOTHIRTEEN">NA()</definedName>
    <definedName name="sf">'[33]Lead statement'!$P$8</definedName>
    <definedName name="SGEARTH">NA()</definedName>
    <definedName name="SGGRAVEL">[29]MRATES!$H$34</definedName>
    <definedName name="sgh">NA()</definedName>
    <definedName name="SGMETAL">[29]MRATES!$H$30</definedName>
    <definedName name="SGSAND">[29]MRATES!$H$32</definedName>
    <definedName name="sgsdgsdg">NA()</definedName>
    <definedName name="SGSTONE">NA()</definedName>
    <definedName name="sh0_5">NA()</definedName>
    <definedName name="sh0_6">NA()</definedName>
    <definedName name="sh0_8">NA()</definedName>
    <definedName name="sh1_0">NA()</definedName>
    <definedName name="sh1_2">NA()</definedName>
    <definedName name="Shahabad_slabs_of_Tandur_25_4mm_blue">NA()</definedName>
    <definedName name="Shahabad_slabs_of_Tandur_25_4mm_white">NA()</definedName>
    <definedName name="Shahabad_slabs_of_Tandur_50_8_mm_blue">NA()</definedName>
    <definedName name="Shahabad_slabs_of_Tandur_50_8mm_white">NA()</definedName>
    <definedName name="shape">NA()</definedName>
    <definedName name="SHARED_FORMULA_1_11_1_11_26" localSheetId="6">#REF!</definedName>
    <definedName name="SHARED_FORMULA_1_11_1_11_26">#REF!</definedName>
    <definedName name="SHARED_FORMULA_1_11_1_11_30" localSheetId="6">#REF!</definedName>
    <definedName name="SHARED_FORMULA_1_11_1_11_30" localSheetId="0">#REF!</definedName>
    <definedName name="SHARED_FORMULA_1_11_1_11_30">#REF!</definedName>
    <definedName name="SHARED_FORMULA_1_153_1_153_26">NA()</definedName>
    <definedName name="SHARED_FORMULA_1_156_1_156_26" localSheetId="6">CONCATENATE(#REF!,"-",#REF!,"m x ",#REF!,"m")</definedName>
    <definedName name="SHARED_FORMULA_1_156_1_156_26" localSheetId="0">CONCATENATE(#REF!,"-",#REF!,"m x ",#REF!,"m")</definedName>
    <definedName name="SHARED_FORMULA_1_156_1_156_26">CONCATENATE(#REF!,"-",#REF!,"m x ",#REF!,"m")</definedName>
    <definedName name="SHARED_FORMULA_1_161_1_161_26">NA()</definedName>
    <definedName name="SHARED_FORMULA_1_164_1_164_26" localSheetId="6">+#REF!</definedName>
    <definedName name="SHARED_FORMULA_1_164_1_164_26">+#REF!</definedName>
    <definedName name="SHARED_FORMULA_1_204_1_204_37">NA()</definedName>
    <definedName name="SHARED_FORMULA_1_21_1_21_22" localSheetId="6">+#REF!</definedName>
    <definedName name="SHARED_FORMULA_1_21_1_21_22">+#REF!</definedName>
    <definedName name="SHARED_FORMULA_1_21_1_21_33" localSheetId="6">+#REF!</definedName>
    <definedName name="SHARED_FORMULA_1_21_1_21_33" localSheetId="0">+#REF!</definedName>
    <definedName name="SHARED_FORMULA_1_21_1_21_33">+#REF!</definedName>
    <definedName name="SHARED_FORMULA_1_24_1_24_37" localSheetId="6">+#REF!</definedName>
    <definedName name="SHARED_FORMULA_1_24_1_24_37" localSheetId="0">+#REF!</definedName>
    <definedName name="SHARED_FORMULA_1_24_1_24_37">+#REF!</definedName>
    <definedName name="SHARED_FORMULA_1_28_1_28_33" localSheetId="6">+#REF!</definedName>
    <definedName name="SHARED_FORMULA_1_28_1_28_33" localSheetId="0">+#REF!</definedName>
    <definedName name="SHARED_FORMULA_1_28_1_28_33">+#REF!</definedName>
    <definedName name="SHARED_FORMULA_1_31_1_31_22" localSheetId="6">+#REF!</definedName>
    <definedName name="SHARED_FORMULA_1_31_1_31_22" localSheetId="0">+#REF!</definedName>
    <definedName name="SHARED_FORMULA_1_31_1_31_22">+#REF!</definedName>
    <definedName name="SHARED_FORMULA_1_31_1_31_37" localSheetId="6">+#REF!</definedName>
    <definedName name="SHARED_FORMULA_1_31_1_31_37" localSheetId="0">+#REF!</definedName>
    <definedName name="SHARED_FORMULA_1_31_1_31_37">+#REF!</definedName>
    <definedName name="SHARED_FORMULA_1_335_1_335_37">NA()</definedName>
    <definedName name="SHARED_FORMULA_1_34_1_34_22">NA()</definedName>
    <definedName name="SHARED_FORMULA_1_34_1_34_26" localSheetId="6">+#REF!</definedName>
    <definedName name="SHARED_FORMULA_1_34_1_34_26">+#REF!</definedName>
    <definedName name="SHARED_FORMULA_1_344_1_344_37">NA()</definedName>
    <definedName name="SHARED_FORMULA_1_37_1_37_26">NA()</definedName>
    <definedName name="SHARED_FORMULA_1_38_1_38_30" localSheetId="6">+#REF!</definedName>
    <definedName name="SHARED_FORMULA_1_38_1_38_30">+#REF!</definedName>
    <definedName name="SHARED_FORMULA_1_4_1_4_26" localSheetId="6">+#REF!</definedName>
    <definedName name="SHARED_FORMULA_1_4_1_4_26" localSheetId="0">+#REF!</definedName>
    <definedName name="SHARED_FORMULA_1_4_1_4_26">+#REF!</definedName>
    <definedName name="SHARED_FORMULA_1_409_1_409_30">NA()</definedName>
    <definedName name="SHARED_FORMULA_1_41_1_41_30">NA()</definedName>
    <definedName name="SHARED_FORMULA_1_46_1_46_22" localSheetId="6">+#REF!</definedName>
    <definedName name="SHARED_FORMULA_1_46_1_46_22" localSheetId="0">+#REF!</definedName>
    <definedName name="SHARED_FORMULA_1_46_1_46_22">+#REF!</definedName>
    <definedName name="SHARED_FORMULA_1_49_1_49_22">NA()</definedName>
    <definedName name="SHARED_FORMULA_1_5_1_5_22" localSheetId="6">+#REF!</definedName>
    <definedName name="SHARED_FORMULA_1_5_1_5_22">+#REF!</definedName>
    <definedName name="SHARED_FORMULA_1_57_1_57_30" localSheetId="6">+#REF!</definedName>
    <definedName name="SHARED_FORMULA_1_57_1_57_30" localSheetId="0">+#REF!</definedName>
    <definedName name="SHARED_FORMULA_1_57_1_57_30">+#REF!</definedName>
    <definedName name="SHARED_FORMULA_1_60_1_60_30">NA()</definedName>
    <definedName name="SHARED_FORMULA_1_63_1_63_26" localSheetId="6">+#REF!</definedName>
    <definedName name="SHARED_FORMULA_1_63_1_63_26" localSheetId="0">+#REF!</definedName>
    <definedName name="SHARED_FORMULA_1_63_1_63_26">+#REF!</definedName>
    <definedName name="SHARED_FORMULA_1_66_1_66_26">NA()</definedName>
    <definedName name="SHARED_FORMULA_1_7_1_7_33" localSheetId="6">+#REF!</definedName>
    <definedName name="SHARED_FORMULA_1_7_1_7_33">+#REF!</definedName>
    <definedName name="SHARED_FORMULA_1_801_1_801_22">NA()</definedName>
    <definedName name="SHARED_FORMULA_1_860_1_860_22">NA()</definedName>
    <definedName name="SHARED_FORMULA_1_9_1_9_37" localSheetId="6">+#REF!</definedName>
    <definedName name="SHARED_FORMULA_1_9_1_9_37">+#REF!</definedName>
    <definedName name="SHARED_FORMULA_10_114_10_114_26" localSheetId="6">+#REF!*#REF!</definedName>
    <definedName name="SHARED_FORMULA_10_114_10_114_26" localSheetId="0">+#REF!*#REF!</definedName>
    <definedName name="SHARED_FORMULA_10_114_10_114_26">+#REF!*#REF!</definedName>
    <definedName name="SHARED_FORMULA_10_117_10_117_26">NA()</definedName>
    <definedName name="SHARED_FORMULA_10_3_10_3_25">NA()</definedName>
    <definedName name="SHARED_FORMULA_10_388_10_388_22">0.425</definedName>
    <definedName name="SHARED_FORMULA_10_401_10_401_22">0.425</definedName>
    <definedName name="SHARED_FORMULA_10_405_10_405_22">0.425</definedName>
    <definedName name="SHARED_FORMULA_10_420_10_420_22">0.425</definedName>
    <definedName name="SHARED_FORMULA_10_425_10_425_22">0.425</definedName>
    <definedName name="SHARED_FORMULA_10_449_10_449_22">0.425</definedName>
    <definedName name="SHARED_FORMULA_10_465_10_465_22">0.425</definedName>
    <definedName name="SHARED_FORMULA_10_476_10_476_22">0.425</definedName>
    <definedName name="SHARED_FORMULA_10_479_10_479_22">0.425</definedName>
    <definedName name="SHARED_FORMULA_10_484_10_484_22">0.425</definedName>
    <definedName name="SHARED_FORMULA_10_508_10_508_22">0.425</definedName>
    <definedName name="SHARED_FORMULA_10_524_10_524_22">0.425</definedName>
    <definedName name="SHARED_FORMULA_10_538_10_538_22">0.425</definedName>
    <definedName name="SHARED_FORMULA_10_542_10_542_22">0.425</definedName>
    <definedName name="SHARED_FORMULA_10_566_10_566_22">0.425</definedName>
    <definedName name="SHARED_FORMULA_10_582_10_582_22">0.425</definedName>
    <definedName name="SHARED_FORMULA_10_596_10_596_22">0.425</definedName>
    <definedName name="SHARED_FORMULA_10_600_10_600_22">0.425</definedName>
    <definedName name="SHARED_FORMULA_11_101_11_101_21" localSheetId="6">+#REF!/10^5</definedName>
    <definedName name="SHARED_FORMULA_11_101_11_101_21" localSheetId="0">+#REF!/10^5</definedName>
    <definedName name="SHARED_FORMULA_11_101_11_101_21">+#REF!/10^5</definedName>
    <definedName name="SHARED_FORMULA_11_110_11_110_29">NA()</definedName>
    <definedName name="SHARED_FORMULA_11_112_11_112_25">NA()</definedName>
    <definedName name="SHARED_FORMULA_11_113_11_113_29" localSheetId="6">+#REF!/10^5</definedName>
    <definedName name="SHARED_FORMULA_11_113_11_113_29" localSheetId="0">+#REF!/10^5</definedName>
    <definedName name="SHARED_FORMULA_11_113_11_113_29">+#REF!/10^5</definedName>
    <definedName name="SHARED_FORMULA_11_116_11_116_21">NA()</definedName>
    <definedName name="SHARED_FORMULA_11_125_11_125_21" localSheetId="6">+#REF!/10^5</definedName>
    <definedName name="SHARED_FORMULA_11_125_11_125_21">+#REF!/10^5</definedName>
    <definedName name="SHARED_FORMULA_11_132_11_132_21" localSheetId="6">+#REF!/10^5</definedName>
    <definedName name="SHARED_FORMULA_11_132_11_132_21" localSheetId="0">+#REF!/10^5</definedName>
    <definedName name="SHARED_FORMULA_11_132_11_132_21">+#REF!/10^5</definedName>
    <definedName name="SHARED_FORMULA_11_136_11_136_29">NA()</definedName>
    <definedName name="SHARED_FORMULA_11_144_11_144_25">NA()</definedName>
    <definedName name="SHARED_FORMULA_11_157_11_157_21">NA()</definedName>
    <definedName name="SHARED_FORMULA_11_167_11_167_21" localSheetId="6">+#REF!/10^5</definedName>
    <definedName name="SHARED_FORMULA_11_167_11_167_21" localSheetId="0">+#REF!/10^5</definedName>
    <definedName name="SHARED_FORMULA_11_167_11_167_21">+#REF!/10^5</definedName>
    <definedName name="SHARED_FORMULA_11_182_11_182_25">NA()</definedName>
    <definedName name="SHARED_FORMULA_11_185_11_185_21" localSheetId="6">+#REF!/10^5</definedName>
    <definedName name="SHARED_FORMULA_11_185_11_185_21">+#REF!/10^5</definedName>
    <definedName name="SHARED_FORMULA_11_189_11_189_21">NA()</definedName>
    <definedName name="SHARED_FORMULA_11_28_11_28_21" localSheetId="6">+#REF!/10^5</definedName>
    <definedName name="SHARED_FORMULA_11_28_11_28_21">+#REF!/10^5</definedName>
    <definedName name="SHARED_FORMULA_11_3_11_3_21" localSheetId="6">+#REF!/10^5</definedName>
    <definedName name="SHARED_FORMULA_11_3_11_3_21" localSheetId="0">+#REF!/10^5</definedName>
    <definedName name="SHARED_FORMULA_11_3_11_3_21">+#REF!/10^5</definedName>
    <definedName name="SHARED_FORMULA_11_3_11_3_25">NA()</definedName>
    <definedName name="SHARED_FORMULA_11_3_11_3_29" localSheetId="6">+#REF!/10^5</definedName>
    <definedName name="SHARED_FORMULA_11_3_11_3_29" localSheetId="0">+#REF!/10^5</definedName>
    <definedName name="SHARED_FORMULA_11_3_11_3_29">+#REF!/10^5</definedName>
    <definedName name="SHARED_FORMULA_11_35_11_35_21">NA()</definedName>
    <definedName name="SHARED_FORMULA_11_35_11_35_25">NA()</definedName>
    <definedName name="SHARED_FORMULA_11_44_11_44_29" localSheetId="6">+#REF!/10^5</definedName>
    <definedName name="SHARED_FORMULA_11_44_11_44_29">+#REF!/10^5</definedName>
    <definedName name="SHARED_FORMULA_11_46_11_46_29">NA()</definedName>
    <definedName name="SHARED_FORMULA_11_60_11_60_21" localSheetId="6">+#REF!/10^5</definedName>
    <definedName name="SHARED_FORMULA_11_60_11_60_21">+#REF!/10^5</definedName>
    <definedName name="SHARED_FORMULA_11_67_11_67_21">NA()</definedName>
    <definedName name="SHARED_FORMULA_11_78_11_78_29">NA()</definedName>
    <definedName name="SHARED_FORMULA_11_80_11_80_25">NA()</definedName>
    <definedName name="SHARED_FORMULA_11_81_11_81_29" localSheetId="6">+#REF!/10^5</definedName>
    <definedName name="SHARED_FORMULA_11_81_11_81_29">+#REF!/10^5</definedName>
    <definedName name="SHARED_FORMULA_11_84_11_84_21">NA()</definedName>
    <definedName name="SHARED_FORMULA_11_88_11_88_21" localSheetId="6">+#REF!/10^5</definedName>
    <definedName name="SHARED_FORMULA_11_88_11_88_21">+#REF!/10^5</definedName>
    <definedName name="SHARED_FORMULA_12_123_12_123_11">NA()</definedName>
    <definedName name="SHARED_FORMULA_14_10_14_10_18" localSheetId="6">+#REF!*#REF!</definedName>
    <definedName name="SHARED_FORMULA_14_10_14_10_18">+#REF!*#REF!</definedName>
    <definedName name="SHARED_FORMULA_14_50_14_50_18" localSheetId="6">+#REF!*#REF!</definedName>
    <definedName name="SHARED_FORMULA_14_50_14_50_18" localSheetId="0">+#REF!*#REF!</definedName>
    <definedName name="SHARED_FORMULA_14_50_14_50_18">+#REF!*#REF!</definedName>
    <definedName name="SHARED_FORMULA_14_52_14_52_18">NA()</definedName>
    <definedName name="SHARED_FORMULA_15_13_15_13_17" localSheetId="6">SUM(#REF!)</definedName>
    <definedName name="SHARED_FORMULA_15_13_15_13_17" localSheetId="0">SUM(#REF!)</definedName>
    <definedName name="SHARED_FORMULA_15_13_15_13_17">SUM(#REF!)</definedName>
    <definedName name="SHARED_FORMULA_18_13_18_13_17" localSheetId="6">IF(#REF!=10,"Ten",IF(#REF!=1,"ONE",""))</definedName>
    <definedName name="SHARED_FORMULA_18_13_18_13_17" localSheetId="0">IF(#REF!=10,"Ten",IF(#REF!=1,"ONE",""))</definedName>
    <definedName name="SHARED_FORMULA_18_13_18_13_17">IF(#REF!=10,"Ten",IF(#REF!=1,"ONE",""))</definedName>
    <definedName name="SHARED_FORMULA_19_13_19_13_17" localSheetId="6">#REF!</definedName>
    <definedName name="SHARED_FORMULA_19_13_19_13_17" localSheetId="0">#REF!</definedName>
    <definedName name="SHARED_FORMULA_19_13_19_13_17">#REF!</definedName>
    <definedName name="SHARED_FORMULA_2_2043_2_2043_22">5</definedName>
    <definedName name="SHARED_FORMULA_2_2058_2_2058_22">24</definedName>
    <definedName name="SHARED_FORMULA_2_2064_2_2064_22">2</definedName>
    <definedName name="SHARED_FORMULA_2_6_2_6_30" localSheetId="6">+#REF!</definedName>
    <definedName name="SHARED_FORMULA_2_6_2_6_30" localSheetId="0">+#REF!</definedName>
    <definedName name="SHARED_FORMULA_2_6_2_6_30">+#REF!</definedName>
    <definedName name="SHARED_FORMULA_21_13_21_13_17" localSheetId="6">#REF!*#REF!/#REF!</definedName>
    <definedName name="SHARED_FORMULA_21_13_21_13_17" localSheetId="0">#REF!*#REF!/#REF!</definedName>
    <definedName name="SHARED_FORMULA_21_13_21_13_17">#REF!*#REF!/#REF!</definedName>
    <definedName name="SHARED_FORMULA_21_273_21_273_17">NA()</definedName>
    <definedName name="SHARED_FORMULA_21_289_21_289_17" localSheetId="6">SUM(#REF!)</definedName>
    <definedName name="SHARED_FORMULA_21_289_21_289_17">SUM(#REF!)</definedName>
    <definedName name="SHARED_FORMULA_21_291_21_291_17" localSheetId="6">+#REF!-#REF!</definedName>
    <definedName name="SHARED_FORMULA_21_291_21_291_17" localSheetId="0">+#REF!-#REF!</definedName>
    <definedName name="SHARED_FORMULA_21_291_21_291_17">+#REF!-#REF!</definedName>
    <definedName name="SHARED_FORMULA_22_101_22_101_17">NA()</definedName>
    <definedName name="SHARED_FORMULA_22_103_22_103_17" localSheetId="6">+#REF!*#REF!</definedName>
    <definedName name="SHARED_FORMULA_22_103_22_103_17">+#REF!*#REF!</definedName>
    <definedName name="SHARED_FORMULA_22_105_22_105_17">NA()</definedName>
    <definedName name="SHARED_FORMULA_22_108_22_108_17" localSheetId="6">+#REF!*#REF!</definedName>
    <definedName name="SHARED_FORMULA_22_108_22_108_17">+#REF!*#REF!</definedName>
    <definedName name="SHARED_FORMULA_22_110_22_110_17">NA()</definedName>
    <definedName name="SHARED_FORMULA_22_114_22_114_17" localSheetId="6">+#REF!*#REF!</definedName>
    <definedName name="SHARED_FORMULA_22_114_22_114_17">+#REF!*#REF!</definedName>
    <definedName name="SHARED_FORMULA_22_118_22_118_17" localSheetId="6">+#REF!*#REF!</definedName>
    <definedName name="SHARED_FORMULA_22_118_22_118_17" localSheetId="0">+#REF!*#REF!</definedName>
    <definedName name="SHARED_FORMULA_22_118_22_118_17">+#REF!*#REF!</definedName>
    <definedName name="SHARED_FORMULA_22_122_22_122_17" localSheetId="6">+#REF!*#REF!</definedName>
    <definedName name="SHARED_FORMULA_22_122_22_122_17" localSheetId="0">+#REF!*#REF!</definedName>
    <definedName name="SHARED_FORMULA_22_122_22_122_17">+#REF!*#REF!</definedName>
    <definedName name="SHARED_FORMULA_22_123_22_123_17">NA()</definedName>
    <definedName name="SHARED_FORMULA_22_128_22_128_17" localSheetId="6">+#REF!*#REF!</definedName>
    <definedName name="SHARED_FORMULA_22_128_22_128_17">+#REF!*#REF!</definedName>
    <definedName name="SHARED_FORMULA_22_13_22_13_17" localSheetId="6">+#REF!*#REF!</definedName>
    <definedName name="SHARED_FORMULA_22_13_22_13_17" localSheetId="0">+#REF!*#REF!</definedName>
    <definedName name="SHARED_FORMULA_22_13_22_13_17">+#REF!*#REF!</definedName>
    <definedName name="SHARED_FORMULA_22_133_22_133_17" localSheetId="6">+#REF!*#REF!</definedName>
    <definedName name="SHARED_FORMULA_22_133_22_133_17" localSheetId="0">+#REF!*#REF!</definedName>
    <definedName name="SHARED_FORMULA_22_133_22_133_17">+#REF!*#REF!</definedName>
    <definedName name="SHARED_FORMULA_22_138_22_138_17">NA()</definedName>
    <definedName name="SHARED_FORMULA_22_139_22_139_17" localSheetId="6">+#REF!*#REF!</definedName>
    <definedName name="SHARED_FORMULA_22_139_22_139_17">+#REF!*#REF!</definedName>
    <definedName name="SHARED_FORMULA_22_144_22_144_17">NA()</definedName>
    <definedName name="SHARED_FORMULA_22_145_22_145_17" localSheetId="6">+#REF!*#REF!</definedName>
    <definedName name="SHARED_FORMULA_22_145_22_145_17">+#REF!*#REF!</definedName>
    <definedName name="SHARED_FORMULA_22_146_22_146_17">NA()</definedName>
    <definedName name="SHARED_FORMULA_22_148_22_148_17">NA()</definedName>
    <definedName name="SHARED_FORMULA_22_150_22_150_17" localSheetId="6">+#REF!*#REF!</definedName>
    <definedName name="SHARED_FORMULA_22_150_22_150_17">+#REF!*#REF!</definedName>
    <definedName name="SHARED_FORMULA_22_153_22_153_17">NA()</definedName>
    <definedName name="SHARED_FORMULA_22_157_22_157_17" localSheetId="6">+#REF!*#REF!</definedName>
    <definedName name="SHARED_FORMULA_22_157_22_157_17">+#REF!*#REF!</definedName>
    <definedName name="SHARED_FORMULA_22_158_22_158_17">NA()</definedName>
    <definedName name="SHARED_FORMULA_22_159_22_159_17" localSheetId="6">+#REF!*#REF!</definedName>
    <definedName name="SHARED_FORMULA_22_159_22_159_17">+#REF!*#REF!</definedName>
    <definedName name="SHARED_FORMULA_22_161_22_161_17" localSheetId="6">+#REF!*#REF!</definedName>
    <definedName name="SHARED_FORMULA_22_161_22_161_17" localSheetId="0">+#REF!*#REF!</definedName>
    <definedName name="SHARED_FORMULA_22_161_22_161_17">+#REF!*#REF!</definedName>
    <definedName name="SHARED_FORMULA_22_162_22_162_17">NA()</definedName>
    <definedName name="SHARED_FORMULA_22_166_22_166_17" localSheetId="6">+#REF!*#REF!</definedName>
    <definedName name="SHARED_FORMULA_22_166_22_166_17" localSheetId="0">+#REF!*#REF!</definedName>
    <definedName name="SHARED_FORMULA_22_166_22_166_17">+#REF!*#REF!</definedName>
    <definedName name="SHARED_FORMULA_22_171_22_171_17" localSheetId="6">+#REF!*#REF!</definedName>
    <definedName name="SHARED_FORMULA_22_171_22_171_17" localSheetId="0">+#REF!*#REF!</definedName>
    <definedName name="SHARED_FORMULA_22_171_22_171_17">+#REF!*#REF!</definedName>
    <definedName name="SHARED_FORMULA_22_173_22_173_17">NA()</definedName>
    <definedName name="SHARED_FORMULA_22_175_22_175_17" localSheetId="6">+#REF!*#REF!</definedName>
    <definedName name="SHARED_FORMULA_22_175_22_175_17" localSheetId="0">+#REF!*#REF!</definedName>
    <definedName name="SHARED_FORMULA_22_175_22_175_17">+#REF!*#REF!</definedName>
    <definedName name="SHARED_FORMULA_22_177_22_177_17">NA()</definedName>
    <definedName name="SHARED_FORMULA_22_179_22_179_17" localSheetId="6">+#REF!*#REF!</definedName>
    <definedName name="SHARED_FORMULA_22_179_22_179_17">+#REF!*#REF!</definedName>
    <definedName name="SHARED_FORMULA_22_183_22_183_17">NA()</definedName>
    <definedName name="SHARED_FORMULA_22_184_22_184_17" localSheetId="6">+#REF!*#REF!</definedName>
    <definedName name="SHARED_FORMULA_22_184_22_184_17">+#REF!*#REF!</definedName>
    <definedName name="SHARED_FORMULA_22_186_22_186_17" localSheetId="6">+#REF!*#REF!</definedName>
    <definedName name="SHARED_FORMULA_22_186_22_186_17" localSheetId="0">+#REF!*#REF!</definedName>
    <definedName name="SHARED_FORMULA_22_186_22_186_17">+#REF!*#REF!</definedName>
    <definedName name="SHARED_FORMULA_22_187_22_187_17">NA()</definedName>
    <definedName name="SHARED_FORMULA_22_190_22_190_17" localSheetId="6">+#REF!*#REF!</definedName>
    <definedName name="SHARED_FORMULA_22_190_22_190_17" localSheetId="0">+#REF!*#REF!</definedName>
    <definedName name="SHARED_FORMULA_22_190_22_190_17">+#REF!*#REF!</definedName>
    <definedName name="SHARED_FORMULA_22_191_22_191_17">NA()</definedName>
    <definedName name="SHARED_FORMULA_22_196_22_196_17" localSheetId="6">+#REF!*#REF!</definedName>
    <definedName name="SHARED_FORMULA_22_196_22_196_17">+#REF!*#REF!</definedName>
    <definedName name="SHARED_FORMULA_22_199_22_199_17">NA()</definedName>
    <definedName name="SHARED_FORMULA_22_20_22_20_17" localSheetId="6">+#REF!*#REF!</definedName>
    <definedName name="SHARED_FORMULA_22_20_22_20_17">+#REF!*#REF!</definedName>
    <definedName name="SHARED_FORMULA_22_201_22_201_17" localSheetId="6">+#REF!*#REF!</definedName>
    <definedName name="SHARED_FORMULA_22_201_22_201_17" localSheetId="0">+#REF!*#REF!</definedName>
    <definedName name="SHARED_FORMULA_22_201_22_201_17">+#REF!*#REF!</definedName>
    <definedName name="SHARED_FORMULA_22_203_22_203_17">NA()</definedName>
    <definedName name="SHARED_FORMULA_22_205_22_205_17">NA()</definedName>
    <definedName name="SHARED_FORMULA_22_206_22_206_17" localSheetId="6">+#REF!*#REF!</definedName>
    <definedName name="SHARED_FORMULA_22_206_22_206_17" localSheetId="0">+#REF!*#REF!</definedName>
    <definedName name="SHARED_FORMULA_22_206_22_206_17">+#REF!*#REF!</definedName>
    <definedName name="SHARED_FORMULA_22_207_22_207_17">NA()</definedName>
    <definedName name="SHARED_FORMULA_22_209_22_209_17">NA()</definedName>
    <definedName name="SHARED_FORMULA_22_21_22_21_17">NA()</definedName>
    <definedName name="SHARED_FORMULA_22_211_22_211_17" localSheetId="6">+#REF!*#REF!</definedName>
    <definedName name="SHARED_FORMULA_22_211_22_211_17">+#REF!*#REF!</definedName>
    <definedName name="SHARED_FORMULA_22_212_22_212_17">NA()</definedName>
    <definedName name="SHARED_FORMULA_22_214_22_214_17" localSheetId="6">+#REF!*#REF!</definedName>
    <definedName name="SHARED_FORMULA_22_214_22_214_17">+#REF!*#REF!</definedName>
    <definedName name="SHARED_FORMULA_22_215_22_215_17">NA()</definedName>
    <definedName name="SHARED_FORMULA_22_216_22_216_17" localSheetId="6">+#REF!*#REF!</definedName>
    <definedName name="SHARED_FORMULA_22_216_22_216_17">+#REF!*#REF!</definedName>
    <definedName name="SHARED_FORMULA_22_218_22_218_17" localSheetId="6">+#REF!*#REF!</definedName>
    <definedName name="SHARED_FORMULA_22_218_22_218_17" localSheetId="0">+#REF!*#REF!</definedName>
    <definedName name="SHARED_FORMULA_22_218_22_218_17">+#REF!*#REF!</definedName>
    <definedName name="SHARED_FORMULA_22_220_22_220_17" localSheetId="6">+#REF!*#REF!</definedName>
    <definedName name="SHARED_FORMULA_22_220_22_220_17" localSheetId="0">+#REF!*#REF!</definedName>
    <definedName name="SHARED_FORMULA_22_220_22_220_17">+#REF!*#REF!</definedName>
    <definedName name="SHARED_FORMULA_22_222_22_222_17" localSheetId="6">+#REF!*#REF!</definedName>
    <definedName name="SHARED_FORMULA_22_222_22_222_17" localSheetId="0">+#REF!*#REF!</definedName>
    <definedName name="SHARED_FORMULA_22_222_22_222_17">+#REF!*#REF!</definedName>
    <definedName name="SHARED_FORMULA_22_224_22_224_17" localSheetId="6">+#REF!*#REF!</definedName>
    <definedName name="SHARED_FORMULA_22_224_22_224_17" localSheetId="0">+#REF!*#REF!</definedName>
    <definedName name="SHARED_FORMULA_22_224_22_224_17">+#REF!*#REF!</definedName>
    <definedName name="SHARED_FORMULA_22_226_22_226_17" localSheetId="6">+#REF!*#REF!</definedName>
    <definedName name="SHARED_FORMULA_22_226_22_226_17" localSheetId="0">+#REF!*#REF!</definedName>
    <definedName name="SHARED_FORMULA_22_226_22_226_17">+#REF!*#REF!</definedName>
    <definedName name="SHARED_FORMULA_22_229_22_229_17" localSheetId="6">+#REF!*#REF!</definedName>
    <definedName name="SHARED_FORMULA_22_229_22_229_17" localSheetId="0">+#REF!*#REF!</definedName>
    <definedName name="SHARED_FORMULA_22_229_22_229_17">+#REF!*#REF!</definedName>
    <definedName name="SHARED_FORMULA_22_232_22_232_17" localSheetId="6">+#REF!*#REF!</definedName>
    <definedName name="SHARED_FORMULA_22_232_22_232_17" localSheetId="0">+#REF!*#REF!</definedName>
    <definedName name="SHARED_FORMULA_22_232_22_232_17">+#REF!*#REF!</definedName>
    <definedName name="SHARED_FORMULA_22_235_22_235_17" localSheetId="6">+#REF!*#REF!</definedName>
    <definedName name="SHARED_FORMULA_22_235_22_235_17" localSheetId="0">+#REF!*#REF!</definedName>
    <definedName name="SHARED_FORMULA_22_235_22_235_17">+#REF!*#REF!</definedName>
    <definedName name="SHARED_FORMULA_22_236_22_236_17">NA()</definedName>
    <definedName name="SHARED_FORMULA_22_237_22_237_17" localSheetId="6">+#REF!*#REF!</definedName>
    <definedName name="SHARED_FORMULA_22_237_22_237_17">+#REF!*#REF!</definedName>
    <definedName name="SHARED_FORMULA_22_238_22_238_17">NA()</definedName>
    <definedName name="SHARED_FORMULA_22_239_22_239_17" localSheetId="6">+#REF!*#REF!</definedName>
    <definedName name="SHARED_FORMULA_22_239_22_239_17">+#REF!*#REF!</definedName>
    <definedName name="SHARED_FORMULA_22_240_22_240_17">NA()</definedName>
    <definedName name="SHARED_FORMULA_22_241_22_241_17" localSheetId="6">+#REF!*#REF!</definedName>
    <definedName name="SHARED_FORMULA_22_241_22_241_17">+#REF!*#REF!</definedName>
    <definedName name="SHARED_FORMULA_22_243_22_243_17" localSheetId="6">+#REF!*#REF!</definedName>
    <definedName name="SHARED_FORMULA_22_243_22_243_17" localSheetId="0">+#REF!*#REF!</definedName>
    <definedName name="SHARED_FORMULA_22_243_22_243_17">+#REF!*#REF!</definedName>
    <definedName name="SHARED_FORMULA_22_245_22_245_17">NA()</definedName>
    <definedName name="SHARED_FORMULA_22_246_22_246_17" localSheetId="6">+#REF!*#REF!</definedName>
    <definedName name="SHARED_FORMULA_22_246_22_246_17" localSheetId="0">+#REF!*#REF!</definedName>
    <definedName name="SHARED_FORMULA_22_246_22_246_17">+#REF!*#REF!</definedName>
    <definedName name="SHARED_FORMULA_22_248_22_248_17">NA()</definedName>
    <definedName name="SHARED_FORMULA_22_249_22_249_17" localSheetId="6">+#REF!*#REF!</definedName>
    <definedName name="SHARED_FORMULA_22_249_22_249_17">+#REF!*#REF!</definedName>
    <definedName name="SHARED_FORMULA_22_25_22_25_17" localSheetId="6">+#REF!*#REF!</definedName>
    <definedName name="SHARED_FORMULA_22_25_22_25_17" localSheetId="0">+#REF!*#REF!</definedName>
    <definedName name="SHARED_FORMULA_22_25_22_25_17">+#REF!*#REF!</definedName>
    <definedName name="SHARED_FORMULA_22_250_22_250_17">NA()</definedName>
    <definedName name="SHARED_FORMULA_22_252_22_252_17">NA()</definedName>
    <definedName name="SHARED_FORMULA_22_253_22_253_17" localSheetId="6">+#REF!*#REF!</definedName>
    <definedName name="SHARED_FORMULA_22_253_22_253_17" localSheetId="0">+#REF!*#REF!</definedName>
    <definedName name="SHARED_FORMULA_22_253_22_253_17">+#REF!*#REF!</definedName>
    <definedName name="SHARED_FORMULA_22_254_22_254_17">NA()</definedName>
    <definedName name="SHARED_FORMULA_22_255_22_255_17" localSheetId="6">+#REF!*#REF!</definedName>
    <definedName name="SHARED_FORMULA_22_255_22_255_17">+#REF!*#REF!</definedName>
    <definedName name="SHARED_FORMULA_22_257_22_257_17" localSheetId="6">+#REF!*#REF!</definedName>
    <definedName name="SHARED_FORMULA_22_257_22_257_17" localSheetId="0">+#REF!*#REF!</definedName>
    <definedName name="SHARED_FORMULA_22_257_22_257_17">+#REF!*#REF!</definedName>
    <definedName name="SHARED_FORMULA_22_26_22_26_17">NA()</definedName>
    <definedName name="SHARED_FORMULA_22_260_22_260_17">NA()</definedName>
    <definedName name="SHARED_FORMULA_22_262_22_262_17" localSheetId="6">+#REF!*#REF!</definedName>
    <definedName name="SHARED_FORMULA_22_262_22_262_17" localSheetId="0">+#REF!*#REF!</definedName>
    <definedName name="SHARED_FORMULA_22_262_22_262_17">+#REF!*#REF!</definedName>
    <definedName name="SHARED_FORMULA_22_263_22_263_17">NA()</definedName>
    <definedName name="SHARED_FORMULA_22_265_22_265_17">NA()</definedName>
    <definedName name="SHARED_FORMULA_22_267_22_267_17" localSheetId="6">+#REF!*#REF!</definedName>
    <definedName name="SHARED_FORMULA_22_267_22_267_17">+#REF!*#REF!</definedName>
    <definedName name="SHARED_FORMULA_22_269_22_269_17">NA()</definedName>
    <definedName name="SHARED_FORMULA_22_270_22_270_17" localSheetId="6">+#REF!*#REF!</definedName>
    <definedName name="SHARED_FORMULA_22_270_22_270_17">+#REF!*#REF!</definedName>
    <definedName name="SHARED_FORMULA_22_271_22_271_17">NA()</definedName>
    <definedName name="SHARED_FORMULA_22_273_22_273_17" localSheetId="6">+#REF!*#REF!</definedName>
    <definedName name="SHARED_FORMULA_22_273_22_273_17">+#REF!*#REF!</definedName>
    <definedName name="SHARED_FORMULA_22_275_22_275_17">NA()</definedName>
    <definedName name="SHARED_FORMULA_22_276_22_276_17" localSheetId="6">+#REF!*#REF!</definedName>
    <definedName name="SHARED_FORMULA_22_276_22_276_17">+#REF!*#REF!</definedName>
    <definedName name="SHARED_FORMULA_22_278_22_278_17" localSheetId="6">+#REF!*#REF!</definedName>
    <definedName name="SHARED_FORMULA_22_278_22_278_17" localSheetId="0">+#REF!*#REF!</definedName>
    <definedName name="SHARED_FORMULA_22_278_22_278_17">+#REF!*#REF!</definedName>
    <definedName name="SHARED_FORMULA_22_280_22_280_17" localSheetId="6">+#REF!*#REF!</definedName>
    <definedName name="SHARED_FORMULA_22_280_22_280_17" localSheetId="0">+#REF!*#REF!</definedName>
    <definedName name="SHARED_FORMULA_22_280_22_280_17">+#REF!*#REF!</definedName>
    <definedName name="SHARED_FORMULA_22_282_22_282_17" localSheetId="6">+#REF!*#REF!</definedName>
    <definedName name="SHARED_FORMULA_22_282_22_282_17" localSheetId="0">+#REF!*#REF!</definedName>
    <definedName name="SHARED_FORMULA_22_282_22_282_17">+#REF!*#REF!</definedName>
    <definedName name="SHARED_FORMULA_22_284_22_284_17" localSheetId="6">+#REF!*#REF!</definedName>
    <definedName name="SHARED_FORMULA_22_284_22_284_17" localSheetId="0">+#REF!*#REF!</definedName>
    <definedName name="SHARED_FORMULA_22_284_22_284_17">+#REF!*#REF!</definedName>
    <definedName name="SHARED_FORMULA_22_286_22_286_17" localSheetId="6">+#REF!*#REF!</definedName>
    <definedName name="SHARED_FORMULA_22_286_22_286_17" localSheetId="0">+#REF!*#REF!</definedName>
    <definedName name="SHARED_FORMULA_22_286_22_286_17">+#REF!*#REF!</definedName>
    <definedName name="SHARED_FORMULA_22_31_22_31_17" localSheetId="6">+#REF!*#REF!</definedName>
    <definedName name="SHARED_FORMULA_22_31_22_31_17" localSheetId="0">+#REF!*#REF!</definedName>
    <definedName name="SHARED_FORMULA_22_31_22_31_17">+#REF!*#REF!</definedName>
    <definedName name="SHARED_FORMULA_22_33_22_33_17" localSheetId="6">+#REF!*#REF!</definedName>
    <definedName name="SHARED_FORMULA_22_33_22_33_17" localSheetId="0">+#REF!*#REF!</definedName>
    <definedName name="SHARED_FORMULA_22_33_22_33_17">+#REF!*#REF!</definedName>
    <definedName name="SHARED_FORMULA_22_35_22_35_17">NA()</definedName>
    <definedName name="SHARED_FORMULA_22_36_22_36_17" localSheetId="6">+#REF!*#REF!</definedName>
    <definedName name="SHARED_FORMULA_22_36_22_36_17">+#REF!*#REF!</definedName>
    <definedName name="SHARED_FORMULA_22_37_22_37_17">NA()</definedName>
    <definedName name="SHARED_FORMULA_22_40_22_40_17">NA()</definedName>
    <definedName name="SHARED_FORMULA_22_41_22_41_17" localSheetId="6">+#REF!*#REF!</definedName>
    <definedName name="SHARED_FORMULA_22_41_22_41_17">+#REF!*#REF!</definedName>
    <definedName name="SHARED_FORMULA_22_44_22_44_17" localSheetId="6">+#REF!*#REF!</definedName>
    <definedName name="SHARED_FORMULA_22_44_22_44_17" localSheetId="0">+#REF!*#REF!</definedName>
    <definedName name="SHARED_FORMULA_22_44_22_44_17">+#REF!*#REF!</definedName>
    <definedName name="SHARED_FORMULA_22_45_22_45_17">NA()</definedName>
    <definedName name="SHARED_FORMULA_22_48_22_48_17">NA()</definedName>
    <definedName name="SHARED_FORMULA_22_49_22_49_17" localSheetId="6">+#REF!*#REF!</definedName>
    <definedName name="SHARED_FORMULA_22_49_22_49_17" localSheetId="0">+#REF!*#REF!</definedName>
    <definedName name="SHARED_FORMULA_22_49_22_49_17">+#REF!*#REF!</definedName>
    <definedName name="SHARED_FORMULA_22_52_22_52_17">NA()</definedName>
    <definedName name="SHARED_FORMULA_22_55_22_55_17" localSheetId="6">+#REF!*#REF!</definedName>
    <definedName name="SHARED_FORMULA_22_55_22_55_17">+#REF!*#REF!</definedName>
    <definedName name="SHARED_FORMULA_22_57_22_57_17" localSheetId="6">+#REF!*#REF!</definedName>
    <definedName name="SHARED_FORMULA_22_57_22_57_17" localSheetId="0">+#REF!*#REF!</definedName>
    <definedName name="SHARED_FORMULA_22_57_22_57_17">+#REF!*#REF!</definedName>
    <definedName name="SHARED_FORMULA_22_59_22_59_17">NA()</definedName>
    <definedName name="SHARED_FORMULA_22_61_22_61_17" localSheetId="6">+#REF!*#REF!</definedName>
    <definedName name="SHARED_FORMULA_22_61_22_61_17" localSheetId="0">+#REF!*#REF!</definedName>
    <definedName name="SHARED_FORMULA_22_61_22_61_17">+#REF!*#REF!</definedName>
    <definedName name="SHARED_FORMULA_22_62_22_62_17">NA()</definedName>
    <definedName name="SHARED_FORMULA_22_67_22_67_17" localSheetId="6">+#REF!*#REF!</definedName>
    <definedName name="SHARED_FORMULA_22_67_22_67_17">+#REF!*#REF!</definedName>
    <definedName name="SHARED_FORMULA_22_72_22_72_17">NA()</definedName>
    <definedName name="SHARED_FORMULA_22_73_22_73_17" localSheetId="6">+#REF!*#REF!</definedName>
    <definedName name="SHARED_FORMULA_22_73_22_73_17">+#REF!*#REF!</definedName>
    <definedName name="SHARED_FORMULA_22_78_22_78_17">NA()</definedName>
    <definedName name="SHARED_FORMULA_22_80_22_80_17" localSheetId="6">+#REF!*#REF!</definedName>
    <definedName name="SHARED_FORMULA_22_80_22_80_17">+#REF!*#REF!</definedName>
    <definedName name="SHARED_FORMULA_22_83_22_83_17">NA()</definedName>
    <definedName name="SHARED_FORMULA_22_85_22_85_17" localSheetId="6">+#REF!*#REF!</definedName>
    <definedName name="SHARED_FORMULA_22_85_22_85_17">+#REF!*#REF!</definedName>
    <definedName name="SHARED_FORMULA_22_87_22_87_17" localSheetId="6">+#REF!*#REF!</definedName>
    <definedName name="SHARED_FORMULA_22_87_22_87_17" localSheetId="0">+#REF!*#REF!</definedName>
    <definedName name="SHARED_FORMULA_22_87_22_87_17">+#REF!*#REF!</definedName>
    <definedName name="SHARED_FORMULA_22_90_22_90_17">NA()</definedName>
    <definedName name="SHARED_FORMULA_22_92_22_92_17" localSheetId="6">+#REF!*#REF!</definedName>
    <definedName name="SHARED_FORMULA_22_92_22_92_17" localSheetId="0">+#REF!*#REF!</definedName>
    <definedName name="SHARED_FORMULA_22_92_22_92_17">+#REF!*#REF!</definedName>
    <definedName name="SHARED_FORMULA_22_96_22_96_17">NA()</definedName>
    <definedName name="SHARED_FORMULA_22_98_22_98_17" localSheetId="6">+#REF!*#REF!</definedName>
    <definedName name="SHARED_FORMULA_22_98_22_98_17">+#REF!*#REF!</definedName>
    <definedName name="SHARED_FORMULA_23_181_23_181_17">NA()</definedName>
    <definedName name="SHARED_FORMULA_23_197_23_197_17">NA()</definedName>
    <definedName name="SHARED_FORMULA_23_210_23_210_17">NA()</definedName>
    <definedName name="SHARED_FORMULA_23_213_23_213_17">NA()</definedName>
    <definedName name="SHARED_FORMULA_23_216_23_216_17">NA()</definedName>
    <definedName name="SHARED_FORMULA_23_230_23_230_17">NA()</definedName>
    <definedName name="SHARED_FORMULA_23_24_23_24_17">NA()</definedName>
    <definedName name="SHARED_FORMULA_23_258_23_258_17">NA()</definedName>
    <definedName name="SHARED_FORMULA_23_261_23_261_17">NA()</definedName>
    <definedName name="SHARED_FORMULA_23_38_23_38_17">NA()</definedName>
    <definedName name="SHARED_FORMULA_23_65_23_65_17">NA()</definedName>
    <definedName name="SHARED_FORMULA_23_76_23_76_17">NA()</definedName>
    <definedName name="SHARED_FORMULA_24_194_24_194_17" localSheetId="6">+#REF!/10^5</definedName>
    <definedName name="SHARED_FORMULA_24_194_24_194_17">+#REF!/10^5</definedName>
    <definedName name="SHARED_FORMULA_24_212_24_212_17" localSheetId="6">+#REF!/10^5</definedName>
    <definedName name="SHARED_FORMULA_24_212_24_212_17" localSheetId="0">+#REF!/10^5</definedName>
    <definedName name="SHARED_FORMULA_24_212_24_212_17">+#REF!/10^5</definedName>
    <definedName name="SHARED_FORMULA_24_227_24_227_17" localSheetId="6">+#REF!/10^5</definedName>
    <definedName name="SHARED_FORMULA_24_227_24_227_17" localSheetId="0">+#REF!/10^5</definedName>
    <definedName name="SHARED_FORMULA_24_227_24_227_17">+#REF!/10^5</definedName>
    <definedName name="SHARED_FORMULA_24_23_24_23_17" localSheetId="6">+#REF!/10^5</definedName>
    <definedName name="SHARED_FORMULA_24_23_24_23_17" localSheetId="0">+#REF!/10^5</definedName>
    <definedName name="SHARED_FORMULA_24_23_24_23_17">+#REF!/10^5</definedName>
    <definedName name="SHARED_FORMULA_24_230_24_230_17" localSheetId="6">+#REF!/10^5</definedName>
    <definedName name="SHARED_FORMULA_24_230_24_230_17" localSheetId="0">+#REF!/10^5</definedName>
    <definedName name="SHARED_FORMULA_24_230_24_230_17">+#REF!/10^5</definedName>
    <definedName name="SHARED_FORMULA_24_233_24_233_17" localSheetId="6">+#REF!/10^5</definedName>
    <definedName name="SHARED_FORMULA_24_233_24_233_17" localSheetId="0">+#REF!/10^5</definedName>
    <definedName name="SHARED_FORMULA_24_233_24_233_17">+#REF!/10^5</definedName>
    <definedName name="SHARED_FORMULA_24_247_24_247_17" localSheetId="6">+#REF!/10^5</definedName>
    <definedName name="SHARED_FORMULA_24_247_24_247_17" localSheetId="0">+#REF!/10^5</definedName>
    <definedName name="SHARED_FORMULA_24_247_24_247_17">+#REF!/10^5</definedName>
    <definedName name="SHARED_FORMULA_24_251_24_251_17" localSheetId="6">+#REF!/10^5</definedName>
    <definedName name="SHARED_FORMULA_24_251_24_251_17" localSheetId="0">+#REF!/10^5</definedName>
    <definedName name="SHARED_FORMULA_24_251_24_251_17">+#REF!/10^5</definedName>
    <definedName name="SHARED_FORMULA_24_271_24_271_17" localSheetId="6">+#REF!/10^5</definedName>
    <definedName name="SHARED_FORMULA_24_271_24_271_17" localSheetId="0">+#REF!/10^5</definedName>
    <definedName name="SHARED_FORMULA_24_271_24_271_17">+#REF!/10^5</definedName>
    <definedName name="SHARED_FORMULA_24_274_24_274_17" localSheetId="6">+#REF!/10^5</definedName>
    <definedName name="SHARED_FORMULA_24_274_24_274_17" localSheetId="0">+#REF!/10^5</definedName>
    <definedName name="SHARED_FORMULA_24_274_24_274_17">+#REF!/10^5</definedName>
    <definedName name="SHARED_FORMULA_24_34_24_34_17" localSheetId="6">+#REF!/10^5</definedName>
    <definedName name="SHARED_FORMULA_24_34_24_34_17" localSheetId="0">+#REF!/10^5</definedName>
    <definedName name="SHARED_FORMULA_24_34_24_34_17">+#REF!/10^5</definedName>
    <definedName name="SHARED_FORMULA_24_65_24_65_17" localSheetId="6">+#REF!/10^5</definedName>
    <definedName name="SHARED_FORMULA_24_65_24_65_17" localSheetId="0">+#REF!/10^5</definedName>
    <definedName name="SHARED_FORMULA_24_65_24_65_17">+#REF!/10^5</definedName>
    <definedName name="SHARED_FORMULA_24_78_24_78_17" localSheetId="6">+#REF!/10^5</definedName>
    <definedName name="SHARED_FORMULA_24_78_24_78_17" localSheetId="0">+#REF!/10^5</definedName>
    <definedName name="SHARED_FORMULA_24_78_24_78_17">+#REF!/10^5</definedName>
    <definedName name="SHARED_FORMULA_3_1045_3_1045_0">NA()</definedName>
    <definedName name="SHARED_FORMULA_3_1067_3_1067_0">NA()</definedName>
    <definedName name="SHARED_FORMULA_3_1088_3_1088_0">NA()</definedName>
    <definedName name="SHARED_FORMULA_3_11_3_11_26" localSheetId="6">#REF!</definedName>
    <definedName name="SHARED_FORMULA_3_11_3_11_26" localSheetId="0">#REF!</definedName>
    <definedName name="SHARED_FORMULA_3_11_3_11_26">#REF!</definedName>
    <definedName name="SHARED_FORMULA_3_11_3_11_30" localSheetId="6">#REF!</definedName>
    <definedName name="SHARED_FORMULA_3_11_3_11_30" localSheetId="0">#REF!</definedName>
    <definedName name="SHARED_FORMULA_3_11_3_11_30">#REF!</definedName>
    <definedName name="SHARED_FORMULA_3_1115_3_1115_0">NA()</definedName>
    <definedName name="SHARED_FORMULA_3_1141_3_1141_0">NA()</definedName>
    <definedName name="SHARED_FORMULA_3_1167_3_1167_0">NA()</definedName>
    <definedName name="SHARED_FORMULA_3_119_3_119_8">NA()</definedName>
    <definedName name="SHARED_FORMULA_3_1195_3_1195_0">NA()</definedName>
    <definedName name="SHARED_FORMULA_3_1199_3_1199_13">2+2</definedName>
    <definedName name="SHARED_FORMULA_3_1206_3_1206_0">NA()</definedName>
    <definedName name="SHARED_FORMULA_3_122_3_122_7" localSheetId="6">#REF!</definedName>
    <definedName name="SHARED_FORMULA_3_122_3_122_7" localSheetId="0">#REF!</definedName>
    <definedName name="SHARED_FORMULA_3_122_3_122_7">#REF!</definedName>
    <definedName name="SHARED_FORMULA_3_1234_3_1234_0">NA()</definedName>
    <definedName name="SHARED_FORMULA_3_1245_3_1245_0">NA()</definedName>
    <definedName name="SHARED_FORMULA_3_1275_3_1275_0">NA()</definedName>
    <definedName name="SHARED_FORMULA_3_1297_3_1297_0">NA()</definedName>
    <definedName name="SHARED_FORMULA_3_1321_3_1321_0">NA()</definedName>
    <definedName name="SHARED_FORMULA_3_1342_3_1342_0">NA()</definedName>
    <definedName name="SHARED_FORMULA_3_1368_3_1368_0">NA()</definedName>
    <definedName name="SHARED_FORMULA_3_139_3_139_13">0.23</definedName>
    <definedName name="SHARED_FORMULA_3_140_3_140_18">1</definedName>
    <definedName name="SHARED_FORMULA_3_1402_3_1402_7">1+1</definedName>
    <definedName name="SHARED_FORMULA_3_143_3_143_11">0.23</definedName>
    <definedName name="SHARED_FORMULA_3_144_3_144_22">1</definedName>
    <definedName name="SHARED_FORMULA_3_145_3_145_8">NA()</definedName>
    <definedName name="SHARED_FORMULA_3_148_3_148_7">NA()</definedName>
    <definedName name="SHARED_FORMULA_3_1488_3_1488_0">220*3.33</definedName>
    <definedName name="SHARED_FORMULA_3_155_3_155_13">0.23</definedName>
    <definedName name="SHARED_FORMULA_3_16_3_16_33" localSheetId="6">+#REF!</definedName>
    <definedName name="SHARED_FORMULA_3_16_3_16_33" localSheetId="0">+#REF!</definedName>
    <definedName name="SHARED_FORMULA_3_16_3_16_33">+#REF!</definedName>
    <definedName name="SHARED_FORMULA_3_161_3_161_11">0.23</definedName>
    <definedName name="SHARED_FORMULA_3_161_3_161_26">NA()</definedName>
    <definedName name="SHARED_FORMULA_3_164_3_164_26" localSheetId="6">+#REF!</definedName>
    <definedName name="SHARED_FORMULA_3_164_3_164_26" localSheetId="0">+#REF!</definedName>
    <definedName name="SHARED_FORMULA_3_164_3_164_26">+#REF!</definedName>
    <definedName name="SHARED_FORMULA_3_17_3_17_22" localSheetId="6">+#REF!</definedName>
    <definedName name="SHARED_FORMULA_3_17_3_17_22" localSheetId="0">+#REF!</definedName>
    <definedName name="SHARED_FORMULA_3_17_3_17_22">+#REF!</definedName>
    <definedName name="SHARED_FORMULA_3_172_3_172_30">NA()</definedName>
    <definedName name="SHARED_FORMULA_3_174_3_174_11">1+1+0.23</definedName>
    <definedName name="SHARED_FORMULA_3_177_3_177_30" localSheetId="6">+#REF!</definedName>
    <definedName name="SHARED_FORMULA_3_177_3_177_30" localSheetId="0">+#REF!</definedName>
    <definedName name="SHARED_FORMULA_3_177_3_177_30">+#REF!</definedName>
    <definedName name="SHARED_FORMULA_3_1788_3_1788_6">NA()</definedName>
    <definedName name="SHARED_FORMULA_3_1791_3_1791_6">NA()</definedName>
    <definedName name="SHARED_FORMULA_3_1792_3_1792_6">NA()</definedName>
    <definedName name="SHARED_FORMULA_3_1793_3_1793_6">NA()</definedName>
    <definedName name="SHARED_FORMULA_3_1794_3_1794_6">NA()</definedName>
    <definedName name="SHARED_FORMULA_3_1795_3_1795_6">NA()</definedName>
    <definedName name="SHARED_FORMULA_3_1816_3_1816_6">NA()</definedName>
    <definedName name="SHARED_FORMULA_3_1819_3_1819_6">NA()</definedName>
    <definedName name="SHARED_FORMULA_3_1820_3_1820_6">NA()</definedName>
    <definedName name="SHARED_FORMULA_3_1821_3_1821_6">NA()</definedName>
    <definedName name="SHARED_FORMULA_3_1822_3_1822_6">NA()</definedName>
    <definedName name="SHARED_FORMULA_3_1823_3_1823_6">NA()</definedName>
    <definedName name="SHARED_FORMULA_3_1843_3_1843_6">NA()</definedName>
    <definedName name="SHARED_FORMULA_3_1846_3_1846_6">NA()</definedName>
    <definedName name="SHARED_FORMULA_3_1847_3_1847_6">NA()</definedName>
    <definedName name="SHARED_FORMULA_3_1848_3_1848_6">NA()</definedName>
    <definedName name="SHARED_FORMULA_3_1849_3_1849_6">NA()</definedName>
    <definedName name="SHARED_FORMULA_3_1850_3_1850_6">NA()</definedName>
    <definedName name="SHARED_FORMULA_3_187_3_187_18">1</definedName>
    <definedName name="SHARED_FORMULA_3_203_3_203_9">1</definedName>
    <definedName name="SHARED_FORMULA_3_209_3_209_22" localSheetId="6">+#REF!</definedName>
    <definedName name="SHARED_FORMULA_3_209_3_209_22" localSheetId="0">+#REF!</definedName>
    <definedName name="SHARED_FORMULA_3_209_3_209_22">+#REF!</definedName>
    <definedName name="SHARED_FORMULA_3_21_3_21_33" localSheetId="6">+#REF!</definedName>
    <definedName name="SHARED_FORMULA_3_21_3_21_33" localSheetId="0">+#REF!</definedName>
    <definedName name="SHARED_FORMULA_3_21_3_21_33">+#REF!</definedName>
    <definedName name="SHARED_FORMULA_3_213_3_213_22">NA()</definedName>
    <definedName name="SHARED_FORMULA_3_216_3_216_22" localSheetId="6">+#REF!</definedName>
    <definedName name="SHARED_FORMULA_3_216_3_216_22" localSheetId="0">+#REF!</definedName>
    <definedName name="SHARED_FORMULA_3_216_3_216_22">+#REF!</definedName>
    <definedName name="SHARED_FORMULA_3_218_3_218_9">1</definedName>
    <definedName name="SHARED_FORMULA_3_220_3_220_22">NA()</definedName>
    <definedName name="SHARED_FORMULA_3_220_3_220_26">NA()</definedName>
    <definedName name="SHARED_FORMULA_3_221_3_221_37">NA()</definedName>
    <definedName name="SHARED_FORMULA_3_223_3_223_26" localSheetId="6">+#REF!</definedName>
    <definedName name="SHARED_FORMULA_3_223_3_223_26">+#REF!</definedName>
    <definedName name="SHARED_FORMULA_3_224_3_224_9">1</definedName>
    <definedName name="SHARED_FORMULA_3_232_3_232_9">1</definedName>
    <definedName name="SHARED_FORMULA_3_236_3_236_26">NA()</definedName>
    <definedName name="SHARED_FORMULA_3_239_3_239_26" localSheetId="6">+#REF!</definedName>
    <definedName name="SHARED_FORMULA_3_239_3_239_26">+#REF!</definedName>
    <definedName name="SHARED_FORMULA_3_24_3_24_37" localSheetId="6">+#REF!</definedName>
    <definedName name="SHARED_FORMULA_3_24_3_24_37" localSheetId="0">+#REF!</definedName>
    <definedName name="SHARED_FORMULA_3_24_3_24_37">+#REF!</definedName>
    <definedName name="SHARED_FORMULA_3_246_3_246_9">1</definedName>
    <definedName name="SHARED_FORMULA_3_251_3_251_9">1</definedName>
    <definedName name="SHARED_FORMULA_3_261_3_261_22">+ROUNDUP(3.3/0.15,0)</definedName>
    <definedName name="SHARED_FORMULA_3_261_3_261_9">1</definedName>
    <definedName name="SHARED_FORMULA_3_2613_3_2613_7">1+1</definedName>
    <definedName name="SHARED_FORMULA_3_264_3_264_0">NA()</definedName>
    <definedName name="SHARED_FORMULA_3_265_3_265_22">+ROUNDUP(3.3/0.15,0)</definedName>
    <definedName name="SHARED_FORMULA_3_267_3_267_9">1</definedName>
    <definedName name="SHARED_FORMULA_3_268_3_268_22">+ROUNDUP(3.3/0.15,0)</definedName>
    <definedName name="SHARED_FORMULA_3_268_3_268_33">NA()</definedName>
    <definedName name="SHARED_FORMULA_3_2696_3_2696_7">1+1</definedName>
    <definedName name="SHARED_FORMULA_3_271_3_271_22">+ROUNDUP(3.3/0.15,0)</definedName>
    <definedName name="SHARED_FORMULA_3_274_3_274_33" localSheetId="6">+#REF!</definedName>
    <definedName name="SHARED_FORMULA_3_274_3_274_33" localSheetId="0">+#REF!</definedName>
    <definedName name="SHARED_FORMULA_3_274_3_274_33">+#REF!</definedName>
    <definedName name="SHARED_FORMULA_3_275_3_275_9">1</definedName>
    <definedName name="SHARED_FORMULA_3_28_3_28_33" localSheetId="6">+#REF!</definedName>
    <definedName name="SHARED_FORMULA_3_28_3_28_33" localSheetId="0">+#REF!</definedName>
    <definedName name="SHARED_FORMULA_3_28_3_28_33">+#REF!</definedName>
    <definedName name="SHARED_FORMULA_3_2870_3_2870_7">1+1</definedName>
    <definedName name="SHARED_FORMULA_3_289_3_289_9">1</definedName>
    <definedName name="SHARED_FORMULA_3_293_3_293_9">1</definedName>
    <definedName name="SHARED_FORMULA_3_297_3_297_9">1</definedName>
    <definedName name="SHARED_FORMULA_3_306_3_306_9">1</definedName>
    <definedName name="SHARED_FORMULA_3_31_3_31_22" localSheetId="6">+#REF!</definedName>
    <definedName name="SHARED_FORMULA_3_31_3_31_22" localSheetId="0">+#REF!</definedName>
    <definedName name="SHARED_FORMULA_3_31_3_31_22">+#REF!</definedName>
    <definedName name="SHARED_FORMULA_3_31_3_31_30" localSheetId="6">+#REF!</definedName>
    <definedName name="SHARED_FORMULA_3_31_3_31_30" localSheetId="0">+#REF!</definedName>
    <definedName name="SHARED_FORMULA_3_31_3_31_30">+#REF!</definedName>
    <definedName name="SHARED_FORMULA_3_312_3_312_9">1</definedName>
    <definedName name="SHARED_FORMULA_3_319_3_319_0">NA()</definedName>
    <definedName name="SHARED_FORMULA_3_32_3_32_37" localSheetId="6">+#REF!</definedName>
    <definedName name="SHARED_FORMULA_3_32_3_32_37" localSheetId="0">+#REF!</definedName>
    <definedName name="SHARED_FORMULA_3_32_3_32_37">+#REF!</definedName>
    <definedName name="SHARED_FORMULA_3_320_3_320_9">1</definedName>
    <definedName name="SHARED_FORMULA_3_337_3_337_22">1</definedName>
    <definedName name="SHARED_FORMULA_3_34_3_34_22">NA()</definedName>
    <definedName name="SHARED_FORMULA_3_34_3_34_30">NA()</definedName>
    <definedName name="SHARED_FORMULA_3_353_3_353_22">1</definedName>
    <definedName name="SHARED_FORMULA_3_368_3_368_22">1</definedName>
    <definedName name="SHARED_FORMULA_3_38_3_38_30" localSheetId="6">#REF!</definedName>
    <definedName name="SHARED_FORMULA_3_38_3_38_30">#REF!</definedName>
    <definedName name="SHARED_FORMULA_3_388_3_388_22">1</definedName>
    <definedName name="SHARED_FORMULA_3_39_3_39_37" localSheetId="6">+#REF!</definedName>
    <definedName name="SHARED_FORMULA_3_39_3_39_37" localSheetId="0">+#REF!</definedName>
    <definedName name="SHARED_FORMULA_3_39_3_39_37">+#REF!</definedName>
    <definedName name="SHARED_FORMULA_3_39_3_39_8">NA()</definedName>
    <definedName name="SHARED_FORMULA_3_401_3_401_22">1</definedName>
    <definedName name="SHARED_FORMULA_3_403_3_403_0">NA()</definedName>
    <definedName name="SHARED_FORMULA_3_405_3_405_22">1</definedName>
    <definedName name="SHARED_FORMULA_3_41_3_41_30">NA()</definedName>
    <definedName name="SHARED_FORMULA_3_415_3_415_0">NA()</definedName>
    <definedName name="SHARED_FORMULA_3_425_3_425_22">1</definedName>
    <definedName name="SHARED_FORMULA_3_444_3_444_7">1</definedName>
    <definedName name="SHARED_FORMULA_3_449_3_449_22">1</definedName>
    <definedName name="SHARED_FORMULA_3_452_3_452_0">NA()</definedName>
    <definedName name="SHARED_FORMULA_3_46_3_46_22" localSheetId="6">+#REF!</definedName>
    <definedName name="SHARED_FORMULA_3_46_3_46_22" localSheetId="0">+#REF!</definedName>
    <definedName name="SHARED_FORMULA_3_46_3_46_22">+#REF!</definedName>
    <definedName name="SHARED_FORMULA_3_460_3_460_7">1</definedName>
    <definedName name="SHARED_FORMULA_3_462_3_462_37">NA()</definedName>
    <definedName name="SHARED_FORMULA_3_464_3_464_0">NA()</definedName>
    <definedName name="SHARED_FORMULA_3_465_3_465_22">1</definedName>
    <definedName name="SHARED_FORMULA_3_473_3_473_22">1</definedName>
    <definedName name="SHARED_FORMULA_3_480_3_480_7">1</definedName>
    <definedName name="SHARED_FORMULA_3_484_3_484_22">1</definedName>
    <definedName name="SHARED_FORMULA_3_489_3_489_26">NA()</definedName>
    <definedName name="SHARED_FORMULA_3_49_3_49_22">NA()</definedName>
    <definedName name="SHARED_FORMULA_3_493_3_493_26">NA()</definedName>
    <definedName name="SHARED_FORMULA_3_5_3_5_22" localSheetId="6">+#REF!</definedName>
    <definedName name="SHARED_FORMULA_3_5_3_5_22">+#REF!</definedName>
    <definedName name="SHARED_FORMULA_3_500_3_500_0">NA()</definedName>
    <definedName name="SHARED_FORMULA_3_503_3_503_37" localSheetId="6">+#REF!</definedName>
    <definedName name="SHARED_FORMULA_3_503_3_503_37" localSheetId="0">+#REF!</definedName>
    <definedName name="SHARED_FORMULA_3_503_3_503_37">+#REF!</definedName>
    <definedName name="SHARED_FORMULA_3_508_3_508_22">1</definedName>
    <definedName name="SHARED_FORMULA_3_514_3_514_0">NA()</definedName>
    <definedName name="SHARED_FORMULA_3_515_3_515_7">1</definedName>
    <definedName name="SHARED_FORMULA_3_517_3_517_26" localSheetId="6">+#REF!</definedName>
    <definedName name="SHARED_FORMULA_3_517_3_517_26" localSheetId="0">+#REF!</definedName>
    <definedName name="SHARED_FORMULA_3_517_3_517_26">+#REF!</definedName>
    <definedName name="SHARED_FORMULA_3_521_3_521_26" localSheetId="6">+#REF!</definedName>
    <definedName name="SHARED_FORMULA_3_521_3_521_26" localSheetId="0">+#REF!</definedName>
    <definedName name="SHARED_FORMULA_3_521_3_521_26">+#REF!</definedName>
    <definedName name="SHARED_FORMULA_3_524_3_524_22">1</definedName>
    <definedName name="SHARED_FORMULA_3_527_3_527_0">NA()</definedName>
    <definedName name="SHARED_FORMULA_3_531_3_531_7">1</definedName>
    <definedName name="SHARED_FORMULA_3_532_3_532_22">1</definedName>
    <definedName name="SHARED_FORMULA_3_533_3_533_20">1</definedName>
    <definedName name="SHARED_FORMULA_3_538_3_538_20">1</definedName>
    <definedName name="SHARED_FORMULA_3_540_3_540_0">NA()</definedName>
    <definedName name="SHARED_FORMULA_3_542_3_542_22">1</definedName>
    <definedName name="SHARED_FORMULA_3_545_3_545_7">1</definedName>
    <definedName name="SHARED_FORMULA_3_558_3_558_7">1</definedName>
    <definedName name="SHARED_FORMULA_3_566_3_566_22">1</definedName>
    <definedName name="SHARED_FORMULA_3_569_3_569_0">NA()</definedName>
    <definedName name="SHARED_FORMULA_3_57_3_57_30" localSheetId="6">+#REF!</definedName>
    <definedName name="SHARED_FORMULA_3_57_3_57_30" localSheetId="0">+#REF!</definedName>
    <definedName name="SHARED_FORMULA_3_57_3_57_30">+#REF!</definedName>
    <definedName name="SHARED_FORMULA_3_582_3_582_22">1</definedName>
    <definedName name="SHARED_FORMULA_3_583_3_583_0">NA()</definedName>
    <definedName name="SHARED_FORMULA_3_590_3_590_22">1</definedName>
    <definedName name="SHARED_FORMULA_3_596_3_596_0">NA()</definedName>
    <definedName name="SHARED_FORMULA_3_60_3_60_18">1</definedName>
    <definedName name="SHARED_FORMULA_3_60_3_60_30">NA()</definedName>
    <definedName name="SHARED_FORMULA_3_600_3_600_22">1</definedName>
    <definedName name="SHARED_FORMULA_3_607_3_607_7">1</definedName>
    <definedName name="SHARED_FORMULA_3_609_3_609_0">NA()</definedName>
    <definedName name="SHARED_FORMULA_3_624_3_624_0">NA()</definedName>
    <definedName name="SHARED_FORMULA_3_63_3_63_26" localSheetId="6">+#REF!</definedName>
    <definedName name="SHARED_FORMULA_3_63_3_63_26">+#REF!</definedName>
    <definedName name="SHARED_FORMULA_3_636_3_636_0">NA()</definedName>
    <definedName name="SHARED_FORMULA_3_647_3_647_0">NA()</definedName>
    <definedName name="SHARED_FORMULA_3_65_3_65_8">NA()</definedName>
    <definedName name="SHARED_FORMULA_3_658_3_658_0">NA()</definedName>
    <definedName name="SHARED_FORMULA_3_66_3_66_26">NA()</definedName>
    <definedName name="SHARED_FORMULA_3_673_3_673_0">NA()</definedName>
    <definedName name="SHARED_FORMULA_3_685_3_685_0">NA()</definedName>
    <definedName name="SHARED_FORMULA_3_69_3_69_7">NA()</definedName>
    <definedName name="SHARED_FORMULA_3_696_3_696_0">NA()</definedName>
    <definedName name="SHARED_FORMULA_3_7_3_7_33" localSheetId="6">+#REF!</definedName>
    <definedName name="SHARED_FORMULA_3_7_3_7_33">+#REF!</definedName>
    <definedName name="SHARED_FORMULA_3_707_3_707_0">NA()</definedName>
    <definedName name="SHARED_FORMULA_3_740_3_740_0">NA()</definedName>
    <definedName name="SHARED_FORMULA_3_76_3_76_18">1</definedName>
    <definedName name="SHARED_FORMULA_3_767_3_767_0">NA()</definedName>
    <definedName name="SHARED_FORMULA_3_779_3_779_0">NA()</definedName>
    <definedName name="SHARED_FORMULA_3_780_3_780_26">NA()</definedName>
    <definedName name="SHARED_FORMULA_3_810_3_810_0">NA()</definedName>
    <definedName name="SHARED_FORMULA_3_822_3_822_0">NA()</definedName>
    <definedName name="SHARED_FORMULA_3_88_3_88_18">1</definedName>
    <definedName name="SHARED_FORMULA_3_9_3_9_37" localSheetId="6">+#REF!</definedName>
    <definedName name="SHARED_FORMULA_3_9_3_9_37">+#REF!</definedName>
    <definedName name="SHARED_FORMULA_3_903_3_903_0">NA()</definedName>
    <definedName name="SHARED_FORMULA_3_91_3_91_8">NA()</definedName>
    <definedName name="SHARED_FORMULA_3_95_3_95_7" localSheetId="6">#REF!</definedName>
    <definedName name="SHARED_FORMULA_3_95_3_95_7">#REF!</definedName>
    <definedName name="SHARED_FORMULA_3_953_3_953_0">NA()</definedName>
    <definedName name="SHARED_FORMULA_3_96_3_96_7">NA()</definedName>
    <definedName name="SHARED_FORMULA_3_977_3_977_0">NA()</definedName>
    <definedName name="SHARED_FORMULA_3_999_3_999_0">NA()</definedName>
    <definedName name="SHARED_FORMULA_4_102_4_102_13">6.275+2.795+1.82+4.63+4.13+0.115*2</definedName>
    <definedName name="SHARED_FORMULA_4_117_4_117_33">NA()</definedName>
    <definedName name="SHARED_FORMULA_4_120_4_120_8">NA()</definedName>
    <definedName name="SHARED_FORMULA_4_129_4_129_20">3.73+3.23*2+0.23</definedName>
    <definedName name="SHARED_FORMULA_4_130_4_130_30">NA()</definedName>
    <definedName name="SHARED_FORMULA_4_1313_4_1313_22">0.23</definedName>
    <definedName name="SHARED_FORMULA_4_132_4_132_20">3.23*2+0.23</definedName>
    <definedName name="SHARED_FORMULA_4_1324_4_1324_22">0.23</definedName>
    <definedName name="SHARED_FORMULA_4_133_4_133_18">0.23+0.075*2</definedName>
    <definedName name="SHARED_FORMULA_4_1333_4_1333_22">0.23</definedName>
    <definedName name="SHARED_FORMULA_4_134_4_134_20">3.47+4.26-0.23</definedName>
    <definedName name="SHARED_FORMULA_4_135_4_135_18">0.3+0.075*2</definedName>
    <definedName name="SHARED_FORMULA_4_135_4_135_30" localSheetId="6">+#REF!</definedName>
    <definedName name="SHARED_FORMULA_4_135_4_135_30" localSheetId="0">+#REF!</definedName>
    <definedName name="SHARED_FORMULA_4_135_4_135_30">+#REF!</definedName>
    <definedName name="SHARED_FORMULA_4_139_4_139_13">6.275+2.795+1.82+4.63+0.115*2</definedName>
    <definedName name="SHARED_FORMULA_4_1395_4_1395_22">3.53*2-0.23</definedName>
    <definedName name="SHARED_FORMULA_4_146_4_146_18">7.04+3.04+4.69-0.23*3</definedName>
    <definedName name="SHARED_FORMULA_4_146_4_146_8">NA()</definedName>
    <definedName name="SHARED_FORMULA_4_154_4_154_22">3.53*4-0.23</definedName>
    <definedName name="SHARED_FORMULA_4_155_4_155_13">6.275+2.795+1.82+4.63+0.115*2</definedName>
    <definedName name="SHARED_FORMULA_4_1586_4_1586_9">+SQRT(3.3^2+1.8^2+0.1*2)</definedName>
    <definedName name="SHARED_FORMULA_4_161_4_161_26">NA()</definedName>
    <definedName name="SHARED_FORMULA_4_164_4_164_26" localSheetId="6">+#REF!+0.075*2</definedName>
    <definedName name="SHARED_FORMULA_4_164_4_164_26" localSheetId="0">+#REF!+0.075*2</definedName>
    <definedName name="SHARED_FORMULA_4_164_4_164_26">+#REF!+0.075*2</definedName>
    <definedName name="SHARED_FORMULA_4_165_4_165_30">NA()</definedName>
    <definedName name="SHARED_FORMULA_4_166_4_166_11">4.23+2.23+2.23+2</definedName>
    <definedName name="SHARED_FORMULA_4_170_4_170_30" localSheetId="6">+#REF!</definedName>
    <definedName name="SHARED_FORMULA_4_170_4_170_30" localSheetId="0">+#REF!</definedName>
    <definedName name="SHARED_FORMULA_4_170_4_170_30">+#REF!</definedName>
    <definedName name="SHARED_FORMULA_4_174_4_174_22" localSheetId="6">+#REF!</definedName>
    <definedName name="SHARED_FORMULA_4_174_4_174_22" localSheetId="0">+#REF!</definedName>
    <definedName name="SHARED_FORMULA_4_174_4_174_22">+#REF!</definedName>
    <definedName name="SHARED_FORMULA_4_178_4_178_22">NA()</definedName>
    <definedName name="SHARED_FORMULA_4_178_4_178_9">1.65+5.5+5</definedName>
    <definedName name="SHARED_FORMULA_4_18_4_18_37" localSheetId="6">+#REF!+0.15*2</definedName>
    <definedName name="SHARED_FORMULA_4_18_4_18_37" localSheetId="0">+#REF!+0.15*2</definedName>
    <definedName name="SHARED_FORMULA_4_18_4_18_37">+#REF!+0.15*2</definedName>
    <definedName name="SHARED_FORMULA_4_183_4_183_20">3.73+3.23*2</definedName>
    <definedName name="SHARED_FORMULA_4_184_4_184_9">5.73+3.03+5.73</definedName>
    <definedName name="SHARED_FORMULA_4_189_4_189_22" localSheetId="6">+#REF!</definedName>
    <definedName name="SHARED_FORMULA_4_189_4_189_22" localSheetId="0">+#REF!</definedName>
    <definedName name="SHARED_FORMULA_4_189_4_189_22">+#REF!</definedName>
    <definedName name="SHARED_FORMULA_4_191_4_191_18">4.545+3.015+4.15+5.52+4.54+0.23</definedName>
    <definedName name="SHARED_FORMULA_4_193_4_193_22">NA()</definedName>
    <definedName name="SHARED_FORMULA_4_194_4_194_22" localSheetId="6">+#REF!</definedName>
    <definedName name="SHARED_FORMULA_4_194_4_194_22" localSheetId="0">+#REF!</definedName>
    <definedName name="SHARED_FORMULA_4_194_4_194_22">+#REF!</definedName>
    <definedName name="SHARED_FORMULA_4_196_4_196_18">7.04+3.04+4.69-5*0.23</definedName>
    <definedName name="SHARED_FORMULA_4_197_4_197_20">3.23*2</definedName>
    <definedName name="SHARED_FORMULA_4_198_4_198_22">NA()</definedName>
    <definedName name="SHARED_FORMULA_4_199_4_199_30">NA()</definedName>
    <definedName name="SHARED_FORMULA_4_204_4_204_30" localSheetId="6">+#REF!</definedName>
    <definedName name="SHARED_FORMULA_4_204_4_204_30" localSheetId="0">+#REF!</definedName>
    <definedName name="SHARED_FORMULA_4_204_4_204_30">+#REF!</definedName>
    <definedName name="SHARED_FORMULA_4_204_4_204_37">NA()</definedName>
    <definedName name="SHARED_FORMULA_4_204_4_204_9">3.63+3.015+0.625+1.905+1.905+2.235+4.76+5.73*2+5.58+5.465</definedName>
    <definedName name="SHARED_FORMULA_4_205_4_205_22" localSheetId="6">+#REF!</definedName>
    <definedName name="SHARED_FORMULA_4_205_4_205_22" localSheetId="0">+#REF!</definedName>
    <definedName name="SHARED_FORMULA_4_205_4_205_22">+#REF!</definedName>
    <definedName name="SHARED_FORMULA_4_209_4_209_22">NA()</definedName>
    <definedName name="SHARED_FORMULA_4_209_4_209_30" localSheetId="6">+#REF!</definedName>
    <definedName name="SHARED_FORMULA_4_209_4_209_30" localSheetId="0">+#REF!</definedName>
    <definedName name="SHARED_FORMULA_4_209_4_209_30">+#REF!</definedName>
    <definedName name="SHARED_FORMULA_4_210_4_210_26">NA()</definedName>
    <definedName name="SHARED_FORMULA_4_213_4_213_26" localSheetId="6">+#REF!</definedName>
    <definedName name="SHARED_FORMULA_4_213_4_213_26">+#REF!</definedName>
    <definedName name="SHARED_FORMULA_4_216_4_216_26" localSheetId="6">+#REF!</definedName>
    <definedName name="SHARED_FORMULA_4_216_4_216_26" localSheetId="0">+#REF!</definedName>
    <definedName name="SHARED_FORMULA_4_216_4_216_26">+#REF!</definedName>
    <definedName name="SHARED_FORMULA_4_222_4_222_9">1.65+5.5+5</definedName>
    <definedName name="SHARED_FORMULA_4_228_4_228_26">NA()</definedName>
    <definedName name="SHARED_FORMULA_4_231_4_231_26" localSheetId="6">+#REF!</definedName>
    <definedName name="SHARED_FORMULA_4_231_4_231_26" localSheetId="0">+#REF!</definedName>
    <definedName name="SHARED_FORMULA_4_231_4_231_26">+#REF!</definedName>
    <definedName name="SHARED_FORMULA_4_240_4_240_20">2.8-0.15*2</definedName>
    <definedName name="SHARED_FORMULA_4_2440_4_2440_22">+SQRT(3.2^2+1.65^2)+0.225</definedName>
    <definedName name="SHARED_FORMULA_4_246_4_246_26">NA()</definedName>
    <definedName name="SHARED_FORMULA_4_265_4_265_9">1.65+5.5+5</definedName>
    <definedName name="SHARED_FORMULA_4_278_4_278_37">NA()</definedName>
    <definedName name="SHARED_FORMULA_4_291_4_291_17" localSheetId="6">SUM(#REF!)</definedName>
    <definedName name="SHARED_FORMULA_4_291_4_291_17" localSheetId="0">SUM(#REF!)</definedName>
    <definedName name="SHARED_FORMULA_4_291_4_291_17">SUM(#REF!)</definedName>
    <definedName name="SHARED_FORMULA_4_297_4_297_37" localSheetId="6">+#REF!+0.23*2</definedName>
    <definedName name="SHARED_FORMULA_4_297_4_297_37" localSheetId="0">+#REF!+0.23*2</definedName>
    <definedName name="SHARED_FORMULA_4_297_4_297_37">+#REF!+0.23*2</definedName>
    <definedName name="SHARED_FORMULA_4_310_4_310_9">1.65+5.5+5</definedName>
    <definedName name="SHARED_FORMULA_4_34_4_34_26" localSheetId="6">+#REF!+0.1*2</definedName>
    <definedName name="SHARED_FORMULA_4_34_4_34_26" localSheetId="0">+#REF!+0.1*2</definedName>
    <definedName name="SHARED_FORMULA_4_34_4_34_26">+#REF!+0.1*2</definedName>
    <definedName name="SHARED_FORMULA_4_360_4_360_20">0.23</definedName>
    <definedName name="SHARED_FORMULA_4_37_4_37_26">NA()</definedName>
    <definedName name="SHARED_FORMULA_4_392_4_392_22">14.12+1.355</definedName>
    <definedName name="SHARED_FORMULA_4_396_4_396_37" localSheetId="6">+#REF!</definedName>
    <definedName name="SHARED_FORMULA_4_396_4_396_37" localSheetId="0">+#REF!</definedName>
    <definedName name="SHARED_FORMULA_4_396_4_396_37">+#REF!</definedName>
    <definedName name="SHARED_FORMULA_4_398_4_398_22">NA()</definedName>
    <definedName name="SHARED_FORMULA_4_4_4_4_26" localSheetId="6">+#REF!+0.15*2</definedName>
    <definedName name="SHARED_FORMULA_4_4_4_4_26" localSheetId="0">+#REF!+0.15*2</definedName>
    <definedName name="SHARED_FORMULA_4_4_4_4_26">+#REF!+0.15*2</definedName>
    <definedName name="SHARED_FORMULA_4_40_4_40_16">3.45-2.83</definedName>
    <definedName name="SHARED_FORMULA_4_40_4_40_17">3.45-2.83</definedName>
    <definedName name="SHARED_FORMULA_4_410_4_410_22">12.51+3.23+1.355+3.23+1.355</definedName>
    <definedName name="SHARED_FORMULA_4_412_4_412_22">NA()</definedName>
    <definedName name="SHARED_FORMULA_4_429_4_429_22">12.31+1.81+1.355</definedName>
    <definedName name="SHARED_FORMULA_4_435_4_435_37">NA()</definedName>
    <definedName name="SHARED_FORMULA_4_453_4_453_22">14.12+1.355</definedName>
    <definedName name="SHARED_FORMULA_4_458_4_458_22">10.59+3.53</definedName>
    <definedName name="SHARED_FORMULA_4_469_4_469_22">12.51+3.23*2+1.355*2</definedName>
    <definedName name="SHARED_FORMULA_4_472_4_472_37" localSheetId="6">+#REF!</definedName>
    <definedName name="SHARED_FORMULA_4_472_4_472_37" localSheetId="0">+#REF!</definedName>
    <definedName name="SHARED_FORMULA_4_472_4_472_37">+#REF!</definedName>
    <definedName name="SHARED_FORMULA_4_488_4_488_22">12.31+1.81+1.355</definedName>
    <definedName name="SHARED_FORMULA_4_5_4_5_22" localSheetId="6">+#REF!+0.15*2</definedName>
    <definedName name="SHARED_FORMULA_4_5_4_5_22" localSheetId="0">+#REF!+0.15*2</definedName>
    <definedName name="SHARED_FORMULA_4_5_4_5_22">+#REF!+0.15*2</definedName>
    <definedName name="SHARED_FORMULA_4_5_4_5_37" localSheetId="6">+#REF!+0.15*2</definedName>
    <definedName name="SHARED_FORMULA_4_5_4_5_37" localSheetId="0">+#REF!+0.15*2</definedName>
    <definedName name="SHARED_FORMULA_4_5_4_5_37">+#REF!+0.15*2</definedName>
    <definedName name="SHARED_FORMULA_4_512_4_512_22">12.31+1.81+1.355</definedName>
    <definedName name="SHARED_FORMULA_4_517_4_517_22">3.53*4</definedName>
    <definedName name="SHARED_FORMULA_4_53_4_53_22">3.53+1.61+1.92</definedName>
    <definedName name="SHARED_FORMULA_4_538_4_538_22">NA()</definedName>
    <definedName name="SHARED_FORMULA_4_570_4_570_22">12.31+1.81+1.355</definedName>
    <definedName name="SHARED_FORMULA_4_575_4_575_22">3.53*4</definedName>
    <definedName name="SHARED_FORMULA_4_6_4_6_30" localSheetId="6">+#REF!+0.15*2</definedName>
    <definedName name="SHARED_FORMULA_4_6_4_6_30" localSheetId="0">+#REF!+0.15*2</definedName>
    <definedName name="SHARED_FORMULA_4_6_4_6_30">+#REF!+0.15*2</definedName>
    <definedName name="SHARED_FORMULA_4_611_4_611_22">NA()</definedName>
    <definedName name="SHARED_FORMULA_4_625_4_625_7">1.935+3.37+2.46+0.46+1.39+1.53+2.155</definedName>
    <definedName name="SHARED_FORMULA_4_649_4_649_11">+SQRT(2.9^2+1.8^2+0.1*2)</definedName>
    <definedName name="SHARED_FORMULA_4_66_4_66_18">7.04+3.04+4.69-0.23*3</definedName>
    <definedName name="SHARED_FORMULA_4_66_4_66_33">NA()</definedName>
    <definedName name="SHARED_FORMULA_4_68_4_68_8">NA()</definedName>
    <definedName name="SHARED_FORMULA_4_689_4_689_22">NA()</definedName>
    <definedName name="SHARED_FORMULA_4_70_4_70_33" localSheetId="6">+#REF!+0.075*2</definedName>
    <definedName name="SHARED_FORMULA_4_70_4_70_33" localSheetId="0">+#REF!+0.075*2</definedName>
    <definedName name="SHARED_FORMULA_4_70_4_70_33">+#REF!+0.075*2</definedName>
    <definedName name="SHARED_FORMULA_4_732_4_732_22" localSheetId="6">+#REF!</definedName>
    <definedName name="SHARED_FORMULA_4_732_4_732_22" localSheetId="0">+#REF!</definedName>
    <definedName name="SHARED_FORMULA_4_732_4_732_22">+#REF!</definedName>
    <definedName name="SHARED_FORMULA_4_77_4_77_18">7.04+3.04+4.69-0.23</definedName>
    <definedName name="SHARED_FORMULA_4_781_4_781_26">NA()</definedName>
    <definedName name="SHARED_FORMULA_4_792_4_792_26">NA()</definedName>
    <definedName name="SHARED_FORMULA_4_801_4_801_22">NA()</definedName>
    <definedName name="SHARED_FORMULA_4_803_4_803_26">NA()</definedName>
    <definedName name="SHARED_FORMULA_4_81_4_81_22">3.53+1.61+1.92</definedName>
    <definedName name="SHARED_FORMULA_4_814_4_814_26">NA()</definedName>
    <definedName name="SHARED_FORMULA_4_816_4_816_26" localSheetId="6">+#REF!</definedName>
    <definedName name="SHARED_FORMULA_4_816_4_816_26" localSheetId="0">+#REF!</definedName>
    <definedName name="SHARED_FORMULA_4_816_4_816_26">+#REF!</definedName>
    <definedName name="SHARED_FORMULA_4_82_4_82_33">NA()</definedName>
    <definedName name="SHARED_FORMULA_4_827_4_827_26" localSheetId="6">+#REF!</definedName>
    <definedName name="SHARED_FORMULA_4_827_4_827_26" localSheetId="0">+#REF!</definedName>
    <definedName name="SHARED_FORMULA_4_827_4_827_26">+#REF!</definedName>
    <definedName name="SHARED_FORMULA_4_837_4_837_26" localSheetId="6">+#REF!</definedName>
    <definedName name="SHARED_FORMULA_4_837_4_837_26" localSheetId="0">+#REF!</definedName>
    <definedName name="SHARED_FORMULA_4_837_4_837_26">+#REF!</definedName>
    <definedName name="SHARED_FORMULA_4_847_4_847_26" localSheetId="6">+#REF!</definedName>
    <definedName name="SHARED_FORMULA_4_847_4_847_26" localSheetId="0">+#REF!</definedName>
    <definedName name="SHARED_FORMULA_4_847_4_847_26">+#REF!</definedName>
    <definedName name="SHARED_FORMULA_4_86_4_86_33" localSheetId="6">+#REF!</definedName>
    <definedName name="SHARED_FORMULA_4_86_4_86_33" localSheetId="0">+#REF!</definedName>
    <definedName name="SHARED_FORMULA_4_86_4_86_33">+#REF!</definedName>
    <definedName name="SHARED_FORMULA_4_860_4_860_22">NA()</definedName>
    <definedName name="SHARED_FORMULA_4_89_4_89_18">7.04+3.04+4.69-0.23</definedName>
    <definedName name="SHARED_FORMULA_4_90_4_90_33">NA()</definedName>
    <definedName name="SHARED_FORMULA_4_93_4_93_8">NA()</definedName>
    <definedName name="SHARED_FORMULA_4_94_4_94_33" localSheetId="6">+#REF!</definedName>
    <definedName name="SHARED_FORMULA_4_94_4_94_33" localSheetId="0">+#REF!</definedName>
    <definedName name="SHARED_FORMULA_4_94_4_94_33">+#REF!</definedName>
    <definedName name="SHARED_FORMULA_4_98_4_98_13">6.275+2.795+1.82+4.63+0.23</definedName>
    <definedName name="SHARED_FORMULA_5_11_5_11_26" localSheetId="6">#REF!+0.1*2</definedName>
    <definedName name="SHARED_FORMULA_5_11_5_11_26" localSheetId="0">#REF!+0.1*2</definedName>
    <definedName name="SHARED_FORMULA_5_11_5_11_26">#REF!+0.1*2</definedName>
    <definedName name="SHARED_FORMULA_5_1137_5_1137_22">0.23</definedName>
    <definedName name="SHARED_FORMULA_5_116_5_116_26" localSheetId="6">+#REF!</definedName>
    <definedName name="SHARED_FORMULA_5_116_5_116_26" localSheetId="0">+#REF!</definedName>
    <definedName name="SHARED_FORMULA_5_116_5_116_26">+#REF!</definedName>
    <definedName name="SHARED_FORMULA_5_1201_5_1201_22">0.23</definedName>
    <definedName name="SHARED_FORMULA_5_124_5_124_13">1+1+0.23</definedName>
    <definedName name="SHARED_FORMULA_5_130_5_130_22" localSheetId="6">+#REF!</definedName>
    <definedName name="SHARED_FORMULA_5_130_5_130_22" localSheetId="0">+#REF!</definedName>
    <definedName name="SHARED_FORMULA_5_130_5_130_22">+#REF!</definedName>
    <definedName name="SHARED_FORMULA_5_1313_5_1313_22">0.23</definedName>
    <definedName name="SHARED_FORMULA_5_1324_5_1324_22">0.23</definedName>
    <definedName name="SHARED_FORMULA_5_133_5_133_18">0.45+0.075*2</definedName>
    <definedName name="SHARED_FORMULA_5_1333_5_1333_22">0.23</definedName>
    <definedName name="SHARED_FORMULA_5_134_5_134_22">NA()</definedName>
    <definedName name="SHARED_FORMULA_5_137_5_137_18">0.6+0.075*2</definedName>
    <definedName name="SHARED_FORMULA_5_137_5_137_30">NA()</definedName>
    <definedName name="SHARED_FORMULA_5_139_5_139_13">1+1+0.23</definedName>
    <definedName name="SHARED_FORMULA_5_1391_5_1391_22">2*(0.425-0.125)</definedName>
    <definedName name="SHARED_FORMULA_5_1395_5_1395_22">2*(0.575-0.125)</definedName>
    <definedName name="SHARED_FORMULA_5_140_5_140_18">0.23</definedName>
    <definedName name="SHARED_FORMULA_5_142_5_142_30" localSheetId="6">+#REF!</definedName>
    <definedName name="SHARED_FORMULA_5_142_5_142_30" localSheetId="0">+#REF!</definedName>
    <definedName name="SHARED_FORMULA_5_142_5_142_30">+#REF!</definedName>
    <definedName name="SHARED_FORMULA_5_1444_5_1444_22">2*0.3</definedName>
    <definedName name="SHARED_FORMULA_5_1448_5_1448_22">2*0.3</definedName>
    <definedName name="SHARED_FORMULA_5_1480_5_1480_22">2*0.3</definedName>
    <definedName name="SHARED_FORMULA_5_1507_5_1507_22">2*0.3</definedName>
    <definedName name="SHARED_FORMULA_5_153_5_153_26">NA()</definedName>
    <definedName name="SHARED_FORMULA_5_155_5_155_13">1+1+0.23</definedName>
    <definedName name="SHARED_FORMULA_5_156_5_156_26" localSheetId="6">+#REF!</definedName>
    <definedName name="SHARED_FORMULA_5_156_5_156_26" localSheetId="0">+#REF!</definedName>
    <definedName name="SHARED_FORMULA_5_156_5_156_26">+#REF!</definedName>
    <definedName name="SHARED_FORMULA_5_17_5_17_22">0.15+0.1*2</definedName>
    <definedName name="SHARED_FORMULA_5_179_5_179_30">NA()</definedName>
    <definedName name="SHARED_FORMULA_5_184_5_184_30" localSheetId="6">+#REF!</definedName>
    <definedName name="SHARED_FORMULA_5_184_5_184_30">+#REF!</definedName>
    <definedName name="SHARED_FORMULA_5_187_5_187_18">0.23</definedName>
    <definedName name="SHARED_FORMULA_5_196_5_196_18">0.3</definedName>
    <definedName name="SHARED_FORMULA_5_199_5_199_16">+(0.355-0.125)*2</definedName>
    <definedName name="SHARED_FORMULA_5_200_5_200_18">0.23</definedName>
    <definedName name="SHARED_FORMULA_5_233_5_233_22" localSheetId="6">+#REF!</definedName>
    <definedName name="SHARED_FORMULA_5_233_5_233_22" localSheetId="0">+#REF!</definedName>
    <definedName name="SHARED_FORMULA_5_233_5_233_22">+#REF!</definedName>
    <definedName name="SHARED_FORMULA_5_24_5_24_37">0.15+0.1*2</definedName>
    <definedName name="SHARED_FORMULA_5_246_5_246_26">NA()</definedName>
    <definedName name="SHARED_FORMULA_5_259_5_259_26" localSheetId="6">+#REF!</definedName>
    <definedName name="SHARED_FORMULA_5_259_5_259_26">+#REF!</definedName>
    <definedName name="SHARED_FORMULA_5_261_5_261_26">NA()</definedName>
    <definedName name="SHARED_FORMULA_5_273_5_273_30">NA()</definedName>
    <definedName name="SHARED_FORMULA_5_275_5_275_26">NA()</definedName>
    <definedName name="SHARED_FORMULA_5_278_5_278_26" localSheetId="6">+#REF!</definedName>
    <definedName name="SHARED_FORMULA_5_278_5_278_26">+#REF!</definedName>
    <definedName name="SHARED_FORMULA_5_287_5_287_30" localSheetId="6">+#REF!</definedName>
    <definedName name="SHARED_FORMULA_5_287_5_287_30" localSheetId="0">+#REF!</definedName>
    <definedName name="SHARED_FORMULA_5_287_5_287_30">+#REF!</definedName>
    <definedName name="SHARED_FORMULA_5_289_5_289_26">NA()</definedName>
    <definedName name="SHARED_FORMULA_5_293_5_293_26" localSheetId="6">+#REF!</definedName>
    <definedName name="SHARED_FORMULA_5_293_5_293_26" localSheetId="0">+#REF!</definedName>
    <definedName name="SHARED_FORMULA_5_293_5_293_26">+#REF!</definedName>
    <definedName name="SHARED_FORMULA_5_308_5_308_26" localSheetId="6">+#REF!</definedName>
    <definedName name="SHARED_FORMULA_5_308_5_308_26" localSheetId="0">+#REF!</definedName>
    <definedName name="SHARED_FORMULA_5_308_5_308_26">+#REF!</definedName>
    <definedName name="SHARED_FORMULA_5_32_5_32_37" localSheetId="6">+#REF!+0.1*2</definedName>
    <definedName name="SHARED_FORMULA_5_32_5_32_37" localSheetId="0">+#REF!+0.1*2</definedName>
    <definedName name="SHARED_FORMULA_5_32_5_32_37">+#REF!+0.1*2</definedName>
    <definedName name="SHARED_FORMULA_5_35_5_35_14">0.45+0.1*2</definedName>
    <definedName name="SHARED_FORMULA_5_352_5_352_18">2*(0.425-0.125)</definedName>
    <definedName name="SHARED_FORMULA_5_360_5_360_20">0.23</definedName>
    <definedName name="SHARED_FORMULA_5_37_5_37_11">0.45+0.1*2</definedName>
    <definedName name="SHARED_FORMULA_5_38_5_38_30">0.15+0.1*2</definedName>
    <definedName name="SHARED_FORMULA_5_386_5_386_20">0.6*2+0.065</definedName>
    <definedName name="SHARED_FORMULA_5_388_5_388_22">0.23</definedName>
    <definedName name="SHARED_FORMULA_5_39_5_39_37" localSheetId="6">+#REF!+0.1*2</definedName>
    <definedName name="SHARED_FORMULA_5_39_5_39_37" localSheetId="0">+#REF!+0.1*2</definedName>
    <definedName name="SHARED_FORMULA_5_39_5_39_37">+#REF!+0.1*2</definedName>
    <definedName name="SHARED_FORMULA_5_397_5_397_30">1.2*2+0.15</definedName>
    <definedName name="SHARED_FORMULA_5_40_5_40_16">0.23+0.1*2</definedName>
    <definedName name="SHARED_FORMULA_5_405_5_405_22">0.23</definedName>
    <definedName name="SHARED_FORMULA_5_41_5_41_30">0.15+0.1*2</definedName>
    <definedName name="SHARED_FORMULA_5_418_5_418_30">1.2*2+0.15</definedName>
    <definedName name="SHARED_FORMULA_5_425_5_425_22">0.23</definedName>
    <definedName name="SHARED_FORMULA_5_432_5_432_22" localSheetId="6">+#REF!</definedName>
    <definedName name="SHARED_FORMULA_5_432_5_432_22" localSheetId="0">+#REF!</definedName>
    <definedName name="SHARED_FORMULA_5_432_5_432_22">+#REF!</definedName>
    <definedName name="SHARED_FORMULA_5_444_5_444_7">0.23</definedName>
    <definedName name="SHARED_FORMULA_5_449_5_449_22">0.23</definedName>
    <definedName name="SHARED_FORMULA_5_45_5_45_11">0.45</definedName>
    <definedName name="SHARED_FORMULA_5_46_5_46_22">0.15+0.1*2</definedName>
    <definedName name="SHARED_FORMULA_5_460_5_460_7">0.23</definedName>
    <definedName name="SHARED_FORMULA_5_465_5_465_22">0.23</definedName>
    <definedName name="SHARED_FORMULA_5_473_5_473_7">0.23</definedName>
    <definedName name="SHARED_FORMULA_5_484_5_484_22">0.23</definedName>
    <definedName name="SHARED_FORMULA_5_49_5_49_22">0.15+0.1*2</definedName>
    <definedName name="SHARED_FORMULA_5_492_5_492_7">0.23</definedName>
    <definedName name="SHARED_FORMULA_5_508_5_508_13">0.6*2+0.3</definedName>
    <definedName name="SHARED_FORMULA_5_508_5_508_22">0.23</definedName>
    <definedName name="SHARED_FORMULA_5_51_5_51_22">0.23+0.1*2</definedName>
    <definedName name="SHARED_FORMULA_5_515_5_515_7">0.23</definedName>
    <definedName name="SHARED_FORMULA_5_520_5_520_26">NA()</definedName>
    <definedName name="SHARED_FORMULA_5_524_5_524_22">0.23</definedName>
    <definedName name="SHARED_FORMULA_5_530_5_530_26">NA()</definedName>
    <definedName name="SHARED_FORMULA_5_531_5_531_7">0.23</definedName>
    <definedName name="SHARED_FORMULA_5_540_5_540_26">NA()</definedName>
    <definedName name="SHARED_FORMULA_5_542_5_542_13">0.6*2+0.3</definedName>
    <definedName name="SHARED_FORMULA_5_542_5_542_22">0.23</definedName>
    <definedName name="SHARED_FORMULA_5_545_5_545_7">0.23</definedName>
    <definedName name="SHARED_FORMULA_5_551_5_551_26" localSheetId="6">+#REF!</definedName>
    <definedName name="SHARED_FORMULA_5_551_5_551_26" localSheetId="0">+#REF!</definedName>
    <definedName name="SHARED_FORMULA_5_551_5_551_26">+#REF!</definedName>
    <definedName name="SHARED_FORMULA_5_558_5_558_7">0.23</definedName>
    <definedName name="SHARED_FORMULA_5_562_5_562_26" localSheetId="6">+#REF!</definedName>
    <definedName name="SHARED_FORMULA_5_562_5_562_26" localSheetId="0">+#REF!</definedName>
    <definedName name="SHARED_FORMULA_5_562_5_562_26">+#REF!</definedName>
    <definedName name="SHARED_FORMULA_5_566_5_566_13">0.6*2+0.3</definedName>
    <definedName name="SHARED_FORMULA_5_566_5_566_22">0.23</definedName>
    <definedName name="SHARED_FORMULA_5_566_5_566_7">0.23</definedName>
    <definedName name="SHARED_FORMULA_5_57_5_57_30" localSheetId="6">+#REF!+0.1*2</definedName>
    <definedName name="SHARED_FORMULA_5_57_5_57_30" localSheetId="0">+#REF!+0.1*2</definedName>
    <definedName name="SHARED_FORMULA_5_57_5_57_30">+#REF!+0.1*2</definedName>
    <definedName name="SHARED_FORMULA_5_572_5_572_26" localSheetId="6">+#REF!</definedName>
    <definedName name="SHARED_FORMULA_5_572_5_572_26" localSheetId="0">+#REF!</definedName>
    <definedName name="SHARED_FORMULA_5_572_5_572_26">+#REF!</definedName>
    <definedName name="SHARED_FORMULA_5_575_5_575_7">0.23</definedName>
    <definedName name="SHARED_FORMULA_5_582_5_582_22">0.23</definedName>
    <definedName name="SHARED_FORMULA_5_599_5_599_26">NA()</definedName>
    <definedName name="SHARED_FORMULA_5_60_5_60_18">0.23+0.1*2</definedName>
    <definedName name="SHARED_FORMULA_5_60_5_60_30">NA()</definedName>
    <definedName name="SHARED_FORMULA_5_600_5_600_22">0.23</definedName>
    <definedName name="SHARED_FORMULA_5_607_5_607_7">0.23</definedName>
    <definedName name="SHARED_FORMULA_5_610_5_610_26" localSheetId="6">+#REF!</definedName>
    <definedName name="SHARED_FORMULA_5_610_5_610_26" localSheetId="0">+#REF!</definedName>
    <definedName name="SHARED_FORMULA_5_610_5_610_26">+#REF!</definedName>
    <definedName name="SHARED_FORMULA_5_612_5_612_26">NA()</definedName>
    <definedName name="SHARED_FORMULA_5_637_5_637_26" localSheetId="6">+#REF!</definedName>
    <definedName name="SHARED_FORMULA_5_637_5_637_26" localSheetId="0">+#REF!</definedName>
    <definedName name="SHARED_FORMULA_5_637_5_637_26">+#REF!</definedName>
    <definedName name="SHARED_FORMULA_5_639_5_639_26">NA()</definedName>
    <definedName name="SHARED_FORMULA_5_650_5_650_26" localSheetId="6">+#REF!</definedName>
    <definedName name="SHARED_FORMULA_5_650_5_650_26">+#REF!</definedName>
    <definedName name="SHARED_FORMULA_5_666_5_666_26">NA()</definedName>
    <definedName name="SHARED_FORMULA_5_675_5_675_26" localSheetId="6">+#REF!</definedName>
    <definedName name="SHARED_FORMULA_5_675_5_675_26">+#REF!</definedName>
    <definedName name="SHARED_FORMULA_5_7_5_7_33" localSheetId="6">+#REF!+0.1*2</definedName>
    <definedName name="SHARED_FORMULA_5_7_5_7_33" localSheetId="0">+#REF!+0.1*2</definedName>
    <definedName name="SHARED_FORMULA_5_7_5_7_33">+#REF!+0.1*2</definedName>
    <definedName name="SHARED_FORMULA_5_700_5_700_26" localSheetId="6">+#REF!</definedName>
    <definedName name="SHARED_FORMULA_5_700_5_700_26" localSheetId="0">+#REF!</definedName>
    <definedName name="SHARED_FORMULA_5_700_5_700_26">+#REF!</definedName>
    <definedName name="SHARED_FORMULA_5_75_5_75_18">0.45</definedName>
    <definedName name="SHARED_FORMULA_5_792_5_792_26">NA()</definedName>
    <definedName name="SHARED_FORMULA_5_795_5_795_17">0.6*2+0.3</definedName>
    <definedName name="SHARED_FORMULA_5_80_5_80_18">0.45</definedName>
    <definedName name="SHARED_FORMULA_5_803_5_803_26">NA()</definedName>
    <definedName name="SHARED_FORMULA_5_814_5_814_26">NA()</definedName>
    <definedName name="SHARED_FORMULA_5_827_5_827_26" localSheetId="6">+#REF!</definedName>
    <definedName name="SHARED_FORMULA_5_827_5_827_26" localSheetId="0">+#REF!</definedName>
    <definedName name="SHARED_FORMULA_5_827_5_827_26">+#REF!</definedName>
    <definedName name="SHARED_FORMULA_5_833_5_833_17">0.6*2+0.3</definedName>
    <definedName name="SHARED_FORMULA_5_837_5_837_26" localSheetId="6">+#REF!</definedName>
    <definedName name="SHARED_FORMULA_5_837_5_837_26" localSheetId="0">+#REF!</definedName>
    <definedName name="SHARED_FORMULA_5_837_5_837_26">+#REF!</definedName>
    <definedName name="SHARED_FORMULA_5_84_5_84_26">0.23+0.1*2</definedName>
    <definedName name="SHARED_FORMULA_5_847_5_847_26" localSheetId="6">+#REF!</definedName>
    <definedName name="SHARED_FORMULA_5_847_5_847_26" localSheetId="0">+#REF!</definedName>
    <definedName name="SHARED_FORMULA_5_847_5_847_26">+#REF!</definedName>
    <definedName name="SHARED_FORMULA_5_85_5_85_30" localSheetId="6">+#REF!</definedName>
    <definedName name="SHARED_FORMULA_5_85_5_85_30" localSheetId="0">+#REF!</definedName>
    <definedName name="SHARED_FORMULA_5_85_5_85_30">+#REF!</definedName>
    <definedName name="SHARED_FORMULA_5_87_5_87_26">0.23+0.1*2</definedName>
    <definedName name="SHARED_FORMULA_5_9_5_9_37" localSheetId="6">+#REF!+0.15</definedName>
    <definedName name="SHARED_FORMULA_5_9_5_9_37" localSheetId="0">+#REF!+0.15</definedName>
    <definedName name="SHARED_FORMULA_5_9_5_9_37">+#REF!+0.15</definedName>
    <definedName name="SHARED_FORMULA_5_92_5_92_17">0.23</definedName>
    <definedName name="SHARED_FORMULA_5_99_5_99_17">0.23</definedName>
    <definedName name="SHARED_FORMULA_6_1029_6_1029_26">NA()</definedName>
    <definedName name="SHARED_FORMULA_6_1032_6_1032_22">NA()</definedName>
    <definedName name="SHARED_FORMULA_6_1034_6_1034_26" localSheetId="6">+#REF!-#REF!</definedName>
    <definedName name="SHARED_FORMULA_6_1034_6_1034_26" localSheetId="0">+#REF!-#REF!</definedName>
    <definedName name="SHARED_FORMULA_6_1034_6_1034_26">+#REF!-#REF!</definedName>
    <definedName name="SHARED_FORMULA_6_1038_6_1038_22" localSheetId="6">+#REF!</definedName>
    <definedName name="SHARED_FORMULA_6_1038_6_1038_22" localSheetId="0">+#REF!</definedName>
    <definedName name="SHARED_FORMULA_6_1038_6_1038_22">+#REF!</definedName>
    <definedName name="SHARED_FORMULA_6_1039_6_1039_26">NA()</definedName>
    <definedName name="SHARED_FORMULA_6_1044_6_1044_26" localSheetId="6">+#REF!-#REF!</definedName>
    <definedName name="SHARED_FORMULA_6_1044_6_1044_26" localSheetId="0">+#REF!-#REF!</definedName>
    <definedName name="SHARED_FORMULA_6_1044_6_1044_26">+#REF!-#REF!</definedName>
    <definedName name="SHARED_FORMULA_6_1052_6_1052_26" localSheetId="6">+#REF!-#REF!</definedName>
    <definedName name="SHARED_FORMULA_6_1052_6_1052_26" localSheetId="0">+#REF!-#REF!</definedName>
    <definedName name="SHARED_FORMULA_6_1052_6_1052_26">+#REF!-#REF!</definedName>
    <definedName name="SHARED_FORMULA_6_1056_6_1056_22" localSheetId="6">+#REF!</definedName>
    <definedName name="SHARED_FORMULA_6_1056_6_1056_22" localSheetId="0">+#REF!</definedName>
    <definedName name="SHARED_FORMULA_6_1056_6_1056_22">+#REF!</definedName>
    <definedName name="SHARED_FORMULA_6_1059_6_1059_9">1+1+0.115</definedName>
    <definedName name="SHARED_FORMULA_6_106_6_106_22" localSheetId="6">+#REF!</definedName>
    <definedName name="SHARED_FORMULA_6_106_6_106_22" localSheetId="0">+#REF!</definedName>
    <definedName name="SHARED_FORMULA_6_106_6_106_22">+#REF!</definedName>
    <definedName name="SHARED_FORMULA_6_1066_6_1066_22">NA()</definedName>
    <definedName name="SHARED_FORMULA_6_1071_6_1071_26" localSheetId="6">+#REF!-#REF!</definedName>
    <definedName name="SHARED_FORMULA_6_1071_6_1071_26" localSheetId="0">+#REF!-#REF!</definedName>
    <definedName name="SHARED_FORMULA_6_1071_6_1071_26">+#REF!-#REF!</definedName>
    <definedName name="SHARED_FORMULA_6_1075_6_1075_22">NA()</definedName>
    <definedName name="SHARED_FORMULA_6_1081_6_1081_26" localSheetId="6">+#REF!-#REF!</definedName>
    <definedName name="SHARED_FORMULA_6_1081_6_1081_26" localSheetId="0">+#REF!-#REF!</definedName>
    <definedName name="SHARED_FORMULA_6_1081_6_1081_26">+#REF!-#REF!</definedName>
    <definedName name="SHARED_FORMULA_6_1082_6_1082_26">NA()</definedName>
    <definedName name="SHARED_FORMULA_6_1092_6_1092_26">NA()</definedName>
    <definedName name="SHARED_FORMULA_6_11_6_11_26" localSheetId="6">+#REF!+#REF!</definedName>
    <definedName name="SHARED_FORMULA_6_11_6_11_26" localSheetId="0">+#REF!+#REF!</definedName>
    <definedName name="SHARED_FORMULA_6_11_6_11_26">+#REF!+#REF!</definedName>
    <definedName name="SHARED_FORMULA_6_11_6_11_30" localSheetId="6">+#REF!+#REF!</definedName>
    <definedName name="SHARED_FORMULA_6_11_6_11_30" localSheetId="0">+#REF!+#REF!</definedName>
    <definedName name="SHARED_FORMULA_6_11_6_11_30">+#REF!+#REF!</definedName>
    <definedName name="SHARED_FORMULA_6_110_6_110_22">NA()</definedName>
    <definedName name="SHARED_FORMULA_6_1106_6_1106_26" localSheetId="6">#REF!+0.6</definedName>
    <definedName name="SHARED_FORMULA_6_1106_6_1106_26" localSheetId="0">#REF!+0.6</definedName>
    <definedName name="SHARED_FORMULA_6_1106_6_1106_26">#REF!+0.6</definedName>
    <definedName name="SHARED_FORMULA_6_1118_6_1118_22" localSheetId="6">+#REF!</definedName>
    <definedName name="SHARED_FORMULA_6_1118_6_1118_22" localSheetId="0">+#REF!</definedName>
    <definedName name="SHARED_FORMULA_6_1118_6_1118_22">+#REF!</definedName>
    <definedName name="SHARED_FORMULA_6_1135_6_1135_26">NA()</definedName>
    <definedName name="SHARED_FORMULA_6_114_6_114_26" localSheetId="6">#REF!+#REF!-#REF!</definedName>
    <definedName name="SHARED_FORMULA_6_114_6_114_26" localSheetId="0">#REF!+#REF!-#REF!</definedName>
    <definedName name="SHARED_FORMULA_6_114_6_114_26">#REF!+#REF!-#REF!</definedName>
    <definedName name="SHARED_FORMULA_6_1152_6_1152_22" localSheetId="6">+#REF!</definedName>
    <definedName name="SHARED_FORMULA_6_1152_6_1152_22" localSheetId="0">+#REF!</definedName>
    <definedName name="SHARED_FORMULA_6_1152_6_1152_22">+#REF!</definedName>
    <definedName name="SHARED_FORMULA_6_1161_6_1161_22" localSheetId="6">+#REF!</definedName>
    <definedName name="SHARED_FORMULA_6_1161_6_1161_22" localSheetId="0">+#REF!</definedName>
    <definedName name="SHARED_FORMULA_6_1161_6_1161_22">+#REF!</definedName>
    <definedName name="SHARED_FORMULA_6_117_6_117_26">NA()</definedName>
    <definedName name="SHARED_FORMULA_6_117_6_117_37">NA()</definedName>
    <definedName name="SHARED_FORMULA_6_1183_6_1183_10">NA()</definedName>
    <definedName name="SHARED_FORMULA_6_123_6_123_37" localSheetId="6">+#REF!+0.6-0.3</definedName>
    <definedName name="SHARED_FORMULA_6_123_6_123_37">+#REF!+0.6-0.3</definedName>
    <definedName name="SHARED_FORMULA_6_1258_6_1258_10">NA()</definedName>
    <definedName name="SHARED_FORMULA_6_126_6_126_37">NA()</definedName>
    <definedName name="SHARED_FORMULA_6_127_6_127_30">NA()</definedName>
    <definedName name="SHARED_FORMULA_6_1290_6_1290_10">NA()</definedName>
    <definedName name="SHARED_FORMULA_6_13_6_13_7" localSheetId="6">ROUND(#REF!*#REF!/#REF!,2)</definedName>
    <definedName name="SHARED_FORMULA_6_13_6_13_7">ROUND(#REF!*#REF!/#REF!,2)</definedName>
    <definedName name="SHARED_FORMULA_6_1313_6_1313_22">0.2</definedName>
    <definedName name="SHARED_FORMULA_6_132_6_132_30" localSheetId="6">+#REF!</definedName>
    <definedName name="SHARED_FORMULA_6_132_6_132_30" localSheetId="0">+#REF!</definedName>
    <definedName name="SHARED_FORMULA_6_132_6_132_30">+#REF!</definedName>
    <definedName name="SHARED_FORMULA_6_132_6_132_37" localSheetId="6">+#REF!-#REF!</definedName>
    <definedName name="SHARED_FORMULA_6_132_6_132_37" localSheetId="0">+#REF!-#REF!</definedName>
    <definedName name="SHARED_FORMULA_6_132_6_132_37">+#REF!-#REF!</definedName>
    <definedName name="SHARED_FORMULA_6_1324_6_1324_22">0.2</definedName>
    <definedName name="SHARED_FORMULA_6_133_6_133_18">1</definedName>
    <definedName name="SHARED_FORMULA_6_1333_6_1333_22">0.2</definedName>
    <definedName name="SHARED_FORMULA_6_135_6_135_37">NA()</definedName>
    <definedName name="SHARED_FORMULA_6_1355_6_1355_26">NA()</definedName>
    <definedName name="SHARED_FORMULA_6_1371_6_1371_26" localSheetId="6">+#REF!</definedName>
    <definedName name="SHARED_FORMULA_6_1371_6_1371_26" localSheetId="0">+#REF!</definedName>
    <definedName name="SHARED_FORMULA_6_1371_6_1371_26">+#REF!</definedName>
    <definedName name="SHARED_FORMULA_6_1382_6_1382_26">NA()</definedName>
    <definedName name="SHARED_FORMULA_6_1398_6_1398_26" localSheetId="6">+#REF!</definedName>
    <definedName name="SHARED_FORMULA_6_1398_6_1398_26" localSheetId="0">+#REF!</definedName>
    <definedName name="SHARED_FORMULA_6_1398_6_1398_26">+#REF!</definedName>
    <definedName name="SHARED_FORMULA_6_1402_6_1402_26">NA()</definedName>
    <definedName name="SHARED_FORMULA_6_141_6_141_37" localSheetId="6">+#REF!-#REF!</definedName>
    <definedName name="SHARED_FORMULA_6_141_6_141_37">+#REF!-#REF!</definedName>
    <definedName name="SHARED_FORMULA_6_1418_6_1418_26" localSheetId="6">+#REF!</definedName>
    <definedName name="SHARED_FORMULA_6_1418_6_1418_26" localSheetId="0">+#REF!</definedName>
    <definedName name="SHARED_FORMULA_6_1418_6_1418_26">+#REF!</definedName>
    <definedName name="SHARED_FORMULA_6_1422_6_1422_26">NA()</definedName>
    <definedName name="SHARED_FORMULA_6_1438_6_1438_10">NA()</definedName>
    <definedName name="SHARED_FORMULA_6_1438_6_1438_26" localSheetId="6">+#REF!</definedName>
    <definedName name="SHARED_FORMULA_6_1438_6_1438_26" localSheetId="0">+#REF!</definedName>
    <definedName name="SHARED_FORMULA_6_1438_6_1438_26">+#REF!</definedName>
    <definedName name="SHARED_FORMULA_6_144_6_144_37">NA()</definedName>
    <definedName name="SHARED_FORMULA_6_1476_6_1476_26">NA()</definedName>
    <definedName name="SHARED_FORMULA_6_148_6_148_33">NA()</definedName>
    <definedName name="SHARED_FORMULA_6_1485_6_1485_26">NA()</definedName>
    <definedName name="SHARED_FORMULA_6_1492_6_1492_26" localSheetId="6">+#REF!</definedName>
    <definedName name="SHARED_FORMULA_6_1492_6_1492_26">+#REF!</definedName>
    <definedName name="SHARED_FORMULA_6_1493_6_1493_26">NA()</definedName>
    <definedName name="SHARED_FORMULA_6_150_6_150_37" localSheetId="6">+#REF!-#REF!</definedName>
    <definedName name="SHARED_FORMULA_6_150_6_150_37">+#REF!-#REF!</definedName>
    <definedName name="SHARED_FORMULA_6_1501_6_1501_26" localSheetId="6">+#REF!</definedName>
    <definedName name="SHARED_FORMULA_6_1501_6_1501_26" localSheetId="0">+#REF!</definedName>
    <definedName name="SHARED_FORMULA_6_1501_6_1501_26">+#REF!</definedName>
    <definedName name="SHARED_FORMULA_6_1507_6_1507_26">NA()</definedName>
    <definedName name="SHARED_FORMULA_6_1509_6_1509_26" localSheetId="6">+#REF!</definedName>
    <definedName name="SHARED_FORMULA_6_1509_6_1509_26" localSheetId="0">+#REF!</definedName>
    <definedName name="SHARED_FORMULA_6_1509_6_1509_26">+#REF!</definedName>
    <definedName name="SHARED_FORMULA_6_151_6_151_7">NA()</definedName>
    <definedName name="SHARED_FORMULA_6_1516_6_1516_26">NA()</definedName>
    <definedName name="SHARED_FORMULA_6_1523_6_1523_26" localSheetId="6">+#REF!</definedName>
    <definedName name="SHARED_FORMULA_6_1523_6_1523_26">+#REF!</definedName>
    <definedName name="SHARED_FORMULA_6_1532_6_1532_26" localSheetId="6">+#REF!</definedName>
    <definedName name="SHARED_FORMULA_6_1532_6_1532_26" localSheetId="0">+#REF!</definedName>
    <definedName name="SHARED_FORMULA_6_1532_6_1532_26">+#REF!</definedName>
    <definedName name="SHARED_FORMULA_6_154_6_154_33" localSheetId="6">+#REF!-#REF!</definedName>
    <definedName name="SHARED_FORMULA_6_154_6_154_33" localSheetId="0">+#REF!-#REF!</definedName>
    <definedName name="SHARED_FORMULA_6_154_6_154_33">+#REF!-#REF!</definedName>
    <definedName name="SHARED_FORMULA_6_1541_6_1541_26">NA()</definedName>
    <definedName name="SHARED_FORMULA_6_1548_6_1548_26" localSheetId="6">+#REF!</definedName>
    <definedName name="SHARED_FORMULA_6_1548_6_1548_26">+#REF!</definedName>
    <definedName name="SHARED_FORMULA_6_1557_6_1557_26" localSheetId="6">+#REF!</definedName>
    <definedName name="SHARED_FORMULA_6_1557_6_1557_26" localSheetId="0">+#REF!</definedName>
    <definedName name="SHARED_FORMULA_6_1557_6_1557_26">+#REF!</definedName>
    <definedName name="SHARED_FORMULA_6_1566_6_1566_26">NA()</definedName>
    <definedName name="SHARED_FORMULA_6_1573_6_1573_26" localSheetId="6">+#REF!</definedName>
    <definedName name="SHARED_FORMULA_6_1573_6_1573_26" localSheetId="0">+#REF!</definedName>
    <definedName name="SHARED_FORMULA_6_1573_6_1573_26">+#REF!</definedName>
    <definedName name="SHARED_FORMULA_6_1582_6_1582_26" localSheetId="6">+#REF!</definedName>
    <definedName name="SHARED_FORMULA_6_1582_6_1582_26" localSheetId="0">+#REF!</definedName>
    <definedName name="SHARED_FORMULA_6_1582_6_1582_26">+#REF!</definedName>
    <definedName name="SHARED_FORMULA_6_168_6_168_33">NA()</definedName>
    <definedName name="SHARED_FORMULA_6_174_6_174_33" localSheetId="6">+#REF!-0.125</definedName>
    <definedName name="SHARED_FORMULA_6_174_6_174_33" localSheetId="0">+#REF!-0.125</definedName>
    <definedName name="SHARED_FORMULA_6_174_6_174_33">+#REF!-0.125</definedName>
    <definedName name="SHARED_FORMULA_6_178_6_178_30">NA()</definedName>
    <definedName name="SHARED_FORMULA_6_178_6_178_7">NA()</definedName>
    <definedName name="SHARED_FORMULA_6_18_6_18_22" localSheetId="6">+#REF!</definedName>
    <definedName name="SHARED_FORMULA_6_18_6_18_22">+#REF!</definedName>
    <definedName name="SHARED_FORMULA_6_183_6_183_30" localSheetId="6">#REF!-#REF!</definedName>
    <definedName name="SHARED_FORMULA_6_183_6_183_30" localSheetId="0">#REF!-#REF!</definedName>
    <definedName name="SHARED_FORMULA_6_183_6_183_30">#REF!-#REF!</definedName>
    <definedName name="SHARED_FORMULA_6_218_6_218_7">NA()</definedName>
    <definedName name="SHARED_FORMULA_6_220_6_220_26">NA()</definedName>
    <definedName name="SHARED_FORMULA_6_223_6_223_26" localSheetId="6">+#REF!-#REF!/1000</definedName>
    <definedName name="SHARED_FORMULA_6_223_6_223_26" localSheetId="0">+#REF!-#REF!/1000</definedName>
    <definedName name="SHARED_FORMULA_6_223_6_223_26">+#REF!-#REF!/1000</definedName>
    <definedName name="SHARED_FORMULA_6_229_6_229_33">NA()</definedName>
    <definedName name="SHARED_FORMULA_6_235_6_235_33" localSheetId="6">+#REF!-0.125</definedName>
    <definedName name="SHARED_FORMULA_6_235_6_235_33">+#REF!-0.125</definedName>
    <definedName name="SHARED_FORMULA_6_241_6_241_22">NA()</definedName>
    <definedName name="SHARED_FORMULA_6_242_6_242_16">0.3*2+0.115</definedName>
    <definedName name="SHARED_FORMULA_6_245_6_245_22" localSheetId="6">+#REF!-0.15</definedName>
    <definedName name="SHARED_FORMULA_6_245_6_245_22" localSheetId="0">+#REF!-0.15</definedName>
    <definedName name="SHARED_FORMULA_6_245_6_245_22">+#REF!-0.15</definedName>
    <definedName name="SHARED_FORMULA_6_245_6_245_7">NA()</definedName>
    <definedName name="SHARED_FORMULA_6_246_6_246_26">NA()</definedName>
    <definedName name="SHARED_FORMULA_6_253_6_253_26" localSheetId="6">+#REF!</definedName>
    <definedName name="SHARED_FORMULA_6_253_6_253_26" localSheetId="0">+#REF!</definedName>
    <definedName name="SHARED_FORMULA_6_253_6_253_26">+#REF!</definedName>
    <definedName name="SHARED_FORMULA_6_256_6_256_22">NA()</definedName>
    <definedName name="SHARED_FORMULA_6_260_6_260_22" localSheetId="6">+#REF!-0.15</definedName>
    <definedName name="SHARED_FORMULA_6_260_6_260_22">+#REF!-0.15</definedName>
    <definedName name="SHARED_FORMULA_6_261_6_261_26">NA()</definedName>
    <definedName name="SHARED_FORMULA_6_271_6_271_30">NA()</definedName>
    <definedName name="SHARED_FORMULA_6_272_6_272_22">NA()</definedName>
    <definedName name="SHARED_FORMULA_6_272_6_272_26" localSheetId="6">+#REF!</definedName>
    <definedName name="SHARED_FORMULA_6_272_6_272_26">+#REF!</definedName>
    <definedName name="SHARED_FORMULA_6_273_6_273_7">NA()</definedName>
    <definedName name="SHARED_FORMULA_6_275_6_275_26">NA()</definedName>
    <definedName name="SHARED_FORMULA_6_276_6_276_22" localSheetId="6">+#REF!-0.15</definedName>
    <definedName name="SHARED_FORMULA_6_276_6_276_22">+#REF!-0.15</definedName>
    <definedName name="SHARED_FORMULA_6_285_6_285_30" localSheetId="6">+#REF!-#REF!</definedName>
    <definedName name="SHARED_FORMULA_6_285_6_285_30" localSheetId="0">+#REF!-#REF!</definedName>
    <definedName name="SHARED_FORMULA_6_285_6_285_30">+#REF!-#REF!</definedName>
    <definedName name="SHARED_FORMULA_6_287_6_287_26" localSheetId="6">+#REF!</definedName>
    <definedName name="SHARED_FORMULA_6_287_6_287_26" localSheetId="0">+#REF!</definedName>
    <definedName name="SHARED_FORMULA_6_287_6_287_26">+#REF!</definedName>
    <definedName name="SHARED_FORMULA_6_289_6_289_26">NA()</definedName>
    <definedName name="SHARED_FORMULA_6_29_6_29_10">NA()</definedName>
    <definedName name="SHARED_FORMULA_6_291_6_291_22">NA()</definedName>
    <definedName name="SHARED_FORMULA_6_294_6_294_37">NA()</definedName>
    <definedName name="SHARED_FORMULA_6_295_6_295_22" localSheetId="6">+#REF!-0.15</definedName>
    <definedName name="SHARED_FORMULA_6_295_6_295_22">+#REF!-0.15</definedName>
    <definedName name="SHARED_FORMULA_6_302_6_302_26" localSheetId="6">+#REF!</definedName>
    <definedName name="SHARED_FORMULA_6_302_6_302_26" localSheetId="0">+#REF!</definedName>
    <definedName name="SHARED_FORMULA_6_302_6_302_26">+#REF!</definedName>
    <definedName name="SHARED_FORMULA_6_306_6_306_22">NA()</definedName>
    <definedName name="SHARED_FORMULA_6_310_6_310_22" localSheetId="6">+#REF!-0.15</definedName>
    <definedName name="SHARED_FORMULA_6_310_6_310_22" localSheetId="0">+#REF!-0.15</definedName>
    <definedName name="SHARED_FORMULA_6_310_6_310_22">+#REF!-0.15</definedName>
    <definedName name="SHARED_FORMULA_6_32_6_32_22" localSheetId="6">+#REF!</definedName>
    <definedName name="SHARED_FORMULA_6_32_6_32_22" localSheetId="0">+#REF!</definedName>
    <definedName name="SHARED_FORMULA_6_32_6_32_22">+#REF!</definedName>
    <definedName name="SHARED_FORMULA_6_321_6_321_37" localSheetId="6">+#REF!-0.125</definedName>
    <definedName name="SHARED_FORMULA_6_321_6_321_37" localSheetId="0">+#REF!-0.125</definedName>
    <definedName name="SHARED_FORMULA_6_321_6_321_37">+#REF!-0.125</definedName>
    <definedName name="SHARED_FORMULA_6_325_6_325_22">NA()</definedName>
    <definedName name="SHARED_FORMULA_6_329_6_329_22" localSheetId="6">+#REF!-0.15</definedName>
    <definedName name="SHARED_FORMULA_6_329_6_329_22">+#REF!-0.15</definedName>
    <definedName name="SHARED_FORMULA_6_329_6_329_26">NA()</definedName>
    <definedName name="SHARED_FORMULA_6_334_6_334_30">NA()</definedName>
    <definedName name="SHARED_FORMULA_6_337_6_337_26">NA()</definedName>
    <definedName name="SHARED_FORMULA_6_343_6_343_22">NA()</definedName>
    <definedName name="SHARED_FORMULA_6_347_6_347_22" localSheetId="6">+#REF!-0.15</definedName>
    <definedName name="SHARED_FORMULA_6_347_6_347_22">+#REF!-0.15</definedName>
    <definedName name="SHARED_FORMULA_6_348_6_348_26">NA()</definedName>
    <definedName name="SHARED_FORMULA_6_348_6_348_30" localSheetId="6">#REF!</definedName>
    <definedName name="SHARED_FORMULA_6_348_6_348_30">#REF!</definedName>
    <definedName name="SHARED_FORMULA_6_349_6_349_26" localSheetId="6">+#REF!-#REF!</definedName>
    <definedName name="SHARED_FORMULA_6_349_6_349_26" localSheetId="0">+#REF!-#REF!</definedName>
    <definedName name="SHARED_FORMULA_6_349_6_349_26">+#REF!-#REF!</definedName>
    <definedName name="SHARED_FORMULA_6_35_6_35_22">NA()</definedName>
    <definedName name="SHARED_FORMULA_6_356_6_356_26">NA()</definedName>
    <definedName name="SHARED_FORMULA_6_357_6_357_26" localSheetId="6">+#REF!-#REF!</definedName>
    <definedName name="SHARED_FORMULA_6_357_6_357_26" localSheetId="0">+#REF!-#REF!</definedName>
    <definedName name="SHARED_FORMULA_6_357_6_357_26">+#REF!-#REF!</definedName>
    <definedName name="SHARED_FORMULA_6_358_6_358_22">NA()</definedName>
    <definedName name="SHARED_FORMULA_6_360_6_360_20">0.2</definedName>
    <definedName name="SHARED_FORMULA_6_362_6_362_22" localSheetId="6">+#REF!-0.15</definedName>
    <definedName name="SHARED_FORMULA_6_362_6_362_22" localSheetId="0">+#REF!-0.15</definedName>
    <definedName name="SHARED_FORMULA_6_362_6_362_22">+#REF!-0.15</definedName>
    <definedName name="SHARED_FORMULA_6_368_6_368_26" localSheetId="6">+#REF!-#REF!</definedName>
    <definedName name="SHARED_FORMULA_6_368_6_368_26" localSheetId="0">+#REF!-#REF!</definedName>
    <definedName name="SHARED_FORMULA_6_368_6_368_26">+#REF!-#REF!</definedName>
    <definedName name="SHARED_FORMULA_6_376_6_376_26" localSheetId="6">+#REF!-#REF!</definedName>
    <definedName name="SHARED_FORMULA_6_376_6_376_26" localSheetId="0">+#REF!-#REF!</definedName>
    <definedName name="SHARED_FORMULA_6_376_6_376_26">+#REF!-#REF!</definedName>
    <definedName name="SHARED_FORMULA_6_379_6_379_30" localSheetId="6">+#REF!-#REF!</definedName>
    <definedName name="SHARED_FORMULA_6_379_6_379_30" localSheetId="0">+#REF!-#REF!</definedName>
    <definedName name="SHARED_FORMULA_6_379_6_379_30">+#REF!-#REF!</definedName>
    <definedName name="SHARED_FORMULA_6_388_6_388_26" localSheetId="6">+#REF!-#REF!</definedName>
    <definedName name="SHARED_FORMULA_6_388_6_388_26" localSheetId="0">+#REF!-#REF!</definedName>
    <definedName name="SHARED_FORMULA_6_388_6_388_26">+#REF!-#REF!</definedName>
    <definedName name="SHARED_FORMULA_6_39_6_39_30" localSheetId="6">+#REF!</definedName>
    <definedName name="SHARED_FORMULA_6_39_6_39_30" localSheetId="0">+#REF!</definedName>
    <definedName name="SHARED_FORMULA_6_39_6_39_30">+#REF!</definedName>
    <definedName name="SHARED_FORMULA_6_39_6_39_37" localSheetId="6">+#REF!</definedName>
    <definedName name="SHARED_FORMULA_6_39_6_39_37" localSheetId="0">+#REF!</definedName>
    <definedName name="SHARED_FORMULA_6_39_6_39_37">+#REF!</definedName>
    <definedName name="SHARED_FORMULA_6_396_6_396_26" localSheetId="6">+#REF!-#REF!</definedName>
    <definedName name="SHARED_FORMULA_6_396_6_396_26" localSheetId="0">+#REF!-#REF!</definedName>
    <definedName name="SHARED_FORMULA_6_396_6_396_26">+#REF!-#REF!</definedName>
    <definedName name="SHARED_FORMULA_6_399_6_399_22">NA()</definedName>
    <definedName name="SHARED_FORMULA_6_408_6_408_26" localSheetId="6">+#REF!-#REF!</definedName>
    <definedName name="SHARED_FORMULA_6_408_6_408_26">+#REF!-#REF!</definedName>
    <definedName name="SHARED_FORMULA_6_412_6_412_22">NA()</definedName>
    <definedName name="SHARED_FORMULA_6_413_6_413_22" localSheetId="6">+#REF!</definedName>
    <definedName name="SHARED_FORMULA_6_413_6_413_22">+#REF!</definedName>
    <definedName name="SHARED_FORMULA_6_414_6_414_37">NA()</definedName>
    <definedName name="SHARED_FORMULA_6_416_6_416_26" localSheetId="6">+#REF!-#REF!</definedName>
    <definedName name="SHARED_FORMULA_6_416_6_416_26">+#REF!-#REF!</definedName>
    <definedName name="SHARED_FORMULA_6_42_6_42_30">NA()</definedName>
    <definedName name="SHARED_FORMULA_6_43_6_43_26" localSheetId="6">+#REF!</definedName>
    <definedName name="SHARED_FORMULA_6_43_6_43_26">+#REF!</definedName>
    <definedName name="SHARED_FORMULA_6_432_6_432_22" localSheetId="6">+#REF!</definedName>
    <definedName name="SHARED_FORMULA_6_432_6_432_22" localSheetId="0">+#REF!</definedName>
    <definedName name="SHARED_FORMULA_6_432_6_432_22">+#REF!</definedName>
    <definedName name="SHARED_FORMULA_6_435_6_435_37">NA()</definedName>
    <definedName name="SHARED_FORMULA_6_451_6_451_37" localSheetId="6">+#REF!-0.125</definedName>
    <definedName name="SHARED_FORMULA_6_451_6_451_37" localSheetId="0">+#REF!-0.125</definedName>
    <definedName name="SHARED_FORMULA_6_451_6_451_37">+#REF!-0.125</definedName>
    <definedName name="SHARED_FORMULA_6_453_6_453_37">NA()</definedName>
    <definedName name="SHARED_FORMULA_6_455_6_455_30">NA()</definedName>
    <definedName name="SHARED_FORMULA_6_46_6_46_26">NA()</definedName>
    <definedName name="SHARED_FORMULA_6_472_6_472_37" localSheetId="6">+#REF!</definedName>
    <definedName name="SHARED_FORMULA_6_472_6_472_37">+#REF!</definedName>
    <definedName name="SHARED_FORMULA_6_473_6_473_22">NA()</definedName>
    <definedName name="SHARED_FORMULA_6_481_6_481_30" localSheetId="6">+#REF!</definedName>
    <definedName name="SHARED_FORMULA_6_481_6_481_30">+#REF!</definedName>
    <definedName name="SHARED_FORMULA_6_484_6_484_20">3</definedName>
    <definedName name="SHARED_FORMULA_6_494_6_494_22">NA()</definedName>
    <definedName name="SHARED_FORMULA_6_494_6_494_37" localSheetId="6">+#REF!+0.45</definedName>
    <definedName name="SHARED_FORMULA_6_494_6_494_37">+#REF!+0.45</definedName>
    <definedName name="SHARED_FORMULA_6_5_6_5_22" localSheetId="6">+#REF!</definedName>
    <definedName name="SHARED_FORMULA_6_5_6_5_22" localSheetId="0">+#REF!</definedName>
    <definedName name="SHARED_FORMULA_6_5_6_5_22">+#REF!</definedName>
    <definedName name="SHARED_FORMULA_6_500_6_500_22" localSheetId="6">+#REF!-#REF!</definedName>
    <definedName name="SHARED_FORMULA_6_500_6_500_22" localSheetId="0">+#REF!-#REF!</definedName>
    <definedName name="SHARED_FORMULA_6_500_6_500_22">+#REF!-#REF!</definedName>
    <definedName name="SHARED_FORMULA_6_503_6_503_22">NA()</definedName>
    <definedName name="SHARED_FORMULA_6_511_6_511_20">0.75+0.15</definedName>
    <definedName name="SHARED_FORMULA_6_521_6_521_22" localSheetId="6">+#REF!-#REF!</definedName>
    <definedName name="SHARED_FORMULA_6_521_6_521_22" localSheetId="0">+#REF!-#REF!</definedName>
    <definedName name="SHARED_FORMULA_6_521_6_521_22">+#REF!-#REF!</definedName>
    <definedName name="SHARED_FORMULA_6_522_6_522_22">NA()</definedName>
    <definedName name="SHARED_FORMULA_6_530_6_530_22" localSheetId="6">+#REF!-#REF!</definedName>
    <definedName name="SHARED_FORMULA_6_530_6_530_22" localSheetId="0">+#REF!-#REF!</definedName>
    <definedName name="SHARED_FORMULA_6_530_6_530_22">+#REF!-#REF!</definedName>
    <definedName name="SHARED_FORMULA_6_549_6_549_22" localSheetId="6">+#REF!-#REF!</definedName>
    <definedName name="SHARED_FORMULA_6_549_6_549_22" localSheetId="0">+#REF!-#REF!</definedName>
    <definedName name="SHARED_FORMULA_6_549_6_549_22">+#REF!-#REF!</definedName>
    <definedName name="SHARED_FORMULA_6_569_6_569_22">NA()</definedName>
    <definedName name="SHARED_FORMULA_6_571_6_571_26">NA()</definedName>
    <definedName name="SHARED_FORMULA_6_577_6_577_22" localSheetId="6">+#REF!-#REF!</definedName>
    <definedName name="SHARED_FORMULA_6_577_6_577_22" localSheetId="0">+#REF!-#REF!</definedName>
    <definedName name="SHARED_FORMULA_6_577_6_577_22">+#REF!-#REF!</definedName>
    <definedName name="SHARED_FORMULA_6_578_6_578_22">NA()</definedName>
    <definedName name="SHARED_FORMULA_6_58_6_58_22" localSheetId="6">+#REF!</definedName>
    <definedName name="SHARED_FORMULA_6_58_6_58_22">+#REF!</definedName>
    <definedName name="SHARED_FORMULA_6_58_6_58_30" localSheetId="6">+#REF!</definedName>
    <definedName name="SHARED_FORMULA_6_58_6_58_30" localSheetId="0">+#REF!</definedName>
    <definedName name="SHARED_FORMULA_6_58_6_58_30">+#REF!</definedName>
    <definedName name="SHARED_FORMULA_6_586_6_586_20">0.125</definedName>
    <definedName name="SHARED_FORMULA_6_596_6_596_22">NA()</definedName>
    <definedName name="SHARED_FORMULA_6_597_6_597_22" localSheetId="6">+#REF!-#REF!</definedName>
    <definedName name="SHARED_FORMULA_6_597_6_597_22" localSheetId="0">+#REF!-#REF!</definedName>
    <definedName name="SHARED_FORMULA_6_597_6_597_22">+#REF!-#REF!</definedName>
    <definedName name="SHARED_FORMULA_6_60_6_60_18">0.1</definedName>
    <definedName name="SHARED_FORMULA_6_606_6_606_22" localSheetId="6">+#REF!-#REF!</definedName>
    <definedName name="SHARED_FORMULA_6_606_6_606_22" localSheetId="0">+#REF!-#REF!</definedName>
    <definedName name="SHARED_FORMULA_6_606_6_606_22">+#REF!-#REF!</definedName>
    <definedName name="SHARED_FORMULA_6_609_6_609_26" localSheetId="6">+#REF!-#REF!</definedName>
    <definedName name="SHARED_FORMULA_6_609_6_609_26" localSheetId="0">+#REF!-#REF!</definedName>
    <definedName name="SHARED_FORMULA_6_609_6_609_26">+#REF!-#REF!</definedName>
    <definedName name="SHARED_FORMULA_6_61_6_61_22">NA()</definedName>
    <definedName name="SHARED_FORMULA_6_61_6_61_30">NA()</definedName>
    <definedName name="SHARED_FORMULA_6_611_6_611_26">NA()</definedName>
    <definedName name="SHARED_FORMULA_6_624_6_624_22" localSheetId="6">+#REF!-#REF!</definedName>
    <definedName name="SHARED_FORMULA_6_624_6_624_22">+#REF!-#REF!</definedName>
    <definedName name="SHARED_FORMULA_6_638_6_638_26">NA()</definedName>
    <definedName name="SHARED_FORMULA_6_64_6_64_26" localSheetId="6">+#REF!</definedName>
    <definedName name="SHARED_FORMULA_6_64_6_64_26">+#REF!</definedName>
    <definedName name="SHARED_FORMULA_6_648_6_648_22" localSheetId="6">+#REF!-#REF!</definedName>
    <definedName name="SHARED_FORMULA_6_648_6_648_22" localSheetId="0">+#REF!-#REF!</definedName>
    <definedName name="SHARED_FORMULA_6_648_6_648_22">+#REF!-#REF!</definedName>
    <definedName name="SHARED_FORMULA_6_649_6_649_26" localSheetId="6">+#REF!-#REF!</definedName>
    <definedName name="SHARED_FORMULA_6_649_6_649_26" localSheetId="0">+#REF!-#REF!</definedName>
    <definedName name="SHARED_FORMULA_6_649_6_649_26">+#REF!-#REF!</definedName>
    <definedName name="SHARED_FORMULA_6_655_6_655_10">NA()</definedName>
    <definedName name="SHARED_FORMULA_6_66_6_66_7">NA()</definedName>
    <definedName name="SHARED_FORMULA_6_665_6_665_26">NA()</definedName>
    <definedName name="SHARED_FORMULA_6_67_6_67_26">NA()</definedName>
    <definedName name="SHARED_FORMULA_6_674_6_674_26" localSheetId="6">+#REF!-#REF!</definedName>
    <definedName name="SHARED_FORMULA_6_674_6_674_26">+#REF!-#REF!</definedName>
    <definedName name="SHARED_FORMULA_6_68_6_68_30" localSheetId="6">+#REF!</definedName>
    <definedName name="SHARED_FORMULA_6_68_6_68_30" localSheetId="0">+#REF!</definedName>
    <definedName name="SHARED_FORMULA_6_68_6_68_30">+#REF!</definedName>
    <definedName name="SHARED_FORMULA_6_680_6_680_10">NA()</definedName>
    <definedName name="SHARED_FORMULA_6_697_6_697_26">NA()</definedName>
    <definedName name="SHARED_FORMULA_6_699_6_699_26" localSheetId="6">+#REF!-#REF!</definedName>
    <definedName name="SHARED_FORMULA_6_699_6_699_26" localSheetId="0">+#REF!-#REF!</definedName>
    <definedName name="SHARED_FORMULA_6_699_6_699_26">+#REF!-#REF!</definedName>
    <definedName name="SHARED_FORMULA_6_7_6_7_33">0.45+0.1</definedName>
    <definedName name="SHARED_FORMULA_6_71_6_71_30">NA()</definedName>
    <definedName name="SHARED_FORMULA_6_722_6_722_26">NA()</definedName>
    <definedName name="SHARED_FORMULA_6_732_6_732_26" localSheetId="6">+#REF!-#REF!</definedName>
    <definedName name="SHARED_FORMULA_6_732_6_732_26">+#REF!-#REF!</definedName>
    <definedName name="SHARED_FORMULA_6_741_6_741_26">NA()</definedName>
    <definedName name="SHARED_FORMULA_6_752_6_752_22">NA()</definedName>
    <definedName name="SHARED_FORMULA_6_757_6_757_26" localSheetId="6">+#REF!-#REF!</definedName>
    <definedName name="SHARED_FORMULA_6_757_6_757_26">+#REF!-#REF!</definedName>
    <definedName name="SHARED_FORMULA_6_760_6_760_26">NA()</definedName>
    <definedName name="SHARED_FORMULA_6_765_6_765_22">NA()</definedName>
    <definedName name="SHARED_FORMULA_6_776_6_776_26" localSheetId="6">+#REF!-#REF!</definedName>
    <definedName name="SHARED_FORMULA_6_776_6_776_26">+#REF!-#REF!</definedName>
    <definedName name="SHARED_FORMULA_6_781_6_781_26">NA()</definedName>
    <definedName name="SHARED_FORMULA_6_792_6_792_26">NA()</definedName>
    <definedName name="SHARED_FORMULA_6_795_6_795_26" localSheetId="6">+#REF!-#REF!</definedName>
    <definedName name="SHARED_FORMULA_6_795_6_795_26">+#REF!-#REF!</definedName>
    <definedName name="SHARED_FORMULA_6_801_6_801_22">NA()</definedName>
    <definedName name="SHARED_FORMULA_6_803_6_803_26">NA()</definedName>
    <definedName name="SHARED_FORMULA_6_805_6_805_22" localSheetId="6">+#REF!-0.125</definedName>
    <definedName name="SHARED_FORMULA_6_805_6_805_22">+#REF!-0.125</definedName>
    <definedName name="SHARED_FORMULA_6_813_6_813_22">NA()</definedName>
    <definedName name="SHARED_FORMULA_6_814_6_814_26">NA()</definedName>
    <definedName name="SHARED_FORMULA_6_816_6_816_26" localSheetId="6">+#REF!</definedName>
    <definedName name="SHARED_FORMULA_6_816_6_816_26">+#REF!</definedName>
    <definedName name="SHARED_FORMULA_6_824_6_824_22">NA()</definedName>
    <definedName name="SHARED_FORMULA_6_827_6_827_26" localSheetId="6">+#REF!</definedName>
    <definedName name="SHARED_FORMULA_6_827_6_827_26">+#REF!</definedName>
    <definedName name="SHARED_FORMULA_6_83_6_83_30" localSheetId="6">+#REF!+#REF!-0.3-0.05</definedName>
    <definedName name="SHARED_FORMULA_6_83_6_83_30" localSheetId="0">+#REF!+#REF!-0.3-0.05</definedName>
    <definedName name="SHARED_FORMULA_6_83_6_83_30">+#REF!+#REF!-0.3-0.05</definedName>
    <definedName name="SHARED_FORMULA_6_837_6_837_26" localSheetId="6">+#REF!</definedName>
    <definedName name="SHARED_FORMULA_6_837_6_837_26" localSheetId="0">+#REF!</definedName>
    <definedName name="SHARED_FORMULA_6_837_6_837_26">+#REF!</definedName>
    <definedName name="SHARED_FORMULA_6_847_6_847_26" localSheetId="6">+#REF!</definedName>
    <definedName name="SHARED_FORMULA_6_847_6_847_26" localSheetId="0">+#REF!</definedName>
    <definedName name="SHARED_FORMULA_6_847_6_847_26">+#REF!</definedName>
    <definedName name="SHARED_FORMULA_6_85_6_85_26" localSheetId="6">+#REF!</definedName>
    <definedName name="SHARED_FORMULA_6_85_6_85_26" localSheetId="0">+#REF!</definedName>
    <definedName name="SHARED_FORMULA_6_85_6_85_26">+#REF!</definedName>
    <definedName name="SHARED_FORMULA_6_853_6_853_22" localSheetId="6">+#REF!-0.125</definedName>
    <definedName name="SHARED_FORMULA_6_853_6_853_22" localSheetId="0">+#REF!-0.125</definedName>
    <definedName name="SHARED_FORMULA_6_853_6_853_22">+#REF!-0.125</definedName>
    <definedName name="SHARED_FORMULA_6_86_6_86_30">NA()</definedName>
    <definedName name="SHARED_FORMULA_6_860_6_860_22">NA()</definedName>
    <definedName name="SHARED_FORMULA_6_870_6_870_22">NA()</definedName>
    <definedName name="SHARED_FORMULA_6_88_6_88_26">NA()</definedName>
    <definedName name="SHARED_FORMULA_6_900_6_900_22">NA()</definedName>
    <definedName name="SHARED_FORMULA_6_900_6_900_26">NA()</definedName>
    <definedName name="SHARED_FORMULA_6_910_6_910_26">NA()</definedName>
    <definedName name="SHARED_FORMULA_6_911_6_911_22" localSheetId="6">+#REF!-0.125</definedName>
    <definedName name="SHARED_FORMULA_6_911_6_911_22">+#REF!-0.125</definedName>
    <definedName name="SHARED_FORMULA_6_93_6_93_30" localSheetId="6">+#REF!+#REF!-0.05</definedName>
    <definedName name="SHARED_FORMULA_6_93_6_93_30" localSheetId="0">+#REF!+#REF!-0.05</definedName>
    <definedName name="SHARED_FORMULA_6_93_6_93_30">+#REF!+#REF!-0.05</definedName>
    <definedName name="SHARED_FORMULA_6_93_6_93_7">NA()</definedName>
    <definedName name="SHARED_FORMULA_6_931_6_931_22" localSheetId="6">+#REF!-0.125</definedName>
    <definedName name="SHARED_FORMULA_6_931_6_931_22" localSheetId="0">+#REF!-0.125</definedName>
    <definedName name="SHARED_FORMULA_6_931_6_931_22">+#REF!-0.125</definedName>
    <definedName name="SHARED_FORMULA_6_934_6_934_26">NA()</definedName>
    <definedName name="SHARED_FORMULA_6_947_6_947_22" localSheetId="6">+#REF!+0.6</definedName>
    <definedName name="SHARED_FORMULA_6_947_6_947_22">+#REF!+0.6</definedName>
    <definedName name="SHARED_FORMULA_6_952_6_952_22">NA()</definedName>
    <definedName name="SHARED_FORMULA_6_958_6_958_26" localSheetId="6">+#REF!-#REF!</definedName>
    <definedName name="SHARED_FORMULA_6_958_6_958_26">+#REF!-#REF!</definedName>
    <definedName name="SHARED_FORMULA_6_96_6_96_30">NA()</definedName>
    <definedName name="SHARED_FORMULA_6_970_6_970_22">NA()</definedName>
    <definedName name="SHARED_FORMULA_6_976_6_976_26">NA()</definedName>
    <definedName name="SHARED_FORMULA_6_977_6_977_22" localSheetId="6">+#REF!</definedName>
    <definedName name="SHARED_FORMULA_6_977_6_977_22">+#REF!</definedName>
    <definedName name="SHARED_FORMULA_6_986_6_986_26">NA()</definedName>
    <definedName name="SHARED_FORMULA_7_100_7_100_33" localSheetId="6">+#REF!*#REF!*#REF!*#REF!</definedName>
    <definedName name="SHARED_FORMULA_7_100_7_100_33">+#REF!*#REF!*#REF!*#REF!</definedName>
    <definedName name="SHARED_FORMULA_7_1008_7_1008_22">NA()</definedName>
    <definedName name="SHARED_FORMULA_7_1016_7_1016_26">NA()</definedName>
    <definedName name="SHARED_FORMULA_7_1018_7_1018_22" localSheetId="6">#REF!*#REF!*#REF!</definedName>
    <definedName name="SHARED_FORMULA_7_1018_7_1018_22">#REF!*#REF!*#REF!</definedName>
    <definedName name="SHARED_FORMULA_7_1027_7_1027_22" localSheetId="6">#REF!*#REF!*#REF!</definedName>
    <definedName name="SHARED_FORMULA_7_1027_7_1027_22" localSheetId="0">#REF!*#REF!*#REF!</definedName>
    <definedName name="SHARED_FORMULA_7_1027_7_1027_22">#REF!*#REF!*#REF!</definedName>
    <definedName name="SHARED_FORMULA_7_1029_7_1029_26">NA()</definedName>
    <definedName name="SHARED_FORMULA_7_1031_7_1031_22">NA()</definedName>
    <definedName name="SHARED_FORMULA_7_1034_7_1034_26" localSheetId="6">#REF!*#REF!*#REF!*#REF!</definedName>
    <definedName name="SHARED_FORMULA_7_1034_7_1034_26" localSheetId="0">#REF!*#REF!*#REF!*#REF!</definedName>
    <definedName name="SHARED_FORMULA_7_1034_7_1034_26">#REF!*#REF!*#REF!*#REF!</definedName>
    <definedName name="SHARED_FORMULA_7_1037_7_1037_22" localSheetId="6">#REF!*#REF!*#REF!*#REF!</definedName>
    <definedName name="SHARED_FORMULA_7_1037_7_1037_22" localSheetId="0">#REF!*#REF!*#REF!*#REF!</definedName>
    <definedName name="SHARED_FORMULA_7_1037_7_1037_22">#REF!*#REF!*#REF!*#REF!</definedName>
    <definedName name="SHARED_FORMULA_7_105_7_105_22" localSheetId="6">+#REF!*#REF!*#REF!*#REF!</definedName>
    <definedName name="SHARED_FORMULA_7_105_7_105_22" localSheetId="0">+#REF!*#REF!*#REF!*#REF!</definedName>
    <definedName name="SHARED_FORMULA_7_105_7_105_22">+#REF!*#REF!*#REF!*#REF!</definedName>
    <definedName name="SHARED_FORMULA_7_1055_7_1055_22" localSheetId="6">#REF!*#REF!*#REF!*#REF!</definedName>
    <definedName name="SHARED_FORMULA_7_1055_7_1055_22" localSheetId="0">#REF!*#REF!*#REF!*#REF!</definedName>
    <definedName name="SHARED_FORMULA_7_1055_7_1055_22">#REF!*#REF!*#REF!*#REF!</definedName>
    <definedName name="SHARED_FORMULA_7_1060_7_1060_26" localSheetId="6">#REF!*#REF!*#REF!*#REF!</definedName>
    <definedName name="SHARED_FORMULA_7_1060_7_1060_26" localSheetId="0">#REF!*#REF!*#REF!*#REF!</definedName>
    <definedName name="SHARED_FORMULA_7_1060_7_1060_26">#REF!*#REF!*#REF!*#REF!</definedName>
    <definedName name="SHARED_FORMULA_7_1066_7_1066_22">NA()</definedName>
    <definedName name="SHARED_FORMULA_7_1069_7_1069_26">NA()</definedName>
    <definedName name="SHARED_FORMULA_7_1071_7_1071_26" localSheetId="6">#REF!*#REF!*#REF!*#REF!</definedName>
    <definedName name="SHARED_FORMULA_7_1071_7_1071_26">#REF!*#REF!*#REF!*#REF!</definedName>
    <definedName name="SHARED_FORMULA_7_1074_7_1074_22" localSheetId="6">#REF!*#REF!*#REF!</definedName>
    <definedName name="SHARED_FORMULA_7_1074_7_1074_22" localSheetId="0">#REF!*#REF!*#REF!</definedName>
    <definedName name="SHARED_FORMULA_7_1074_7_1074_22">#REF!*#REF!*#REF!</definedName>
    <definedName name="SHARED_FORMULA_7_1082_7_1082_26">NA()</definedName>
    <definedName name="SHARED_FORMULA_7_1094_7_1094_22" localSheetId="6">#REF!*#REF!*#REF!</definedName>
    <definedName name="SHARED_FORMULA_7_1094_7_1094_22" localSheetId="0">#REF!*#REF!*#REF!</definedName>
    <definedName name="SHARED_FORMULA_7_1094_7_1094_22">#REF!*#REF!*#REF!</definedName>
    <definedName name="SHARED_FORMULA_7_11_7_11_26" localSheetId="6">+#REF!*#REF!*#REF!*#REF!</definedName>
    <definedName name="SHARED_FORMULA_7_11_7_11_26" localSheetId="0">+#REF!*#REF!*#REF!*#REF!</definedName>
    <definedName name="SHARED_FORMULA_7_11_7_11_26">+#REF!*#REF!*#REF!*#REF!</definedName>
    <definedName name="SHARED_FORMULA_7_11_7_11_30" localSheetId="6">+#REF!*#REF!*#REF!*#REF!</definedName>
    <definedName name="SHARED_FORMULA_7_11_7_11_30" localSheetId="0">+#REF!*#REF!*#REF!*#REF!</definedName>
    <definedName name="SHARED_FORMULA_7_11_7_11_30">+#REF!*#REF!*#REF!*#REF!</definedName>
    <definedName name="SHARED_FORMULA_7_110_7_110_22">NA()</definedName>
    <definedName name="SHARED_FORMULA_7_1106_7_1106_26" localSheetId="6">#REF!*#REF!*#REF!*#REF!</definedName>
    <definedName name="SHARED_FORMULA_7_1106_7_1106_26">#REF!*#REF!*#REF!*#REF!</definedName>
    <definedName name="SHARED_FORMULA_7_1117_7_1117_22" localSheetId="6">+#REF!*#REF!*#REF!*#REF!</definedName>
    <definedName name="SHARED_FORMULA_7_1117_7_1117_22" localSheetId="0">+#REF!*#REF!*#REF!*#REF!</definedName>
    <definedName name="SHARED_FORMULA_7_1117_7_1117_22">+#REF!*#REF!*#REF!*#REF!</definedName>
    <definedName name="SHARED_FORMULA_7_1122_7_1122_26">NA()</definedName>
    <definedName name="SHARED_FORMULA_7_1135_7_1135_26">NA()</definedName>
    <definedName name="SHARED_FORMULA_7_1137_7_1137_26" localSheetId="6">#REF!*#REF!*#REF!*#REF!</definedName>
    <definedName name="SHARED_FORMULA_7_1137_7_1137_26" localSheetId="0">#REF!*#REF!*#REF!*#REF!</definedName>
    <definedName name="SHARED_FORMULA_7_1137_7_1137_26">#REF!*#REF!*#REF!*#REF!</definedName>
    <definedName name="SHARED_FORMULA_7_115_7_115_26" localSheetId="6">+#REF!*#REF!*#REF!*#REF!</definedName>
    <definedName name="SHARED_FORMULA_7_115_7_115_26" localSheetId="0">+#REF!*#REF!*#REF!*#REF!</definedName>
    <definedName name="SHARED_FORMULA_7_115_7_115_26">+#REF!*#REF!*#REF!*#REF!</definedName>
    <definedName name="SHARED_FORMULA_7_1152_7_1152_22" localSheetId="6">+#REF!*#REF!*#REF!*#REF!</definedName>
    <definedName name="SHARED_FORMULA_7_1152_7_1152_22" localSheetId="0">+#REF!*#REF!*#REF!*#REF!</definedName>
    <definedName name="SHARED_FORMULA_7_1152_7_1152_22">+#REF!*#REF!*#REF!*#REF!</definedName>
    <definedName name="SHARED_FORMULA_7_1160_7_1160_22" localSheetId="6">+#REF!*#REF!*#REF!*#REF!</definedName>
    <definedName name="SHARED_FORMULA_7_1160_7_1160_22" localSheetId="0">+#REF!*#REF!*#REF!*#REF!</definedName>
    <definedName name="SHARED_FORMULA_7_1160_7_1160_22">+#REF!*#REF!*#REF!*#REF!</definedName>
    <definedName name="SHARED_FORMULA_7_1161_7_1161_6">NA()</definedName>
    <definedName name="SHARED_FORMULA_7_1163_7_1163_26" localSheetId="6">#REF!*#REF!*#REF!*#REF!</definedName>
    <definedName name="SHARED_FORMULA_7_1163_7_1163_26">#REF!*#REF!*#REF!*#REF!</definedName>
    <definedName name="SHARED_FORMULA_7_1166_7_1166_26">NA()</definedName>
    <definedName name="SHARED_FORMULA_7_117_7_117_26">NA()</definedName>
    <definedName name="SHARED_FORMULA_7_117_7_117_33">NA()</definedName>
    <definedName name="SHARED_FORMULA_7_117_7_117_37">NA()</definedName>
    <definedName name="SHARED_FORMULA_7_1189_7_1189_26" localSheetId="6">#REF!*#REF!*#REF!*#REF!</definedName>
    <definedName name="SHARED_FORMULA_7_1189_7_1189_26">#REF!*#REF!*#REF!*#REF!</definedName>
    <definedName name="SHARED_FORMULA_7_1192_7_1192_26">NA()</definedName>
    <definedName name="SHARED_FORMULA_7_12_7_12_8">NA()</definedName>
    <definedName name="SHARED_FORMULA_7_121_7_121_33" localSheetId="6">#REF!*#REF!*#REF!*#REF!</definedName>
    <definedName name="SHARED_FORMULA_7_121_7_121_33">#REF!*#REF!*#REF!*#REF!</definedName>
    <definedName name="SHARED_FORMULA_7_121_7_121_8">NA()</definedName>
    <definedName name="SHARED_FORMULA_7_1218_7_1218_26">NA()</definedName>
    <definedName name="SHARED_FORMULA_7_123_7_123_37" localSheetId="6">+#REF!*#REF!*#REF!*#REF!</definedName>
    <definedName name="SHARED_FORMULA_7_123_7_123_37">+#REF!*#REF!*#REF!*#REF!</definedName>
    <definedName name="SHARED_FORMULA_7_126_7_126_30">NA()</definedName>
    <definedName name="SHARED_FORMULA_7_126_7_126_37">NA()</definedName>
    <definedName name="SHARED_FORMULA_7_130_7_130_22" localSheetId="6">#REF!*#REF!*#REF!*#REF!</definedName>
    <definedName name="SHARED_FORMULA_7_130_7_130_22">#REF!*#REF!*#REF!*#REF!</definedName>
    <definedName name="SHARED_FORMULA_7_1308_7_1308_5">NA()</definedName>
    <definedName name="SHARED_FORMULA_7_131_7_131_30" localSheetId="6">+#REF!*#REF!*#REF!*#REF!</definedName>
    <definedName name="SHARED_FORMULA_7_131_7_131_30">+#REF!*#REF!*#REF!*#REF!</definedName>
    <definedName name="SHARED_FORMULA_7_1310_7_1310_26">NA()</definedName>
    <definedName name="SHARED_FORMULA_7_132_7_132_37" localSheetId="6">#REF!*#REF!*#REF!*#REF!</definedName>
    <definedName name="SHARED_FORMULA_7_132_7_132_37">#REF!*#REF!*#REF!*#REF!</definedName>
    <definedName name="SHARED_FORMULA_7_1325_7_1325_26">NA()</definedName>
    <definedName name="SHARED_FORMULA_7_1326_7_1326_26" localSheetId="6">+#REF!*#REF!*#REF!</definedName>
    <definedName name="SHARED_FORMULA_7_1326_7_1326_26">+#REF!*#REF!*#REF!</definedName>
    <definedName name="SHARED_FORMULA_7_1334_7_1334_26">NA()</definedName>
    <definedName name="SHARED_FORMULA_7_134_7_134_22">NA()</definedName>
    <definedName name="SHARED_FORMULA_7_1341_7_1341_26" localSheetId="6">+#REF!*#REF!*#REF!</definedName>
    <definedName name="SHARED_FORMULA_7_1341_7_1341_26">+#REF!*#REF!*#REF!</definedName>
    <definedName name="SHARED_FORMULA_7_1343_7_1343_26">NA()</definedName>
    <definedName name="SHARED_FORMULA_7_135_7_135_37">NA()</definedName>
    <definedName name="SHARED_FORMULA_7_1350_7_1350_26" localSheetId="6">+#REF!*#REF!*#REF!</definedName>
    <definedName name="SHARED_FORMULA_7_1350_7_1350_26">+#REF!*#REF!*#REF!</definedName>
    <definedName name="SHARED_FORMULA_7_1354_7_1354_26">NA()</definedName>
    <definedName name="SHARED_FORMULA_7_1359_7_1359_26" localSheetId="6">+#REF!*#REF!*#REF!</definedName>
    <definedName name="SHARED_FORMULA_7_1359_7_1359_26">+#REF!*#REF!*#REF!</definedName>
    <definedName name="SHARED_FORMULA_7_136_7_136_30">NA()</definedName>
    <definedName name="SHARED_FORMULA_7_1370_7_1370_26" localSheetId="6">+#REF!*#REF!*#REF!*#REF!</definedName>
    <definedName name="SHARED_FORMULA_7_1370_7_1370_26">+#REF!*#REF!*#REF!*#REF!</definedName>
    <definedName name="SHARED_FORMULA_7_1382_7_1382_26">NA()</definedName>
    <definedName name="SHARED_FORMULA_7_1398_7_1398_26" localSheetId="6">+#REF!*#REF!*#REF!*#REF!</definedName>
    <definedName name="SHARED_FORMULA_7_1398_7_1398_26">+#REF!*#REF!*#REF!*#REF!</definedName>
    <definedName name="SHARED_FORMULA_7_1402_7_1402_26">NA()</definedName>
    <definedName name="SHARED_FORMULA_7_141_7_141_30" localSheetId="6">#REF!*#REF!*#REF!*#REF!</definedName>
    <definedName name="SHARED_FORMULA_7_141_7_141_30">#REF!*#REF!*#REF!*#REF!</definedName>
    <definedName name="SHARED_FORMULA_7_141_7_141_37" localSheetId="6">#REF!*#REF!*#REF!*#REF!</definedName>
    <definedName name="SHARED_FORMULA_7_141_7_141_37" localSheetId="0">#REF!*#REF!*#REF!*#REF!</definedName>
    <definedName name="SHARED_FORMULA_7_141_7_141_37">#REF!*#REF!*#REF!*#REF!</definedName>
    <definedName name="SHARED_FORMULA_7_1418_7_1418_26" localSheetId="6">+#REF!*#REF!*#REF!*#REF!</definedName>
    <definedName name="SHARED_FORMULA_7_1418_7_1418_26" localSheetId="0">+#REF!*#REF!*#REF!*#REF!</definedName>
    <definedName name="SHARED_FORMULA_7_1418_7_1418_26">+#REF!*#REF!*#REF!*#REF!</definedName>
    <definedName name="SHARED_FORMULA_7_1422_7_1422_26">NA()</definedName>
    <definedName name="SHARED_FORMULA_7_1438_7_1438_26" localSheetId="6">+#REF!*#REF!*#REF!*#REF!</definedName>
    <definedName name="SHARED_FORMULA_7_1438_7_1438_26">+#REF!*#REF!*#REF!*#REF!</definedName>
    <definedName name="SHARED_FORMULA_7_144_7_144_37">NA()</definedName>
    <definedName name="SHARED_FORMULA_7_1443_7_1443_26">NA()</definedName>
    <definedName name="SHARED_FORMULA_7_145_7_145_30">NA()</definedName>
    <definedName name="SHARED_FORMULA_7_1459_7_1459_26" localSheetId="6">+#REF!*#REF!*#REF!</definedName>
    <definedName name="SHARED_FORMULA_7_1459_7_1459_26">+#REF!*#REF!*#REF!</definedName>
    <definedName name="SHARED_FORMULA_7_147_7_147_8">NA()</definedName>
    <definedName name="SHARED_FORMULA_7_1475_7_1475_26">NA()</definedName>
    <definedName name="SHARED_FORMULA_7_148_7_148_33">NA()</definedName>
    <definedName name="SHARED_FORMULA_7_1491_7_1491_26" localSheetId="6">#REF!*#REF!*#REF!*#REF!</definedName>
    <definedName name="SHARED_FORMULA_7_1491_7_1491_26">#REF!*#REF!*#REF!*#REF!</definedName>
    <definedName name="SHARED_FORMULA_7_150_7_150_30" localSheetId="6">#REF!*#REF!*#REF!*#REF!</definedName>
    <definedName name="SHARED_FORMULA_7_150_7_150_30" localSheetId="0">#REF!*#REF!*#REF!*#REF!</definedName>
    <definedName name="SHARED_FORMULA_7_150_7_150_30">#REF!*#REF!*#REF!*#REF!</definedName>
    <definedName name="SHARED_FORMULA_7_150_7_150_37" localSheetId="6">#REF!*#REF!*#REF!*#REF!</definedName>
    <definedName name="SHARED_FORMULA_7_150_7_150_37" localSheetId="0">#REF!*#REF!*#REF!*#REF!</definedName>
    <definedName name="SHARED_FORMULA_7_150_7_150_37">#REF!*#REF!*#REF!*#REF!</definedName>
    <definedName name="SHARED_FORMULA_7_1506_7_1506_26">NA()</definedName>
    <definedName name="SHARED_FORMULA_7_1522_7_1522_26" localSheetId="6">#REF!*#REF!*#REF!*#REF!</definedName>
    <definedName name="SHARED_FORMULA_7_1522_7_1522_26">#REF!*#REF!*#REF!*#REF!</definedName>
    <definedName name="SHARED_FORMULA_7_153_7_153_22" localSheetId="6">#REF!*#REF!*#REF!*#REF!</definedName>
    <definedName name="SHARED_FORMULA_7_153_7_153_22" localSheetId="0">#REF!*#REF!*#REF!*#REF!</definedName>
    <definedName name="SHARED_FORMULA_7_153_7_153_22">#REF!*#REF!*#REF!*#REF!</definedName>
    <definedName name="SHARED_FORMULA_7_153_7_153_26">NA()</definedName>
    <definedName name="SHARED_FORMULA_7_1531_7_1531_26">NA()</definedName>
    <definedName name="SHARED_FORMULA_7_154_7_154_33" localSheetId="6">#REF!*#REF!*#REF!*#REF!</definedName>
    <definedName name="SHARED_FORMULA_7_154_7_154_33" localSheetId="0">#REF!*#REF!*#REF!*#REF!</definedName>
    <definedName name="SHARED_FORMULA_7_154_7_154_33">#REF!*#REF!*#REF!*#REF!</definedName>
    <definedName name="SHARED_FORMULA_7_1547_7_1547_26" localSheetId="6">#REF!*#REF!*#REF!*#REF!</definedName>
    <definedName name="SHARED_FORMULA_7_1547_7_1547_26" localSheetId="0">#REF!*#REF!*#REF!*#REF!</definedName>
    <definedName name="SHARED_FORMULA_7_1547_7_1547_26">#REF!*#REF!*#REF!*#REF!</definedName>
    <definedName name="SHARED_FORMULA_7_1556_7_1556_26">NA()</definedName>
    <definedName name="SHARED_FORMULA_7_156_7_156_26" localSheetId="6">#REF!*#REF!*#REF!*#REF!</definedName>
    <definedName name="SHARED_FORMULA_7_156_7_156_26" localSheetId="0">#REF!*#REF!*#REF!*#REF!</definedName>
    <definedName name="SHARED_FORMULA_7_156_7_156_26">#REF!*#REF!*#REF!*#REF!</definedName>
    <definedName name="SHARED_FORMULA_7_157_7_157_22">NA()</definedName>
    <definedName name="SHARED_FORMULA_7_1572_7_1572_26" localSheetId="6">#REF!*#REF!*#REF!*#REF!</definedName>
    <definedName name="SHARED_FORMULA_7_1572_7_1572_26">#REF!*#REF!*#REF!*#REF!</definedName>
    <definedName name="SHARED_FORMULA_7_159_7_159_37">NA()</definedName>
    <definedName name="SHARED_FORMULA_7_161_7_161_26">NA()</definedName>
    <definedName name="SHARED_FORMULA_7_161_7_161_30">NA()</definedName>
    <definedName name="SHARED_FORMULA_7_164_7_164_26" localSheetId="6">+#REF!*#REF!*#REF!*#REF!</definedName>
    <definedName name="SHARED_FORMULA_7_164_7_164_26">+#REF!*#REF!*#REF!*#REF!</definedName>
    <definedName name="SHARED_FORMULA_7_165_7_165_37" localSheetId="6">#REF!*#REF!*#REF!</definedName>
    <definedName name="SHARED_FORMULA_7_165_7_165_37" localSheetId="0">#REF!*#REF!*#REF!</definedName>
    <definedName name="SHARED_FORMULA_7_165_7_165_37">#REF!*#REF!*#REF!</definedName>
    <definedName name="SHARED_FORMULA_7_166_7_166_30" localSheetId="6">+#REF!*#REF!*#REF!*#REF!</definedName>
    <definedName name="SHARED_FORMULA_7_166_7_166_30" localSheetId="0">+#REF!*#REF!*#REF!*#REF!</definedName>
    <definedName name="SHARED_FORMULA_7_166_7_166_30">+#REF!*#REF!*#REF!*#REF!</definedName>
    <definedName name="SHARED_FORMULA_7_168_7_168_33">NA()</definedName>
    <definedName name="SHARED_FORMULA_7_169_7_169_26">NA()</definedName>
    <definedName name="SHARED_FORMULA_7_17_7_17_22" localSheetId="6">#REF!*#REF!*#REF!*#REF!</definedName>
    <definedName name="SHARED_FORMULA_7_17_7_17_22">#REF!*#REF!*#REF!*#REF!</definedName>
    <definedName name="SHARED_FORMULA_7_172_7_172_22" localSheetId="6">#REF!*#REF!*#REF!*#REF!</definedName>
    <definedName name="SHARED_FORMULA_7_172_7_172_22" localSheetId="0">#REF!*#REF!*#REF!*#REF!</definedName>
    <definedName name="SHARED_FORMULA_7_172_7_172_22">#REF!*#REF!*#REF!*#REF!</definedName>
    <definedName name="SHARED_FORMULA_7_172_7_172_26" localSheetId="6">#REF!*#REF!*#REF!*#REF!</definedName>
    <definedName name="SHARED_FORMULA_7_172_7_172_26" localSheetId="0">#REF!*#REF!*#REF!*#REF!</definedName>
    <definedName name="SHARED_FORMULA_7_172_7_172_26">#REF!*#REF!*#REF!*#REF!</definedName>
    <definedName name="SHARED_FORMULA_7_172_7_172_37">NA()</definedName>
    <definedName name="SHARED_FORMULA_7_174_7_174_33" localSheetId="6">#REF!*#REF!*#REF!</definedName>
    <definedName name="SHARED_FORMULA_7_174_7_174_33">#REF!*#REF!*#REF!</definedName>
    <definedName name="SHARED_FORMULA_7_175_7_175_1">NA()</definedName>
    <definedName name="SHARED_FORMULA_7_176_7_176_22">NA()</definedName>
    <definedName name="SHARED_FORMULA_7_178_7_178_30">NA()</definedName>
    <definedName name="SHARED_FORMULA_7_178_7_178_37" localSheetId="6">#REF!*#REF!*#REF!</definedName>
    <definedName name="SHARED_FORMULA_7_178_7_178_37">#REF!*#REF!*#REF!</definedName>
    <definedName name="SHARED_FORMULA_7_181_7_181_26">NA()</definedName>
    <definedName name="SHARED_FORMULA_7_183_7_183_30" localSheetId="6">#REF!*#REF!*#REF!*#REF!</definedName>
    <definedName name="SHARED_FORMULA_7_183_7_183_30">#REF!*#REF!*#REF!*#REF!</definedName>
    <definedName name="SHARED_FORMULA_7_184_7_184_26" localSheetId="6">#REF!*#REF!*#REF!*#REF!</definedName>
    <definedName name="SHARED_FORMULA_7_184_7_184_26" localSheetId="0">#REF!*#REF!*#REF!*#REF!</definedName>
    <definedName name="SHARED_FORMULA_7_184_7_184_26">#REF!*#REF!*#REF!*#REF!</definedName>
    <definedName name="SHARED_FORMULA_7_185_7_185_37">NA()</definedName>
    <definedName name="SHARED_FORMULA_7_190_7_190_33">NA()</definedName>
    <definedName name="SHARED_FORMULA_7_191_7_191_37" localSheetId="6">#REF!*#REF!*#REF!</definedName>
    <definedName name="SHARED_FORMULA_7_191_7_191_37" localSheetId="0">#REF!*#REF!*#REF!</definedName>
    <definedName name="SHARED_FORMULA_7_191_7_191_37">#REF!*#REF!*#REF!</definedName>
    <definedName name="SHARED_FORMULA_7_193_7_193_30">NA()</definedName>
    <definedName name="SHARED_FORMULA_7_196_7_196_33" localSheetId="6">#REF!*#REF!*#REF!*#REF!*#REF!</definedName>
    <definedName name="SHARED_FORMULA_7_196_7_196_33" localSheetId="0">#REF!*#REF!*#REF!*#REF!*#REF!</definedName>
    <definedName name="SHARED_FORMULA_7_196_7_196_33">#REF!*#REF!*#REF!*#REF!*#REF!</definedName>
    <definedName name="SHARED_FORMULA_7_198_7_198_30" localSheetId="6">#REF!*#REF!*#REF!*#REF!*#REF!</definedName>
    <definedName name="SHARED_FORMULA_7_198_7_198_30" localSheetId="0">#REF!*#REF!*#REF!*#REF!*#REF!</definedName>
    <definedName name="SHARED_FORMULA_7_198_7_198_30">#REF!*#REF!*#REF!*#REF!*#REF!</definedName>
    <definedName name="SHARED_FORMULA_7_198_7_198_33">NA()</definedName>
    <definedName name="SHARED_FORMULA_7_200_7_200_26">NA()</definedName>
    <definedName name="SHARED_FORMULA_7_203_7_203_26" localSheetId="6">#REF!*#REF!*#REF!*#REF!</definedName>
    <definedName name="SHARED_FORMULA_7_203_7_203_26" localSheetId="0">#REF!*#REF!*#REF!*#REF!</definedName>
    <definedName name="SHARED_FORMULA_7_203_7_203_26">#REF!*#REF!*#REF!*#REF!</definedName>
    <definedName name="SHARED_FORMULA_7_204_7_204_33" localSheetId="6">#REF!*#REF!*#REF!*#REF!*#REF!</definedName>
    <definedName name="SHARED_FORMULA_7_204_7_204_33" localSheetId="0">#REF!*#REF!*#REF!*#REF!*#REF!</definedName>
    <definedName name="SHARED_FORMULA_7_204_7_204_33">#REF!*#REF!*#REF!*#REF!*#REF!</definedName>
    <definedName name="SHARED_FORMULA_7_204_7_204_37">NA()</definedName>
    <definedName name="SHARED_FORMULA_7_207_7_207_26">NA()</definedName>
    <definedName name="SHARED_FORMULA_7_21_7_21_33" localSheetId="6">#REF!*#REF!*#REF!*#REF!</definedName>
    <definedName name="SHARED_FORMULA_7_21_7_21_33" localSheetId="0">#REF!*#REF!*#REF!*#REF!</definedName>
    <definedName name="SHARED_FORMULA_7_21_7_21_33">#REF!*#REF!*#REF!*#REF!</definedName>
    <definedName name="SHARED_FORMULA_7_210_7_210_26" localSheetId="6">#REF!*#REF!*#REF!*#REF!</definedName>
    <definedName name="SHARED_FORMULA_7_210_7_210_26" localSheetId="0">#REF!*#REF!*#REF!*#REF!</definedName>
    <definedName name="SHARED_FORMULA_7_210_7_210_26">#REF!*#REF!*#REF!*#REF!</definedName>
    <definedName name="SHARED_FORMULA_7_217_7_217_37" localSheetId="6">#REF!*#REF!*#REF!*#REF!</definedName>
    <definedName name="SHARED_FORMULA_7_217_7_217_37" localSheetId="0">#REF!*#REF!*#REF!*#REF!</definedName>
    <definedName name="SHARED_FORMULA_7_217_7_217_37">#REF!*#REF!*#REF!*#REF!</definedName>
    <definedName name="SHARED_FORMULA_7_220_7_220_26">NA()</definedName>
    <definedName name="SHARED_FORMULA_7_2209_7_2209_9">12*2</definedName>
    <definedName name="SHARED_FORMULA_7_223_7_223_26" localSheetId="6">+#REF!*#REF!*#REF!*#REF!</definedName>
    <definedName name="SHARED_FORMULA_7_223_7_223_26" localSheetId="0">+#REF!*#REF!*#REF!*#REF!</definedName>
    <definedName name="SHARED_FORMULA_7_223_7_223_26">+#REF!*#REF!*#REF!*#REF!</definedName>
    <definedName name="SHARED_FORMULA_7_225_7_225_30" localSheetId="6">+#REF!*#REF!*#REF!*#REF!</definedName>
    <definedName name="SHARED_FORMULA_7_225_7_225_30" localSheetId="0">+#REF!*#REF!*#REF!*#REF!</definedName>
    <definedName name="SHARED_FORMULA_7_225_7_225_30">+#REF!*#REF!*#REF!*#REF!</definedName>
    <definedName name="SHARED_FORMULA_7_227_7_227_22">NA()</definedName>
    <definedName name="SHARED_FORMULA_7_228_7_228_26">NA()</definedName>
    <definedName name="SHARED_FORMULA_7_229_7_229_33">NA()</definedName>
    <definedName name="SHARED_FORMULA_7_230_7_230_30">NA()</definedName>
    <definedName name="SHARED_FORMULA_7_231_7_231_26" localSheetId="6">+#REF!*#REF!*#REF!*#REF!</definedName>
    <definedName name="SHARED_FORMULA_7_231_7_231_26" localSheetId="0">+#REF!*#REF!*#REF!*#REF!</definedName>
    <definedName name="SHARED_FORMULA_7_231_7_231_26">+#REF!*#REF!*#REF!*#REF!</definedName>
    <definedName name="SHARED_FORMULA_7_232_7_232_22" localSheetId="6">#REF!*#REF!*#REF!*#REF!</definedName>
    <definedName name="SHARED_FORMULA_7_232_7_232_22" localSheetId="0">#REF!*#REF!*#REF!*#REF!</definedName>
    <definedName name="SHARED_FORMULA_7_232_7_232_22">#REF!*#REF!*#REF!*#REF!</definedName>
    <definedName name="SHARED_FORMULA_7_235_7_235_33" localSheetId="6">#REF!*#REF!*#REF!</definedName>
    <definedName name="SHARED_FORMULA_7_235_7_235_33" localSheetId="0">#REF!*#REF!*#REF!</definedName>
    <definedName name="SHARED_FORMULA_7_235_7_235_33">#REF!*#REF!*#REF!</definedName>
    <definedName name="SHARED_FORMULA_7_236_7_236_26">NA()</definedName>
    <definedName name="SHARED_FORMULA_7_239_7_239_26" localSheetId="6">+#REF!*#REF!*#REF!*#REF!</definedName>
    <definedName name="SHARED_FORMULA_7_239_7_239_26">+#REF!*#REF!*#REF!*#REF!</definedName>
    <definedName name="SHARED_FORMULA_7_24_7_24_37" localSheetId="6">#REF!*#REF!*#REF!*#REF!</definedName>
    <definedName name="SHARED_FORMULA_7_24_7_24_37" localSheetId="0">#REF!*#REF!*#REF!*#REF!</definedName>
    <definedName name="SHARED_FORMULA_7_24_7_24_37">#REF!*#REF!*#REF!*#REF!</definedName>
    <definedName name="SHARED_FORMULA_7_241_7_241_22">NA()</definedName>
    <definedName name="SHARED_FORMULA_7_245_7_245_22" localSheetId="6">#REF!*#REF!*#REF!*#REF!</definedName>
    <definedName name="SHARED_FORMULA_7_245_7_245_22" localSheetId="0">#REF!*#REF!*#REF!*#REF!</definedName>
    <definedName name="SHARED_FORMULA_7_245_7_245_22">#REF!*#REF!*#REF!*#REF!</definedName>
    <definedName name="SHARED_FORMULA_7_245_7_245_26">NA()</definedName>
    <definedName name="SHARED_FORMULA_7_245_7_245_30" localSheetId="6">+#REF!*#REF!*#REF!</definedName>
    <definedName name="SHARED_FORMULA_7_245_7_245_30">+#REF!*#REF!*#REF!</definedName>
    <definedName name="SHARED_FORMULA_7_252_7_252_26" localSheetId="6">#REF!*#REF!*#REF!*#REF!</definedName>
    <definedName name="SHARED_FORMULA_7_252_7_252_26" localSheetId="0">#REF!*#REF!*#REF!*#REF!</definedName>
    <definedName name="SHARED_FORMULA_7_252_7_252_26">#REF!*#REF!*#REF!*#REF!</definedName>
    <definedName name="SHARED_FORMULA_7_256_7_256_22">NA()</definedName>
    <definedName name="SHARED_FORMULA_7_260_7_260_22" localSheetId="6">#REF!*#REF!*#REF!*#REF!*#REF!</definedName>
    <definedName name="SHARED_FORMULA_7_260_7_260_22" localSheetId="0">#REF!*#REF!*#REF!*#REF!*#REF!</definedName>
    <definedName name="SHARED_FORMULA_7_260_7_260_22">#REF!*#REF!*#REF!*#REF!*#REF!</definedName>
    <definedName name="SHARED_FORMULA_7_261_7_261_26">NA()</definedName>
    <definedName name="SHARED_FORMULA_7_265_7_265_33">NA()</definedName>
    <definedName name="SHARED_FORMULA_7_271_7_271_33" localSheetId="6">#REF!*#REF!*#REF!*#REF!</definedName>
    <definedName name="SHARED_FORMULA_7_271_7_271_33">#REF!*#REF!*#REF!*#REF!</definedName>
    <definedName name="SHARED_FORMULA_7_271_7_271_37">NA()</definedName>
    <definedName name="SHARED_FORMULA_7_272_7_272_22">NA()</definedName>
    <definedName name="SHARED_FORMULA_7_272_7_272_26" localSheetId="6">#REF!*#REF!*#REF!*#REF!</definedName>
    <definedName name="SHARED_FORMULA_7_272_7_272_26">#REF!*#REF!*#REF!*#REF!</definedName>
    <definedName name="SHARED_FORMULA_7_273_7_273_33">NA()</definedName>
    <definedName name="SHARED_FORMULA_7_275_7_275_26">NA()</definedName>
    <definedName name="SHARED_FORMULA_7_276_7_276_22" localSheetId="6">#REF!*#REF!*#REF!*#REF!</definedName>
    <definedName name="SHARED_FORMULA_7_276_7_276_22">#REF!*#REF!*#REF!*#REF!</definedName>
    <definedName name="SHARED_FORMULA_7_278_7_278_37">NA()</definedName>
    <definedName name="SHARED_FORMULA_7_279_7_279_33" localSheetId="6">#REF!*#REF!*#REF!*#REF!</definedName>
    <definedName name="SHARED_FORMULA_7_279_7_279_33">#REF!*#REF!*#REF!*#REF!</definedName>
    <definedName name="SHARED_FORMULA_7_285_7_285_30" localSheetId="6">#REF!*#REF!*#REF!*#REF!</definedName>
    <definedName name="SHARED_FORMULA_7_285_7_285_30" localSheetId="0">#REF!*#REF!*#REF!*#REF!</definedName>
    <definedName name="SHARED_FORMULA_7_285_7_285_30">#REF!*#REF!*#REF!*#REF!</definedName>
    <definedName name="SHARED_FORMULA_7_287_7_287_26" localSheetId="6">#REF!*#REF!*#REF!*#REF!</definedName>
    <definedName name="SHARED_FORMULA_7_287_7_287_26" localSheetId="0">#REF!*#REF!*#REF!*#REF!</definedName>
    <definedName name="SHARED_FORMULA_7_287_7_287_26">#REF!*#REF!*#REF!*#REF!</definedName>
    <definedName name="SHARED_FORMULA_7_289_7_289_26">NA()</definedName>
    <definedName name="SHARED_FORMULA_7_290_7_290_37" localSheetId="6">#REF!*#REF!*#REF!*#REF!</definedName>
    <definedName name="SHARED_FORMULA_7_290_7_290_37">#REF!*#REF!*#REF!*#REF!</definedName>
    <definedName name="SHARED_FORMULA_7_291_7_291_22">NA()</definedName>
    <definedName name="SHARED_FORMULA_7_292_7_292_30">NA()</definedName>
    <definedName name="SHARED_FORMULA_7_294_7_294_37">NA()</definedName>
    <definedName name="SHARED_FORMULA_7_295_7_295_22" localSheetId="6">#REF!*#REF!*#REF!*#REF!</definedName>
    <definedName name="SHARED_FORMULA_7_295_7_295_22">#REF!*#REF!*#REF!*#REF!</definedName>
    <definedName name="SHARED_FORMULA_7_297_7_297_37" localSheetId="6">#REF!*#REF!*#REF!*#REF!</definedName>
    <definedName name="SHARED_FORMULA_7_297_7_297_37" localSheetId="0">#REF!*#REF!*#REF!*#REF!</definedName>
    <definedName name="SHARED_FORMULA_7_297_7_297_37">#REF!*#REF!*#REF!*#REF!</definedName>
    <definedName name="SHARED_FORMULA_7_3_7_3_25">NA()</definedName>
    <definedName name="SHARED_FORMULA_7_302_7_302_26" localSheetId="6">#REF!*#REF!*#REF!*#REF!</definedName>
    <definedName name="SHARED_FORMULA_7_302_7_302_26" localSheetId="0">#REF!*#REF!*#REF!*#REF!</definedName>
    <definedName name="SHARED_FORMULA_7_302_7_302_26">#REF!*#REF!*#REF!*#REF!</definedName>
    <definedName name="SHARED_FORMULA_7_302_7_302_33">NA()</definedName>
    <definedName name="SHARED_FORMULA_7_306_7_306_22">NA()</definedName>
    <definedName name="SHARED_FORMULA_7_306_7_306_30" localSheetId="6">#REF!*#REF!*#REF!*#REF!</definedName>
    <definedName name="SHARED_FORMULA_7_306_7_306_30">#REF!*#REF!*#REF!*#REF!</definedName>
    <definedName name="SHARED_FORMULA_7_308_7_308_33" localSheetId="6">#REF!*#REF!*#REF!</definedName>
    <definedName name="SHARED_FORMULA_7_308_7_308_33" localSheetId="0">#REF!*#REF!*#REF!</definedName>
    <definedName name="SHARED_FORMULA_7_308_7_308_33">#REF!*#REF!*#REF!</definedName>
    <definedName name="SHARED_FORMULA_7_31_7_31_22" localSheetId="6">#REF!*#REF!*#REF!*#REF!</definedName>
    <definedName name="SHARED_FORMULA_7_31_7_31_22" localSheetId="0">#REF!*#REF!*#REF!*#REF!</definedName>
    <definedName name="SHARED_FORMULA_7_31_7_31_22">#REF!*#REF!*#REF!*#REF!</definedName>
    <definedName name="SHARED_FORMULA_7_310_7_310_22" localSheetId="6">#REF!*#REF!*#REF!*#REF!*#REF!</definedName>
    <definedName name="SHARED_FORMULA_7_310_7_310_22" localSheetId="0">#REF!*#REF!*#REF!*#REF!*#REF!</definedName>
    <definedName name="SHARED_FORMULA_7_310_7_310_22">#REF!*#REF!*#REF!*#REF!*#REF!</definedName>
    <definedName name="SHARED_FORMULA_7_312_7_312_37" localSheetId="6">+#REF!*#REF!*#REF!*#REF!</definedName>
    <definedName name="SHARED_FORMULA_7_312_7_312_37" localSheetId="0">+#REF!*#REF!*#REF!*#REF!</definedName>
    <definedName name="SHARED_FORMULA_7_312_7_312_37">+#REF!*#REF!*#REF!*#REF!</definedName>
    <definedName name="SHARED_FORMULA_7_316_7_316_30">NA()</definedName>
    <definedName name="SHARED_FORMULA_7_32_7_32_37" localSheetId="6">#REF!*#REF!*#REF!*#REF!</definedName>
    <definedName name="SHARED_FORMULA_7_32_7_32_37">#REF!*#REF!*#REF!*#REF!</definedName>
    <definedName name="SHARED_FORMULA_7_320_7_320_33">NA()</definedName>
    <definedName name="SHARED_FORMULA_7_321_7_321_37" localSheetId="6">#REF!*#REF!*#REF!</definedName>
    <definedName name="SHARED_FORMULA_7_321_7_321_37">#REF!*#REF!*#REF!</definedName>
    <definedName name="SHARED_FORMULA_7_322_7_322_30" localSheetId="6">+#REF!*#REF!*#REF!*#REF!*#REF!</definedName>
    <definedName name="SHARED_FORMULA_7_322_7_322_30" localSheetId="0">+#REF!*#REF!*#REF!*#REF!*#REF!</definedName>
    <definedName name="SHARED_FORMULA_7_322_7_322_30">+#REF!*#REF!*#REF!*#REF!*#REF!</definedName>
    <definedName name="SHARED_FORMULA_7_325_7_325_22">NA()</definedName>
    <definedName name="SHARED_FORMULA_7_326_7_326_33" localSheetId="6">#REF!*#REF!</definedName>
    <definedName name="SHARED_FORMULA_7_326_7_326_33" localSheetId="0">#REF!*#REF!</definedName>
    <definedName name="SHARED_FORMULA_7_326_7_326_33">#REF!*#REF!</definedName>
    <definedName name="SHARED_FORMULA_7_329_7_329_22" localSheetId="6">#REF!*#REF!*#REF!*#REF!</definedName>
    <definedName name="SHARED_FORMULA_7_329_7_329_22" localSheetId="0">#REF!*#REF!*#REF!*#REF!</definedName>
    <definedName name="SHARED_FORMULA_7_329_7_329_22">#REF!*#REF!*#REF!*#REF!</definedName>
    <definedName name="SHARED_FORMULA_7_329_7_329_26">NA()</definedName>
    <definedName name="SHARED_FORMULA_7_330_7_330_30" localSheetId="6">+#REF!*#REF!*#REF!</definedName>
    <definedName name="SHARED_FORMULA_7_330_7_330_30" localSheetId="0">+#REF!*#REF!*#REF!</definedName>
    <definedName name="SHARED_FORMULA_7_330_7_330_30">+#REF!*#REF!*#REF!</definedName>
    <definedName name="SHARED_FORMULA_7_333_7_333_30">NA()</definedName>
    <definedName name="SHARED_FORMULA_7_335_7_335_37">NA()</definedName>
    <definedName name="SHARED_FORMULA_7_337_7_337_26">NA()</definedName>
    <definedName name="SHARED_FORMULA_7_34_7_34_22">NA()</definedName>
    <definedName name="SHARED_FORMULA_7_34_7_34_26" localSheetId="6">+#REF!*#REF!*#REF!*#REF!</definedName>
    <definedName name="SHARED_FORMULA_7_34_7_34_26">+#REF!*#REF!*#REF!*#REF!</definedName>
    <definedName name="SHARED_FORMULA_7_343_7_343_22">NA()</definedName>
    <definedName name="SHARED_FORMULA_7_344_7_344_37">NA()</definedName>
    <definedName name="SHARED_FORMULA_7_347_7_347_22" localSheetId="6">#REF!*#REF!*#REF!*#REF!</definedName>
    <definedName name="SHARED_FORMULA_7_347_7_347_22">#REF!*#REF!*#REF!*#REF!</definedName>
    <definedName name="SHARED_FORMULA_7_347_7_347_30" localSheetId="6">#REF!*#REF!*#REF!</definedName>
    <definedName name="SHARED_FORMULA_7_347_7_347_30" localSheetId="0">#REF!*#REF!*#REF!</definedName>
    <definedName name="SHARED_FORMULA_7_347_7_347_30">#REF!*#REF!*#REF!</definedName>
    <definedName name="SHARED_FORMULA_7_348_7_348_26">NA()</definedName>
    <definedName name="SHARED_FORMULA_7_349_7_349_26" localSheetId="6">+#REF!*#REF!*#REF!*#REF!</definedName>
    <definedName name="SHARED_FORMULA_7_349_7_349_26" localSheetId="0">+#REF!*#REF!*#REF!*#REF!</definedName>
    <definedName name="SHARED_FORMULA_7_349_7_349_26">+#REF!*#REF!*#REF!*#REF!</definedName>
    <definedName name="SHARED_FORMULA_7_352_7_352_33">NA()</definedName>
    <definedName name="SHARED_FORMULA_7_356_7_356_26">NA()</definedName>
    <definedName name="SHARED_FORMULA_7_357_7_357_26" localSheetId="6">+#REF!*#REF!*#REF!*#REF!</definedName>
    <definedName name="SHARED_FORMULA_7_357_7_357_26">+#REF!*#REF!*#REF!*#REF!</definedName>
    <definedName name="SHARED_FORMULA_7_358_7_358_22">NA()</definedName>
    <definedName name="SHARED_FORMULA_7_358_7_358_33" localSheetId="6">#REF!*#REF!*#REF!</definedName>
    <definedName name="SHARED_FORMULA_7_358_7_358_33">#REF!*#REF!*#REF!</definedName>
    <definedName name="SHARED_FORMULA_7_362_7_362_22" localSheetId="6">#REF!*#REF!*#REF!*#REF!*#REF!</definedName>
    <definedName name="SHARED_FORMULA_7_362_7_362_22" localSheetId="0">#REF!*#REF!*#REF!*#REF!*#REF!</definedName>
    <definedName name="SHARED_FORMULA_7_362_7_362_22">#REF!*#REF!*#REF!*#REF!*#REF!</definedName>
    <definedName name="SHARED_FORMULA_7_362_7_362_37" localSheetId="6">#REF!*#REF!*#REF!*#REF!*#REF!</definedName>
    <definedName name="SHARED_FORMULA_7_362_7_362_37" localSheetId="0">#REF!*#REF!*#REF!*#REF!*#REF!</definedName>
    <definedName name="SHARED_FORMULA_7_362_7_362_37">#REF!*#REF!*#REF!*#REF!*#REF!</definedName>
    <definedName name="SHARED_FORMULA_7_366_7_366_30">NA()</definedName>
    <definedName name="SHARED_FORMULA_7_368_7_368_26" localSheetId="6">+#REF!*#REF!*#REF!*#REF!</definedName>
    <definedName name="SHARED_FORMULA_7_368_7_368_26">+#REF!*#REF!*#REF!*#REF!</definedName>
    <definedName name="SHARED_FORMULA_7_37_7_37_26">NA()</definedName>
    <definedName name="SHARED_FORMULA_7_370_7_370_30" localSheetId="6">#REF!*#REF!*#REF!*#REF!</definedName>
    <definedName name="SHARED_FORMULA_7_370_7_370_30">#REF!*#REF!*#REF!*#REF!</definedName>
    <definedName name="SHARED_FORMULA_7_376_7_376_26" localSheetId="6">+#REF!*#REF!*#REF!*#REF!</definedName>
    <definedName name="SHARED_FORMULA_7_376_7_376_26" localSheetId="0">+#REF!*#REF!*#REF!*#REF!</definedName>
    <definedName name="SHARED_FORMULA_7_376_7_376_26">+#REF!*#REF!*#REF!*#REF!</definedName>
    <definedName name="SHARED_FORMULA_7_378_7_378_30">NA()</definedName>
    <definedName name="SHARED_FORMULA_7_379_7_379_30" localSheetId="6">#REF!*#REF!*#REF!</definedName>
    <definedName name="SHARED_FORMULA_7_379_7_379_30" localSheetId="0">#REF!*#REF!*#REF!</definedName>
    <definedName name="SHARED_FORMULA_7_379_7_379_30">#REF!*#REF!*#REF!</definedName>
    <definedName name="SHARED_FORMULA_7_38_7_38_30" localSheetId="6">+#REF!*#REF!*#REF!*#REF!</definedName>
    <definedName name="SHARED_FORMULA_7_38_7_38_30" localSheetId="0">+#REF!*#REF!*#REF!*#REF!</definedName>
    <definedName name="SHARED_FORMULA_7_38_7_38_30">+#REF!*#REF!*#REF!*#REF!</definedName>
    <definedName name="SHARED_FORMULA_7_388_7_388_26" localSheetId="6">+#REF!*#REF!*#REF!*#REF!</definedName>
    <definedName name="SHARED_FORMULA_7_388_7_388_26" localSheetId="0">+#REF!*#REF!*#REF!*#REF!</definedName>
    <definedName name="SHARED_FORMULA_7_388_7_388_26">+#REF!*#REF!*#REF!*#REF!</definedName>
    <definedName name="SHARED_FORMULA_7_39_7_39_37" localSheetId="6">#REF!*#REF!*#REF!*#REF!</definedName>
    <definedName name="SHARED_FORMULA_7_39_7_39_37" localSheetId="0">#REF!*#REF!*#REF!*#REF!</definedName>
    <definedName name="SHARED_FORMULA_7_39_7_39_37">#REF!*#REF!*#REF!*#REF!</definedName>
    <definedName name="SHARED_FORMULA_7_39_7_39_8">NA()</definedName>
    <definedName name="SHARED_FORMULA_7_396_7_396_26" localSheetId="6">+#REF!*#REF!*#REF!*#REF!</definedName>
    <definedName name="SHARED_FORMULA_7_396_7_396_26">+#REF!*#REF!*#REF!*#REF!</definedName>
    <definedName name="SHARED_FORMULA_7_397_7_397_30">NA()</definedName>
    <definedName name="SHARED_FORMULA_7_398_7_398_22">NA()</definedName>
    <definedName name="SHARED_FORMULA_7_399_7_399_30" localSheetId="6">#REF!*#REF!*#REF!</definedName>
    <definedName name="SHARED_FORMULA_7_399_7_399_30">#REF!*#REF!*#REF!</definedName>
    <definedName name="SHARED_FORMULA_7_4_7_4_26" localSheetId="6">+#REF!*#REF!*#REF!*#REF!</definedName>
    <definedName name="SHARED_FORMULA_7_4_7_4_26" localSheetId="0">+#REF!*#REF!*#REF!*#REF!</definedName>
    <definedName name="SHARED_FORMULA_7_4_7_4_26">+#REF!*#REF!*#REF!*#REF!</definedName>
    <definedName name="SHARED_FORMULA_7_408_7_408_26" localSheetId="6">+#REF!*#REF!*#REF!*#REF!</definedName>
    <definedName name="SHARED_FORMULA_7_408_7_408_26" localSheetId="0">+#REF!*#REF!*#REF!*#REF!</definedName>
    <definedName name="SHARED_FORMULA_7_408_7_408_26">+#REF!*#REF!*#REF!*#REF!</definedName>
    <definedName name="SHARED_FORMULA_7_41_7_41_30">NA()</definedName>
    <definedName name="SHARED_FORMULA_7_411_7_411_22">NA()</definedName>
    <definedName name="SHARED_FORMULA_7_412_7_412_22" localSheetId="6">#REF!*#REF!*#REF!*#REF!</definedName>
    <definedName name="SHARED_FORMULA_7_412_7_412_22">#REF!*#REF!*#REF!*#REF!</definedName>
    <definedName name="SHARED_FORMULA_7_414_7_414_37">NA()</definedName>
    <definedName name="SHARED_FORMULA_7_416_7_416_26" localSheetId="6">+#REF!*#REF!*#REF!*#REF!</definedName>
    <definedName name="SHARED_FORMULA_7_416_7_416_26">+#REF!*#REF!*#REF!*#REF!</definedName>
    <definedName name="SHARED_FORMULA_7_418_7_418_30" localSheetId="6">+#REF!*#REF!*#REF!</definedName>
    <definedName name="SHARED_FORMULA_7_418_7_418_30" localSheetId="0">+#REF!*#REF!*#REF!</definedName>
    <definedName name="SHARED_FORMULA_7_418_7_418_30">+#REF!*#REF!*#REF!</definedName>
    <definedName name="SHARED_FORMULA_7_42_7_42_26" localSheetId="6">+#REF!*#REF!*#REF!*#REF!</definedName>
    <definedName name="SHARED_FORMULA_7_42_7_42_26" localSheetId="0">+#REF!*#REF!*#REF!*#REF!</definedName>
    <definedName name="SHARED_FORMULA_7_42_7_42_26">+#REF!*#REF!*#REF!*#REF!</definedName>
    <definedName name="SHARED_FORMULA_7_431_7_431_22" localSheetId="6">#REF!*#REF!*#REF!*#REF!</definedName>
    <definedName name="SHARED_FORMULA_7_431_7_431_22" localSheetId="0">#REF!*#REF!*#REF!*#REF!</definedName>
    <definedName name="SHARED_FORMULA_7_431_7_431_22">#REF!*#REF!*#REF!*#REF!</definedName>
    <definedName name="SHARED_FORMULA_7_431_7_431_30">NA()</definedName>
    <definedName name="SHARED_FORMULA_7_435_7_435_37">NA()</definedName>
    <definedName name="SHARED_FORMULA_7_45_7_45_26">NA()</definedName>
    <definedName name="SHARED_FORMULA_7_451_7_451_37" localSheetId="6">+#REF!*#REF!*#REF!*#REF!</definedName>
    <definedName name="SHARED_FORMULA_7_451_7_451_37">+#REF!*#REF!*#REF!*#REF!</definedName>
    <definedName name="SHARED_FORMULA_7_453_7_453_30">NA()</definedName>
    <definedName name="SHARED_FORMULA_7_453_7_453_37">NA()</definedName>
    <definedName name="SHARED_FORMULA_7_457_7_457_30" localSheetId="6">+#REF!*#REF!*#REF!</definedName>
    <definedName name="SHARED_FORMULA_7_457_7_457_30">+#REF!*#REF!*#REF!</definedName>
    <definedName name="SHARED_FORMULA_7_46_7_46_22" localSheetId="6">#REF!*#REF!*#REF!*#REF!</definedName>
    <definedName name="SHARED_FORMULA_7_46_7_46_22" localSheetId="0">#REF!*#REF!*#REF!*#REF!</definedName>
    <definedName name="SHARED_FORMULA_7_46_7_46_22">#REF!*#REF!*#REF!*#REF!</definedName>
    <definedName name="SHARED_FORMULA_7_472_7_472_37" localSheetId="6">+#REF!*#REF!*#REF!*#REF!</definedName>
    <definedName name="SHARED_FORMULA_7_472_7_472_37" localSheetId="0">+#REF!*#REF!*#REF!*#REF!</definedName>
    <definedName name="SHARED_FORMULA_7_472_7_472_37">+#REF!*#REF!*#REF!*#REF!</definedName>
    <definedName name="SHARED_FORMULA_7_473_7_473_22">NA()</definedName>
    <definedName name="SHARED_FORMULA_7_479_7_479_30" localSheetId="6">+#REF!*#REF!*#REF!</definedName>
    <definedName name="SHARED_FORMULA_7_479_7_479_30">+#REF!*#REF!*#REF!</definedName>
    <definedName name="SHARED_FORMULA_7_49_7_49_22">NA()</definedName>
    <definedName name="SHARED_FORMULA_7_494_7_494_37" localSheetId="6">+#REF!*#REF!*#REF!*#REF!</definedName>
    <definedName name="SHARED_FORMULA_7_494_7_494_37">+#REF!*#REF!*#REF!*#REF!</definedName>
    <definedName name="SHARED_FORMULA_7_5_7_5_22" localSheetId="6">#REF!*#REF!*#REF!*#REF!</definedName>
    <definedName name="SHARED_FORMULA_7_5_7_5_22" localSheetId="0">#REF!*#REF!*#REF!*#REF!</definedName>
    <definedName name="SHARED_FORMULA_7_5_7_5_22">#REF!*#REF!*#REF!*#REF!</definedName>
    <definedName name="SHARED_FORMULA_7_500_7_500_22" localSheetId="6">#REF!*#REF!*#REF!*#REF!</definedName>
    <definedName name="SHARED_FORMULA_7_500_7_500_22" localSheetId="0">#REF!*#REF!*#REF!*#REF!</definedName>
    <definedName name="SHARED_FORMULA_7_500_7_500_22">#REF!*#REF!*#REF!*#REF!</definedName>
    <definedName name="SHARED_FORMULA_7_505_7_505_22">NA()</definedName>
    <definedName name="SHARED_FORMULA_7_509_7_509_26">NA()</definedName>
    <definedName name="SHARED_FORMULA_7_520_7_520_37">NA()</definedName>
    <definedName name="SHARED_FORMULA_7_532_7_532_22" localSheetId="6">#REF!*#REF!*#REF!*#REF!</definedName>
    <definedName name="SHARED_FORMULA_7_532_7_532_22">#REF!*#REF!*#REF!*#REF!</definedName>
    <definedName name="SHARED_FORMULA_7_538_7_538_22">NA()</definedName>
    <definedName name="SHARED_FORMULA_7_539_7_539_37" localSheetId="6">#REF!*#REF!*#REF!</definedName>
    <definedName name="SHARED_FORMULA_7_539_7_539_37">#REF!*#REF!*#REF!</definedName>
    <definedName name="SHARED_FORMULA_7_541_7_541_26" localSheetId="6">#REF!*#REF!</definedName>
    <definedName name="SHARED_FORMULA_7_541_7_541_26" localSheetId="0">#REF!*#REF!</definedName>
    <definedName name="SHARED_FORMULA_7_541_7_541_26">#REF!*#REF!</definedName>
    <definedName name="SHARED_FORMULA_7_544_7_544_37">NA()</definedName>
    <definedName name="SHARED_FORMULA_7_549_7_549_22">NA()</definedName>
    <definedName name="SHARED_FORMULA_7_565_7_565_22" localSheetId="6">#REF!*#REF!*#REF!*#REF!</definedName>
    <definedName name="SHARED_FORMULA_7_565_7_565_22" localSheetId="0">#REF!*#REF!*#REF!*#REF!</definedName>
    <definedName name="SHARED_FORMULA_7_565_7_565_22">#REF!*#REF!*#REF!*#REF!</definedName>
    <definedName name="SHARED_FORMULA_7_565_7_565_37" localSheetId="6">+#REF!*#REF!*#REF!</definedName>
    <definedName name="SHARED_FORMULA_7_565_7_565_37" localSheetId="0">+#REF!*#REF!*#REF!</definedName>
    <definedName name="SHARED_FORMULA_7_565_7_565_37">+#REF!*#REF!*#REF!</definedName>
    <definedName name="SHARED_FORMULA_7_57_7_57_22" localSheetId="6">#REF!*#REF!*#REF!*#REF!</definedName>
    <definedName name="SHARED_FORMULA_7_57_7_57_22" localSheetId="0">#REF!*#REF!*#REF!*#REF!</definedName>
    <definedName name="SHARED_FORMULA_7_57_7_57_22">#REF!*#REF!*#REF!*#REF!</definedName>
    <definedName name="SHARED_FORMULA_7_57_7_57_30" localSheetId="6">#REF!*#REF!*#REF!*#REF!</definedName>
    <definedName name="SHARED_FORMULA_7_57_7_57_30" localSheetId="0">#REF!*#REF!*#REF!*#REF!</definedName>
    <definedName name="SHARED_FORMULA_7_57_7_57_30">#REF!*#REF!*#REF!*#REF!</definedName>
    <definedName name="SHARED_FORMULA_7_571_7_571_26">NA()</definedName>
    <definedName name="SHARED_FORMULA_7_577_7_577_22" localSheetId="6">#REF!*#REF!*#REF!*#REF!</definedName>
    <definedName name="SHARED_FORMULA_7_577_7_577_22">#REF!*#REF!*#REF!*#REF!</definedName>
    <definedName name="SHARED_FORMULA_7_581_7_581_22">NA()</definedName>
    <definedName name="SHARED_FORMULA_7_589_7_589_37" localSheetId="6">+#REF!*#REF!*#REF!*#REF!</definedName>
    <definedName name="SHARED_FORMULA_7_589_7_589_37">+#REF!*#REF!*#REF!*#REF!</definedName>
    <definedName name="SHARED_FORMULA_7_599_7_599_26">NA()</definedName>
    <definedName name="SHARED_FORMULA_7_60_7_60_22">NA()</definedName>
    <definedName name="SHARED_FORMULA_7_60_7_60_30">NA()</definedName>
    <definedName name="SHARED_FORMULA_7_609_7_609_22" localSheetId="6">#REF!*#REF!*#REF!*#REF!</definedName>
    <definedName name="SHARED_FORMULA_7_609_7_609_22">#REF!*#REF!*#REF!*#REF!</definedName>
    <definedName name="SHARED_FORMULA_7_609_7_609_26" localSheetId="6">#REF!*#REF!*#REF!*#REF!*#REF!</definedName>
    <definedName name="SHARED_FORMULA_7_609_7_609_26" localSheetId="0">#REF!*#REF!*#REF!*#REF!*#REF!</definedName>
    <definedName name="SHARED_FORMULA_7_609_7_609_26">#REF!*#REF!*#REF!*#REF!*#REF!</definedName>
    <definedName name="SHARED_FORMULA_7_610_7_610_22">NA()</definedName>
    <definedName name="SHARED_FORMULA_7_611_7_611_26">NA()</definedName>
    <definedName name="SHARED_FORMULA_7_620_7_620_22">NA()</definedName>
    <definedName name="SHARED_FORMULA_7_628_7_628_26">NA()</definedName>
    <definedName name="SHARED_FORMULA_7_63_7_63_26" localSheetId="6">+#REF!*#REF!*#REF!*#REF!</definedName>
    <definedName name="SHARED_FORMULA_7_63_7_63_26" localSheetId="0">+#REF!*#REF!*#REF!*#REF!</definedName>
    <definedName name="SHARED_FORMULA_7_63_7_63_26">+#REF!*#REF!*#REF!*#REF!</definedName>
    <definedName name="SHARED_FORMULA_7_637_7_637_26" localSheetId="6">#REF!*#REF!*#REF!*#REF!</definedName>
    <definedName name="SHARED_FORMULA_7_637_7_637_26" localSheetId="0">#REF!*#REF!*#REF!*#REF!</definedName>
    <definedName name="SHARED_FORMULA_7_637_7_637_26">#REF!*#REF!*#REF!*#REF!</definedName>
    <definedName name="SHARED_FORMULA_7_638_7_638_22" localSheetId="6">#REF!*#REF!*#REF!*#REF!</definedName>
    <definedName name="SHARED_FORMULA_7_638_7_638_22" localSheetId="0">#REF!*#REF!*#REF!*#REF!</definedName>
    <definedName name="SHARED_FORMULA_7_638_7_638_22">#REF!*#REF!*#REF!*#REF!</definedName>
    <definedName name="SHARED_FORMULA_7_638_7_638_26">NA()</definedName>
    <definedName name="SHARED_FORMULA_7_640_7_640_22">NA()</definedName>
    <definedName name="SHARED_FORMULA_7_648_7_648_22" localSheetId="6">#REF!*#REF!*#REF!*#REF!</definedName>
    <definedName name="SHARED_FORMULA_7_648_7_648_22">#REF!*#REF!*#REF!*#REF!</definedName>
    <definedName name="SHARED_FORMULA_7_649_7_649_26" localSheetId="6">#REF!*#REF!*#REF!*#REF!*#REF!</definedName>
    <definedName name="SHARED_FORMULA_7_649_7_649_26" localSheetId="0">#REF!*#REF!*#REF!*#REF!*#REF!</definedName>
    <definedName name="SHARED_FORMULA_7_649_7_649_26">#REF!*#REF!*#REF!*#REF!*#REF!</definedName>
    <definedName name="SHARED_FORMULA_7_65_7_65_8">NA()</definedName>
    <definedName name="SHARED_FORMULA_7_655_7_655_26">NA()</definedName>
    <definedName name="SHARED_FORMULA_7_66_7_66_26">NA()</definedName>
    <definedName name="SHARED_FORMULA_7_660_7_660_22" localSheetId="6">#REF!*#REF!*#REF!</definedName>
    <definedName name="SHARED_FORMULA_7_660_7_660_22" localSheetId="0">#REF!*#REF!*#REF!</definedName>
    <definedName name="SHARED_FORMULA_7_660_7_660_22">#REF!*#REF!*#REF!</definedName>
    <definedName name="SHARED_FORMULA_7_664_7_664_22">NA()</definedName>
    <definedName name="SHARED_FORMULA_7_665_7_665_26">NA()</definedName>
    <definedName name="SHARED_FORMULA_7_666_7_666_26" localSheetId="6">+#REF!*#REF!*#REF!*#REF!</definedName>
    <definedName name="SHARED_FORMULA_7_666_7_666_26">+#REF!*#REF!*#REF!*#REF!</definedName>
    <definedName name="SHARED_FORMULA_7_67_7_67_30" localSheetId="6">+#REF!*#REF!*#REF!*#REF!</definedName>
    <definedName name="SHARED_FORMULA_7_67_7_67_30" localSheetId="0">+#REF!*#REF!*#REF!*#REF!</definedName>
    <definedName name="SHARED_FORMULA_7_67_7_67_30">+#REF!*#REF!*#REF!*#REF!</definedName>
    <definedName name="SHARED_FORMULA_7_674_7_674_26" localSheetId="6">#REF!*#REF!*#REF!*#REF!*#REF!</definedName>
    <definedName name="SHARED_FORMULA_7_674_7_674_26" localSheetId="0">#REF!*#REF!*#REF!*#REF!*#REF!</definedName>
    <definedName name="SHARED_FORMULA_7_674_7_674_26">#REF!*#REF!*#REF!*#REF!*#REF!</definedName>
    <definedName name="SHARED_FORMULA_7_677_7_677_22">NA()</definedName>
    <definedName name="SHARED_FORMULA_7_680_7_680_22" localSheetId="6">#REF!*#REF!*#REF!</definedName>
    <definedName name="SHARED_FORMULA_7_680_7_680_22">#REF!*#REF!*#REF!</definedName>
    <definedName name="SHARED_FORMULA_7_682_7_682_26">NA()</definedName>
    <definedName name="SHARED_FORMULA_7_691_7_691_26" localSheetId="6">+#REF!*#REF!*#REF!*#REF!</definedName>
    <definedName name="SHARED_FORMULA_7_691_7_691_26">+#REF!*#REF!*#REF!*#REF!</definedName>
    <definedName name="SHARED_FORMULA_7_697_7_697_26">NA()</definedName>
    <definedName name="SHARED_FORMULA_7_699_7_699_26" localSheetId="6">#REF!*#REF!*#REF!*#REF!*#REF!</definedName>
    <definedName name="SHARED_FORMULA_7_699_7_699_26">#REF!*#REF!*#REF!*#REF!*#REF!</definedName>
    <definedName name="SHARED_FORMULA_7_7_7_7_33" localSheetId="6">#REF!*#REF!*#REF!*#REF!</definedName>
    <definedName name="SHARED_FORMULA_7_7_7_7_33" localSheetId="0">#REF!*#REF!*#REF!*#REF!</definedName>
    <definedName name="SHARED_FORMULA_7_7_7_7_33">#REF!*#REF!*#REF!*#REF!</definedName>
    <definedName name="SHARED_FORMULA_7_70_7_70_30">NA()</definedName>
    <definedName name="SHARED_FORMULA_7_707_7_707_22" localSheetId="6">#REF!*#REF!*#REF!*#REF!*#REF!</definedName>
    <definedName name="SHARED_FORMULA_7_707_7_707_22" localSheetId="0">#REF!*#REF!*#REF!*#REF!*#REF!</definedName>
    <definedName name="SHARED_FORMULA_7_707_7_707_22">#REF!*#REF!*#REF!*#REF!*#REF!</definedName>
    <definedName name="SHARED_FORMULA_7_716_7_716_26" localSheetId="6">#REF!*#REF!*#REF!*#REF!</definedName>
    <definedName name="SHARED_FORMULA_7_716_7_716_26" localSheetId="0">#REF!*#REF!*#REF!*#REF!</definedName>
    <definedName name="SHARED_FORMULA_7_716_7_716_26">#REF!*#REF!*#REF!*#REF!</definedName>
    <definedName name="SHARED_FORMULA_7_72_7_72_22" localSheetId="6">#REF!*#REF!*#REF!*#REF!</definedName>
    <definedName name="SHARED_FORMULA_7_72_7_72_22" localSheetId="0">#REF!*#REF!*#REF!*#REF!</definedName>
    <definedName name="SHARED_FORMULA_7_72_7_72_22">#REF!*#REF!*#REF!*#REF!</definedName>
    <definedName name="SHARED_FORMULA_7_720_7_720_22" localSheetId="6">#REF!*#REF!*#REF!*#REF!*#REF!</definedName>
    <definedName name="SHARED_FORMULA_7_720_7_720_22" localSheetId="0">#REF!*#REF!*#REF!*#REF!*#REF!</definedName>
    <definedName name="SHARED_FORMULA_7_720_7_720_22">#REF!*#REF!*#REF!*#REF!*#REF!</definedName>
    <definedName name="SHARED_FORMULA_7_722_7_722_26">NA()</definedName>
    <definedName name="SHARED_FORMULA_7_732_7_732_26" localSheetId="6">#REF!*#REF!*#REF!*#REF!</definedName>
    <definedName name="SHARED_FORMULA_7_732_7_732_26">#REF!*#REF!*#REF!*#REF!</definedName>
    <definedName name="SHARED_FORMULA_7_741_7_741_26">NA()</definedName>
    <definedName name="SHARED_FORMULA_7_75_7_75_22">NA()</definedName>
    <definedName name="SHARED_FORMULA_7_752_7_752_22">NA()</definedName>
    <definedName name="SHARED_FORMULA_7_757_7_757_26" localSheetId="6">#REF!*#REF!*#REF!*#REF!</definedName>
    <definedName name="SHARED_FORMULA_7_757_7_757_26">#REF!*#REF!*#REF!*#REF!</definedName>
    <definedName name="SHARED_FORMULA_7_760_7_760_26">NA()</definedName>
    <definedName name="SHARED_FORMULA_7_769_7_769_22">NA()</definedName>
    <definedName name="SHARED_FORMULA_7_776_7_776_26" localSheetId="6">#REF!*#REF!*#REF!*#REF!</definedName>
    <definedName name="SHARED_FORMULA_7_776_7_776_26">#REF!*#REF!*#REF!*#REF!</definedName>
    <definedName name="SHARED_FORMULA_7_780_7_780_26">NA()</definedName>
    <definedName name="SHARED_FORMULA_7_792_7_792_26">NA()</definedName>
    <definedName name="SHARED_FORMULA_7_795_7_795_26" localSheetId="6">#REF!*#REF!*#REF!*#REF!</definedName>
    <definedName name="SHARED_FORMULA_7_795_7_795_26">#REF!*#REF!*#REF!*#REF!</definedName>
    <definedName name="SHARED_FORMULA_7_801_7_801_22">NA()</definedName>
    <definedName name="SHARED_FORMULA_7_803_7_803_26">NA()</definedName>
    <definedName name="SHARED_FORMULA_7_805_7_805_22" localSheetId="6">#REF!*#REF!*#REF!*#REF!</definedName>
    <definedName name="SHARED_FORMULA_7_805_7_805_22">#REF!*#REF!*#REF!*#REF!</definedName>
    <definedName name="SHARED_FORMULA_7_813_7_813_22">NA()</definedName>
    <definedName name="SHARED_FORMULA_7_814_7_814_26">NA()</definedName>
    <definedName name="SHARED_FORMULA_7_815_7_815_26" localSheetId="6">+#REF!*#REF!*#REF!*#REF!*#REF!</definedName>
    <definedName name="SHARED_FORMULA_7_815_7_815_26">+#REF!*#REF!*#REF!*#REF!*#REF!</definedName>
    <definedName name="SHARED_FORMULA_7_826_7_826_26">NA()</definedName>
    <definedName name="SHARED_FORMULA_7_827_7_827_26" localSheetId="6">+#REF!*#REF!*#REF!*#REF!*#REF!</definedName>
    <definedName name="SHARED_FORMULA_7_827_7_827_26">+#REF!*#REF!*#REF!*#REF!*#REF!</definedName>
    <definedName name="SHARED_FORMULA_7_828_7_828_22">NA()</definedName>
    <definedName name="SHARED_FORMULA_7_837_7_837_26" localSheetId="6">+#REF!*#REF!*#REF!*#REF!*#REF!</definedName>
    <definedName name="SHARED_FORMULA_7_837_7_837_26">+#REF!*#REF!*#REF!*#REF!*#REF!</definedName>
    <definedName name="SHARED_FORMULA_7_84_7_84_26" localSheetId="6">#REF!*#REF!*#REF!*#REF!</definedName>
    <definedName name="SHARED_FORMULA_7_84_7_84_26" localSheetId="0">#REF!*#REF!*#REF!*#REF!</definedName>
    <definedName name="SHARED_FORMULA_7_84_7_84_26">#REF!*#REF!*#REF!*#REF!</definedName>
    <definedName name="SHARED_FORMULA_7_84_7_84_30" localSheetId="6">+#REF!*#REF!*#REF!*#REF!</definedName>
    <definedName name="SHARED_FORMULA_7_84_7_84_30" localSheetId="0">+#REF!*#REF!*#REF!*#REF!</definedName>
    <definedName name="SHARED_FORMULA_7_84_7_84_30">+#REF!*#REF!*#REF!*#REF!</definedName>
    <definedName name="SHARED_FORMULA_7_84_7_84_37">NA()</definedName>
    <definedName name="SHARED_FORMULA_7_843_7_843_22" localSheetId="6">#REF!*#REF!*#REF!*#REF!</definedName>
    <definedName name="SHARED_FORMULA_7_843_7_843_22">#REF!*#REF!*#REF!*#REF!</definedName>
    <definedName name="SHARED_FORMULA_7_847_7_847_26" localSheetId="6">+#REF!*#REF!*#REF!*#REF!*#REF!</definedName>
    <definedName name="SHARED_FORMULA_7_847_7_847_26" localSheetId="0">+#REF!*#REF!*#REF!*#REF!*#REF!</definedName>
    <definedName name="SHARED_FORMULA_7_847_7_847_26">+#REF!*#REF!*#REF!*#REF!*#REF!</definedName>
    <definedName name="SHARED_FORMULA_7_850_7_850_26">NA()</definedName>
    <definedName name="SHARED_FORMULA_7_853_7_853_22" localSheetId="6">#REF!*#REF!*#REF!*#REF!</definedName>
    <definedName name="SHARED_FORMULA_7_853_7_853_22" localSheetId="0">#REF!*#REF!*#REF!*#REF!</definedName>
    <definedName name="SHARED_FORMULA_7_853_7_853_22">#REF!*#REF!*#REF!*#REF!</definedName>
    <definedName name="SHARED_FORMULA_7_859_7_859_22">NA()</definedName>
    <definedName name="SHARED_FORMULA_7_86_7_86_30">NA()</definedName>
    <definedName name="SHARED_FORMULA_7_866_7_866_26">NA()</definedName>
    <definedName name="SHARED_FORMULA_7_869_7_869_26" localSheetId="6">+#REF!*#REF!*#REF!</definedName>
    <definedName name="SHARED_FORMULA_7_869_7_869_26">+#REF!*#REF!*#REF!</definedName>
    <definedName name="SHARED_FORMULA_7_87_7_87_26">NA()</definedName>
    <definedName name="SHARED_FORMULA_7_87_7_87_37" localSheetId="6">#REF!*#REF!*#REF!*#REF!</definedName>
    <definedName name="SHARED_FORMULA_7_87_7_87_37">#REF!*#REF!*#REF!*#REF!</definedName>
    <definedName name="SHARED_FORMULA_7_870_7_870_22">NA()</definedName>
    <definedName name="SHARED_FORMULA_7_882_7_882_26">NA()</definedName>
    <definedName name="SHARED_FORMULA_7_893_7_893_26" localSheetId="6">+#REF!*#REF!*#REF!</definedName>
    <definedName name="SHARED_FORMULA_7_893_7_893_26">+#REF!*#REF!*#REF!</definedName>
    <definedName name="SHARED_FORMULA_7_895_7_895_22" localSheetId="6">#REF!*#REF!*#REF!*#REF!</definedName>
    <definedName name="SHARED_FORMULA_7_895_7_895_22" localSheetId="0">#REF!*#REF!*#REF!*#REF!</definedName>
    <definedName name="SHARED_FORMULA_7_895_7_895_22">#REF!*#REF!*#REF!*#REF!</definedName>
    <definedName name="SHARED_FORMULA_7_9_7_9_37" localSheetId="6">#REF!*#REF!*#REF!*#REF!</definedName>
    <definedName name="SHARED_FORMULA_7_9_7_9_37" localSheetId="0">#REF!*#REF!*#REF!*#REF!</definedName>
    <definedName name="SHARED_FORMULA_7_9_7_9_37">#REF!*#REF!*#REF!*#REF!</definedName>
    <definedName name="SHARED_FORMULA_7_900_7_900_22">NA()</definedName>
    <definedName name="SHARED_FORMULA_7_900_7_900_26">NA()</definedName>
    <definedName name="SHARED_FORMULA_7_906_7_906_22" localSheetId="6">#REF!*#REF!*#REF!*#REF!</definedName>
    <definedName name="SHARED_FORMULA_7_906_7_906_22">#REF!*#REF!*#REF!*#REF!</definedName>
    <definedName name="SHARED_FORMULA_7_909_7_909_26" localSheetId="6">+#REF!*#REF!*#REF!</definedName>
    <definedName name="SHARED_FORMULA_7_909_7_909_26" localSheetId="0">+#REF!*#REF!*#REF!</definedName>
    <definedName name="SHARED_FORMULA_7_909_7_909_26">+#REF!*#REF!*#REF!</definedName>
    <definedName name="SHARED_FORMULA_7_91_7_91_37">NA()</definedName>
    <definedName name="SHARED_FORMULA_7_925_7_925_26" localSheetId="6">+#REF!*#REF!*#REF!</definedName>
    <definedName name="SHARED_FORMULA_7_925_7_925_26" localSheetId="0">+#REF!*#REF!*#REF!</definedName>
    <definedName name="SHARED_FORMULA_7_925_7_925_26">+#REF!*#REF!*#REF!</definedName>
    <definedName name="SHARED_FORMULA_7_926_7_926_22" localSheetId="6">#REF!*#REF!*#REF!*#REF!</definedName>
    <definedName name="SHARED_FORMULA_7_926_7_926_22" localSheetId="0">#REF!*#REF!*#REF!*#REF!</definedName>
    <definedName name="SHARED_FORMULA_7_926_7_926_22">#REF!*#REF!*#REF!*#REF!</definedName>
    <definedName name="SHARED_FORMULA_7_932_7_932_22">NA()</definedName>
    <definedName name="SHARED_FORMULA_7_932_7_932_26">NA()</definedName>
    <definedName name="SHARED_FORMULA_7_94_7_94_37" localSheetId="6">#REF!*#REF!*#REF!*#REF!</definedName>
    <definedName name="SHARED_FORMULA_7_94_7_94_37" localSheetId="0">#REF!*#REF!*#REF!*#REF!</definedName>
    <definedName name="SHARED_FORMULA_7_94_7_94_37">#REF!*#REF!*#REF!*#REF!</definedName>
    <definedName name="SHARED_FORMULA_7_941_7_941_22">NA()</definedName>
    <definedName name="SHARED_FORMULA_7_945_7_945_26" localSheetId="6">#REF!*#REF!*#REF!*#REF!</definedName>
    <definedName name="SHARED_FORMULA_7_945_7_945_26">#REF!*#REF!*#REF!*#REF!</definedName>
    <definedName name="SHARED_FORMULA_7_947_7_947_22" localSheetId="6">#REF!*#REF!*#REF!*#REF!</definedName>
    <definedName name="SHARED_FORMULA_7_947_7_947_22" localSheetId="0">#REF!*#REF!*#REF!*#REF!</definedName>
    <definedName name="SHARED_FORMULA_7_947_7_947_22">#REF!*#REF!*#REF!*#REF!</definedName>
    <definedName name="SHARED_FORMULA_7_951_7_951_22">NA()</definedName>
    <definedName name="SHARED_FORMULA_7_96_7_96_33">NA()</definedName>
    <definedName name="SHARED_FORMULA_7_962_7_962_26">NA()</definedName>
    <definedName name="SHARED_FORMULA_7_969_7_969_22">NA()</definedName>
    <definedName name="SHARED_FORMULA_7_976_7_976_26">NA()</definedName>
    <definedName name="SHARED_FORMULA_7_977_7_977_22" localSheetId="6">#REF!*#REF!*#REF!*#REF!</definedName>
    <definedName name="SHARED_FORMULA_7_977_7_977_22" localSheetId="0">#REF!*#REF!*#REF!*#REF!</definedName>
    <definedName name="SHARED_FORMULA_7_977_7_977_22">#REF!*#REF!*#REF!*#REF!</definedName>
    <definedName name="SHARED_FORMULA_7_982_7_982_26" localSheetId="6">#REF!*#REF!*#REF!*#REF!</definedName>
    <definedName name="SHARED_FORMULA_7_982_7_982_26" localSheetId="0">#REF!*#REF!*#REF!*#REF!</definedName>
    <definedName name="SHARED_FORMULA_7_982_7_982_26">#REF!*#REF!*#REF!*#REF!</definedName>
    <definedName name="SHARED_FORMULA_7_988_7_988_22">NA()</definedName>
    <definedName name="SHARED_FORMULA_7_992_7_992_26" localSheetId="6">#REF!*#REF!*#REF!*#REF!</definedName>
    <definedName name="SHARED_FORMULA_7_992_7_992_26" localSheetId="0">#REF!*#REF!*#REF!*#REF!</definedName>
    <definedName name="SHARED_FORMULA_7_992_7_992_26">#REF!*#REF!*#REF!*#REF!</definedName>
    <definedName name="SHARED_FORMULA_8_1161_8_1161_6">NA()</definedName>
    <definedName name="SHARED_FORMULA_8_1242_8_1242_6">NA()</definedName>
    <definedName name="SHARED_FORMULA_8_1255_8_1255_6">NA()</definedName>
    <definedName name="SHARED_FORMULA_8_1272_8_1272_6">NA()</definedName>
    <definedName name="SHARED_FORMULA_8_1308_8_1308_5">NA()</definedName>
    <definedName name="SHARED_FORMULA_8_1418_8_1418_6">NA()</definedName>
    <definedName name="SHARED_FORMULA_8_1426_8_1426_6">NA()</definedName>
    <definedName name="SHARED_FORMULA_8_1434_8_1434_6">NA()</definedName>
    <definedName name="SHARED_FORMULA_8_1709_8_1709_6">NA()</definedName>
    <definedName name="SHARED_FORMULA_8_1754_8_1754_6">NA()</definedName>
    <definedName name="SHARED_FORMULA_8_1777_8_1777_6">NA()</definedName>
    <definedName name="SHARED_FORMULA_8_1801_8_1801_6">NA()</definedName>
    <definedName name="SHARED_FORMULA_8_3_8_3_25">NA()</definedName>
    <definedName name="SHARED_FORMULA_8_46_8_46_5">NA()</definedName>
    <definedName name="SHARED_FORMULA_8_51_8_51_5">NA()</definedName>
    <definedName name="SHARED_FORMULA_8_54_8_54_5">NA()</definedName>
    <definedName name="SHARED_FORMULA_9_617_9_617_9">NA()</definedName>
    <definedName name="SHASHI">NA()</definedName>
    <definedName name="sheet1">NA()</definedName>
    <definedName name="Sheet2">"[93]data!#ref!"</definedName>
    <definedName name="shi">NA()</definedName>
    <definedName name="shiva">NA()</definedName>
    <definedName name="SHOULDERS">NA()</definedName>
    <definedName name="shru">"[412]footings!#ref!"</definedName>
    <definedName name="Shyam">NA()</definedName>
    <definedName name="si">NA()</definedName>
    <definedName name="SIDEWALL">NA()</definedName>
    <definedName name="SIDEWALLSONETOSIX">NA()</definedName>
    <definedName name="SIDEWALLSSEVENTOTHIRTEEN" localSheetId="6">#REF!</definedName>
    <definedName name="SIDEWALLSSEVENTOTHIRTEEN" localSheetId="0">#REF!</definedName>
    <definedName name="SIDEWALLSSEVENTOTHIRTEEN">#REF!</definedName>
    <definedName name="signage">"'[141]14'!$a$1:$u$65536"</definedName>
    <definedName name="single">NA()</definedName>
    <definedName name="sir">NA()</definedName>
    <definedName name="Siri" localSheetId="4">Scheduled_Payment+Extra_Payment</definedName>
    <definedName name="Siri" localSheetId="2">Scheduled_Payment+Extra_Payment</definedName>
    <definedName name="Siri" localSheetId="6">Scheduled_Payment+Extra_Payment</definedName>
    <definedName name="Siri" localSheetId="3">Scheduled_Payment+Extra_Payment</definedName>
    <definedName name="Siri" localSheetId="1">Scheduled_Payment+Extra_Payment</definedName>
    <definedName name="Siri" localSheetId="0">Scheduled_Payment+Extra_Payment</definedName>
    <definedName name="Siri">Scheduled_Payment+Extra_Payment</definedName>
    <definedName name="SITE" localSheetId="6">#REF!</definedName>
    <definedName name="SITE" localSheetId="0">#REF!</definedName>
    <definedName name="SITE">#REF!</definedName>
    <definedName name="SIXTOTHIRTEEN" localSheetId="6">#REF!</definedName>
    <definedName name="SIXTOTHIRTEEN" localSheetId="0">#REF!</definedName>
    <definedName name="SIXTOTHIRTEEN">#REF!</definedName>
    <definedName name="size">NA()</definedName>
    <definedName name="SKDIRD" localSheetId="6">{"'ridftotal'!$A$4:$S$27"}</definedName>
    <definedName name="SKDIRD">{"'ridftotal'!$A$4:$S$27"}</definedName>
    <definedName name="skirting_shahbad">NA()</definedName>
    <definedName name="sla">NA()</definedName>
    <definedName name="SLAB">[9]DATA!$H$113</definedName>
    <definedName name="slab_8">NA()</definedName>
    <definedName name="SLAB1">NA()</definedName>
    <definedName name="SLOAD">[29]MRATES!$AD$10</definedName>
    <definedName name="sluicevalve">NA()</definedName>
    <definedName name="SLUICEVALVES">NA()</definedName>
    <definedName name="Slushy_soil_and_silt_clearance_upto_0_60_metres_depth_SS_20_B">NA()</definedName>
    <definedName name="sm">'[33]Lead statement'!$P$6</definedName>
    <definedName name="sma">NA()</definedName>
    <definedName name="SMAZDOOR" localSheetId="6">[151]MRATES!$F$38</definedName>
    <definedName name="SMAZDOOR" localSheetId="0">[151]MRATES!$F$38</definedName>
    <definedName name="SMAZDOOR">[152]MRATES!$F$38</definedName>
    <definedName name="smc">'[153]Lead statement'!$P$7</definedName>
    <definedName name="smetal">NA()</definedName>
    <definedName name="sn">'[76]Lead statement'!$P$6</definedName>
    <definedName name="sngsd">[120]l!$J$9</definedName>
    <definedName name="sngst">[120]l!$J$8</definedName>
    <definedName name="so_desgn">[154]Data_Base!$E$2:$F$11</definedName>
    <definedName name="Soft_disentigrated_rock___removable_by_pick_axes_and_crow_bars">NA()</definedName>
    <definedName name="soil_types">'[155]data existing_do not delete'!$I$2:$I$9</definedName>
    <definedName name="Soling">NA()</definedName>
    <definedName name="Soling_stone_of_150_mm_size_of_granite__trap_and_Dolamite_varieties_">NA()</definedName>
    <definedName name="SortOrder">NA()</definedName>
    <definedName name="sp">NA()</definedName>
    <definedName name="SP_136_BCCP">NA()</definedName>
    <definedName name="SP_136_BODY">NA()</definedName>
    <definedName name="SP_136_FLY_BCCP">NA()</definedName>
    <definedName name="Sp_136_Found">'[46]Road data'!$C$356</definedName>
    <definedName name="SP_148_BCCP">NA()</definedName>
    <definedName name="SP_BACKFILL">NA()</definedName>
    <definedName name="SP_BED_HP">NA()</definedName>
    <definedName name="Sp_BetweenBodywalls">'[46]Road data'!$C$451</definedName>
    <definedName name="SP_BM" localSheetId="6">'[53]Road data'!#REF!</definedName>
    <definedName name="SP_BM">'[53]Road data'!#REF!</definedName>
    <definedName name="SP_BM_50">NA()</definedName>
    <definedName name="SP_BT_PATCH_40">NA()</definedName>
    <definedName name="SP_Diversion_Road" localSheetId="6">'[140]Road data'!#REF!</definedName>
    <definedName name="SP_Diversion_Road">'[140]Road data'!#REF!</definedName>
    <definedName name="sp_eew">'[46]Road data'!$C$316</definedName>
    <definedName name="SP_EW_C">NA()</definedName>
    <definedName name="SP_EW_Car" localSheetId="6">'[53]Road data'!#REF!</definedName>
    <definedName name="SP_EW_Car">'[53]Road data'!#REF!</definedName>
    <definedName name="SP_EW_FMC_Side">'[140]Road data'!$C$15</definedName>
    <definedName name="SP_EW_Form_OMC">'[46]Road data'!$C$32</definedName>
    <definedName name="SP_EW_FOUND">NA()</definedName>
    <definedName name="SP_EW_Man" localSheetId="6">'[140]Road data'!#REF!</definedName>
    <definedName name="SP_EW_Man">'[140]Road data'!#REF!</definedName>
    <definedName name="SP_EW_OMC_Car" localSheetId="6">'[53]Road data'!#REF!</definedName>
    <definedName name="SP_EW_OMC_Car">'[53]Road data'!#REF!</definedName>
    <definedName name="SP_EW_OMC_Side" localSheetId="6">'[53]Road data'!#REF!</definedName>
    <definedName name="SP_EW_OMC_Side">'[53]Road data'!#REF!</definedName>
    <definedName name="SP_EW_S">NA()</definedName>
    <definedName name="SP_EW_SIDE">NA()</definedName>
    <definedName name="sp_EW_side_OMC">'[46]Road data'!$C$7</definedName>
    <definedName name="SP_EW_T">NA()</definedName>
    <definedName name="SP_EW_USS">NA()</definedName>
    <definedName name="SP_FILL_INB_BODY">NA()</definedName>
    <definedName name="SP_FILTER_ABUT">NA()</definedName>
    <definedName name="SP_FILTER_BPITCH">NA()</definedName>
    <definedName name="SP_G2_22B_AS_PR">NA()</definedName>
    <definedName name="SP_G2_22B_AS_VR">NA()</definedName>
    <definedName name="SP_G2_45B_AS_PR">NA()</definedName>
    <definedName name="SP_G2_45B_AS_VR">NA()</definedName>
    <definedName name="SP_G3_22B_BS_PR">NA()</definedName>
    <definedName name="SP_G3_22B_BS_VR">NA()</definedName>
    <definedName name="SP_G3_45B_BS_PR">NA()</definedName>
    <definedName name="SP_G3_45B_BS_VR">NA()</definedName>
    <definedName name="SP_Gravel_Bedding">'[46]Road data'!$C$336</definedName>
    <definedName name="SP_Gravel_Quardrent" localSheetId="6">'[140]Road data'!#REF!</definedName>
    <definedName name="SP_Gravel_Quardrent">'[140]Road data'!#REF!</definedName>
    <definedName name="SP_GROUT_REV">NA()</definedName>
    <definedName name="SP_GS">NA()</definedName>
    <definedName name="Sp_GSB">'[46]Road data'!$C$60</definedName>
    <definedName name="SP_HP_600" localSheetId="6">'[53]Road data'!#REF!</definedName>
    <definedName name="SP_HP_600">'[53]Road data'!#REF!</definedName>
    <definedName name="Sp_HPC">'[46]Road data'!$C$404</definedName>
    <definedName name="SP_HPL_600" localSheetId="6">'[53]Road data'!#REF!</definedName>
    <definedName name="SP_HPL_600">'[53]Road data'!#REF!</definedName>
    <definedName name="SP_HYSD_FOUND">NA()</definedName>
    <definedName name="SP_HYSD_SUB">NA()</definedName>
    <definedName name="SP_HYSD_Super" localSheetId="6">'[53]Road data'!#REF!</definedName>
    <definedName name="SP_HYSD_Super">'[53]Road data'!#REF!</definedName>
    <definedName name="SP_M10_base" localSheetId="6">'[140]Road data'!#REF!</definedName>
    <definedName name="SP_M10_base">'[140]Road data'!#REF!</definedName>
    <definedName name="sp_M10_bCC" localSheetId="6">'[53]Road data'!#REF!</definedName>
    <definedName name="sp_M10_bCC">'[53]Road data'!#REF!</definedName>
    <definedName name="SP_M10_drainS">'[140]Road data'!#REF!</definedName>
    <definedName name="SP_M15_deviders">'[140]Road data'!#REF!</definedName>
    <definedName name="SP_M15_DIVIDERS">NA()</definedName>
    <definedName name="SP_M15_footing">'[53]Road data'!#REF!</definedName>
    <definedName name="SP_M15_FOUND">NA()</definedName>
    <definedName name="SP_M15_LEVEL">NA()</definedName>
    <definedName name="SP_M15_SUB">'[53]Road data'!#REF!</definedName>
    <definedName name="Sp_M20_Bed">'[46]Road data'!$C$559</definedName>
    <definedName name="SP_M20_BedBack" localSheetId="6">'[53]Road data'!#REF!</definedName>
    <definedName name="SP_M20_BedBack">'[53]Road data'!#REF!</definedName>
    <definedName name="SP_M20_COVER" localSheetId="6">'[53]Road data'!#REF!</definedName>
    <definedName name="SP_M20_COVER">'[53]Road data'!#REF!</definedName>
    <definedName name="SP_M20_Slab" localSheetId="6">'[53]Road data'!#REF!</definedName>
    <definedName name="SP_M20_Slab">'[53]Road data'!#REF!</definedName>
    <definedName name="SP_M20R_BEDBLOCKS">NA()</definedName>
    <definedName name="SP_M20R_COVER_SLAB">NA()</definedName>
    <definedName name="SP_M20R_DECK">NA()</definedName>
    <definedName name="SP_M20R_RAIL">NA()</definedName>
    <definedName name="SP_M25_ApproachSlab" localSheetId="6">'[53]Road data'!#REF!</definedName>
    <definedName name="SP_M25_ApproachSlab">'[53]Road data'!#REF!</definedName>
    <definedName name="SP_M25R_APP">NA()</definedName>
    <definedName name="SP_M30_WC">'[53]Road data'!#REF!</definedName>
    <definedName name="SP_M30R_WC">NA()</definedName>
    <definedName name="SP_M35_CC">'[140]Road data'!#REF!</definedName>
    <definedName name="SP_M35_CCP">NA()</definedName>
    <definedName name="SP_M35_fLY_CCP">NA()</definedName>
    <definedName name="SP_M35_FlyAsh">'[53]Road data'!#REF!</definedName>
    <definedName name="SP_Mild">'[53]Road data'!#REF!</definedName>
    <definedName name="Sp_MSS">'[46]Road data'!$C$220</definedName>
    <definedName name="SP_PAINT">NA()</definedName>
    <definedName name="SP_Painting" localSheetId="6">'[53]Road data'!#REF!</definedName>
    <definedName name="SP_Painting">'[53]Road data'!#REF!</definedName>
    <definedName name="SP_Pick">'[140]Road data'!$C$79</definedName>
    <definedName name="SP_PLAST">NA()</definedName>
    <definedName name="SP_Plastering" localSheetId="6">'[53]Road data'!#REF!</definedName>
    <definedName name="SP_Plastering">'[53]Road data'!#REF!</definedName>
    <definedName name="SP_Rev_A300" localSheetId="6">'[140]Road data'!#REF!</definedName>
    <definedName name="SP_Rev_A300">'[140]Road data'!#REF!</definedName>
    <definedName name="SP_Rev_Q300" localSheetId="6">'[140]Road data'!#REF!</definedName>
    <definedName name="SP_Rev_Q300">'[140]Road data'!#REF!</definedName>
    <definedName name="SP_REV300">NA()</definedName>
    <definedName name="SP_SANDFILL">NA()</definedName>
    <definedName name="SP_Sandfilling" localSheetId="6">'[53]Road data'!#REF!</definedName>
    <definedName name="SP_Sandfilling">'[53]Road data'!#REF!</definedName>
    <definedName name="SP_Scar_BT">'[53]Road data'!#REF!</definedName>
    <definedName name="SP_SCAR_GRA">NA()</definedName>
    <definedName name="SP_Scar_GSB">'[53]Road data'!#REF!</definedName>
    <definedName name="Sp_Scarf">'[46]Road data'!$C$84</definedName>
    <definedName name="SP_SCSD">'[46]Road data'!$C$174</definedName>
    <definedName name="SP_SCSD_6070">NA()</definedName>
    <definedName name="SP_SCSD_80100" localSheetId="6">'[53]Road data'!#REF!</definedName>
    <definedName name="SP_SCSD_80100">'[53]Road data'!#REF!</definedName>
    <definedName name="SP_SDBC">NA()</definedName>
    <definedName name="Sp_Shoulders">'[46]Road data'!$C$249</definedName>
    <definedName name="SP_Tack">'[46]Road data'!$C$200</definedName>
    <definedName name="Sp_WBM_G2">'[46]Road data'!$C$99</definedName>
    <definedName name="SP_WBM_G3">'[46]Road data'!$C$123</definedName>
    <definedName name="SP_WBM2" localSheetId="6">'[53]Road data'!#REF!</definedName>
    <definedName name="SP_WBM2">'[53]Road data'!#REF!</definedName>
    <definedName name="SP_WBM2_HVR" localSheetId="6">'[53]Road data'!#REF!</definedName>
    <definedName name="SP_WBM2_HVR">'[53]Road data'!#REF!</definedName>
    <definedName name="SP_WBM2_MCS" localSheetId="6">'[53]Road data'!#REF!</definedName>
    <definedName name="SP_WBM2_MCS">'[53]Road data'!#REF!</definedName>
    <definedName name="SP_WBM2_MVR" localSheetId="6">'[53]Road data'!#REF!</definedName>
    <definedName name="SP_WBM2_MVR">'[53]Road data'!#REF!</definedName>
    <definedName name="SP_WBM3">'[53]Road data'!#REF!</definedName>
    <definedName name="SP_WBM3_HVR">'[53]Road data'!#REF!</definedName>
    <definedName name="SP_WBM3_MCS">'[53]Road data'!#REF!</definedName>
    <definedName name="SP_Weepholes">'[53]Road data'!#REF!</definedName>
    <definedName name="SP_WMM">'[53]Road data'!#REF!</definedName>
    <definedName name="sp002a">NA()</definedName>
    <definedName name="sp004a">NA()</definedName>
    <definedName name="SP005A">NA()</definedName>
    <definedName name="SP022a">NA()</definedName>
    <definedName name="sp023a">NA()</definedName>
    <definedName name="sp025a">NA()</definedName>
    <definedName name="SP034a">NA()</definedName>
    <definedName name="spaint">NA()</definedName>
    <definedName name="Spare">"[284]iocount!#ref!"</definedName>
    <definedName name="spas">NA()</definedName>
    <definedName name="spds">NA()</definedName>
    <definedName name="SpecialPrice" localSheetId="6" hidden="1">#REF!</definedName>
    <definedName name="SpecialPrice" localSheetId="0" hidden="1">#REF!</definedName>
    <definedName name="SpecialPrice" hidden="1">#REF!</definedName>
    <definedName name="Spreading__watering_gravel_for_150mm_compacted">NA()</definedName>
    <definedName name="SPREADING_40MM">NA()</definedName>
    <definedName name="SPREADING_65MM">NA()</definedName>
    <definedName name="Spreading_gravel_or_sand_including_watering_and_rolling_with_hand_roller_irrespective_of_thickness_in_layer">'[38]Common '!$D$308</definedName>
    <definedName name="sprev">NA()</definedName>
    <definedName name="spryer">NA()</definedName>
    <definedName name="Spülfreqenz_Filter">"[148]balan1!#ref!"</definedName>
    <definedName name="sri">[123]m!$D$149</definedName>
    <definedName name="srinu">[123]m!$M$3</definedName>
    <definedName name="ss">NA()</definedName>
    <definedName name="ss_pipes">NA()</definedName>
    <definedName name="ss_railing">NA()</definedName>
    <definedName name="SS_Reinigung_in_BiopurC">"[148]balan1!#ref!"</definedName>
    <definedName name="SS_reinigung_in_BiopurN">"[148]balan1!#ref!"</definedName>
    <definedName name="SS_Reinigung_in_Filter">"[148]balan1!#ref!"</definedName>
    <definedName name="ssand">NA()</definedName>
    <definedName name="Ssec1">NA()</definedName>
    <definedName name="Ssec2">NA()</definedName>
    <definedName name="Ssec3">NA()</definedName>
    <definedName name="Ssec4">NA()</definedName>
    <definedName name="Ssec5">NA()</definedName>
    <definedName name="Ssec6">NA()</definedName>
    <definedName name="SSF">NA()</definedName>
    <definedName name="SSR_Year">[155]LEADS!$AD$1</definedName>
    <definedName name="sss" localSheetId="6">#REF!</definedName>
    <definedName name="sss" localSheetId="0">#REF!</definedName>
    <definedName name="sss">#REF!</definedName>
    <definedName name="sssaaa">NA()</definedName>
    <definedName name="ssss">NA()</definedName>
    <definedName name="SSSSS">"[113]data.f8.btr!#ref!"</definedName>
    <definedName name="ssssss">'[156]Lead statement'!$P$13</definedName>
    <definedName name="ssssssa">"[71]material!#ref!"</definedName>
    <definedName name="ssssssssssssssss">"[71]material!#ref!"</definedName>
    <definedName name="sst">NA()</definedName>
    <definedName name="SSTACK">[29]MRATES!$AD$12</definedName>
    <definedName name="sstype3drop">NA()</definedName>
    <definedName name="SSTYPE3DROP1">NA()</definedName>
    <definedName name="sstype3slab">NA()</definedName>
    <definedName name="SSTYPESLAB1">NA()</definedName>
    <definedName name="st">'[33]Lead statement'!$P$22</definedName>
    <definedName name="st_100">NA()</definedName>
    <definedName name="st_150">NA()</definedName>
    <definedName name="st_200">NA()</definedName>
    <definedName name="st_25">NA()</definedName>
    <definedName name="st_250">NA()</definedName>
    <definedName name="st_300">NA()</definedName>
    <definedName name="st_32">NA()</definedName>
    <definedName name="st_40">NA()</definedName>
    <definedName name="st_400">NA()</definedName>
    <definedName name="st_50">NA()</definedName>
    <definedName name="st_500">NA()</definedName>
    <definedName name="st_65">NA()</definedName>
    <definedName name="st_80">NA()</definedName>
    <definedName name="stack" localSheetId="6">#REF!</definedName>
    <definedName name="stack" localSheetId="0">#REF!</definedName>
    <definedName name="stack">#REF!</definedName>
    <definedName name="stack1" localSheetId="6">#REF!</definedName>
    <definedName name="stack1" localSheetId="0">#REF!</definedName>
    <definedName name="stack1">#REF!</definedName>
    <definedName name="stack4" localSheetId="6">#REF!</definedName>
    <definedName name="stack4" localSheetId="0">#REF!</definedName>
    <definedName name="stack4">#REF!</definedName>
    <definedName name="stack5">NA()</definedName>
    <definedName name="stacking">NA()</definedName>
    <definedName name="stacking_gravel">NA()</definedName>
    <definedName name="stacking_metal">NA()</definedName>
    <definedName name="staf" localSheetId="6">[61]v!#REF!</definedName>
    <definedName name="staf" localSheetId="0">[61]v!#REF!</definedName>
    <definedName name="staf">[61]v!#REF!</definedName>
    <definedName name="staff" localSheetId="6">[61]v!#REF!</definedName>
    <definedName name="staff" localSheetId="0">[61]v!#REF!</definedName>
    <definedName name="staff">[61]v!#REF!</definedName>
    <definedName name="Staff1">"[130]v!#ref!"</definedName>
    <definedName name="Stagging">"[428]boq!#ref!"</definedName>
    <definedName name="Staircase">NA()</definedName>
    <definedName name="Staircase_8">NA()</definedName>
    <definedName name="Staircase2">NA()</definedName>
    <definedName name="STANDARD_SPECIFICATION_FOR_HOSPITAL_STRUCTURES">NA()</definedName>
    <definedName name="standrad">NA()</definedName>
    <definedName name="State" localSheetId="6">#REF!</definedName>
    <definedName name="State" localSheetId="0">#REF!</definedName>
    <definedName name="State">#REF!</definedName>
    <definedName name="STE">NA()</definedName>
    <definedName name="steel">NA()</definedName>
    <definedName name="steel_hysd">NA()</definedName>
    <definedName name="steel_mildbar">NA()</definedName>
    <definedName name="STEEL_WOODEN_SCAFFOLDING">'[56]BACK BONE'!$EI$1:$EI$8</definedName>
    <definedName name="steelcenA">NA()</definedName>
    <definedName name="steelcenB">NA()</definedName>
    <definedName name="steelcenpb">NA()</definedName>
    <definedName name="sth">NA()</definedName>
    <definedName name="stock">NA()</definedName>
    <definedName name="stone">[157]stone!$A$1:$N$202</definedName>
    <definedName name="stone_dust">NA()</definedName>
    <definedName name="Stone_matrix">NA()</definedName>
    <definedName name="STONEDUST">NA()</definedName>
    <definedName name="stoneld">"[222]leads!#ref!"</definedName>
    <definedName name="STONES_UPTO_25MM">'[56]BASIC DATA'!$B$547:$B$557</definedName>
    <definedName name="STONEWARE_SP1">'[56]BASIC DATA'!$B$390:$B$398</definedName>
    <definedName name="STONEWARE_SP2">'[56]BASIC DATA'!$B$399:$B$407</definedName>
    <definedName name="STONEWARE_SP3">'[56]BASIC DATA'!$B$408:$B$416</definedName>
    <definedName name="stp">NA()</definedName>
    <definedName name="str_steel">NA()</definedName>
    <definedName name="str_steel_plates">NA()</definedName>
    <definedName name="Streitwert">NA()</definedName>
    <definedName name="StrID">NA()</definedName>
    <definedName name="structure">NA()</definedName>
    <definedName name="stth">NA()</definedName>
    <definedName name="studext">NA()</definedName>
    <definedName name="STUDEXT1">NA()</definedName>
    <definedName name="stype2drop">NA()</definedName>
    <definedName name="STYPE2DROP1">NA()</definedName>
    <definedName name="stype2slab">NA()</definedName>
    <definedName name="STYPE2SLAB1">NA()</definedName>
    <definedName name="stype3drop">NA()</definedName>
    <definedName name="STYPE3DROP2">NA()</definedName>
    <definedName name="stype3slab">NA()</definedName>
    <definedName name="STYPE3SLAB1">NA()</definedName>
    <definedName name="SU">NA()</definedName>
    <definedName name="subbu">NA()</definedName>
    <definedName name="Subject">NA()</definedName>
    <definedName name="sudheer">NA()</definedName>
    <definedName name="suhas">NA()</definedName>
    <definedName name="sujin">NA()</definedName>
    <definedName name="Sum">NA()</definedName>
    <definedName name="suman">[158]MRATES!$H$52</definedName>
    <definedName name="SUMFINAL">NA()</definedName>
    <definedName name="summar" localSheetId="6">[51]data!#REF!</definedName>
    <definedName name="summar" localSheetId="0">[51]data!#REF!</definedName>
    <definedName name="summar">[51]data!#REF!</definedName>
    <definedName name="summary" localSheetId="6">[51]data!#REF!</definedName>
    <definedName name="summary" localSheetId="0">[51]data!#REF!</definedName>
    <definedName name="summary">[51]data!#REF!</definedName>
    <definedName name="SUMP">NA()</definedName>
    <definedName name="sumrisk">NA()</definedName>
    <definedName name="sun">[78]DATA_PRG!$H$180</definedName>
    <definedName name="SUNLOAD">[29]MRATES!$AD$11</definedName>
    <definedName name="Sunshade_0_6_m_wide">NA()</definedName>
    <definedName name="Sunshade_0_8_m_wide">NA()</definedName>
    <definedName name="Sunshade_1_0_m_wide">NA()</definedName>
    <definedName name="sunshade_width">'[73]data existing_do not delete'!$A$98:$A$100</definedName>
    <definedName name="supervisor">NA()</definedName>
    <definedName name="Supply_and_Fixing_of_Frame_made_With_25_x_25_x_3mm_L_angle__AND__middle_patty_1_No__1_80mt__and_using_4mm_round_bars_75mm_C_C_in_vertical_and_using__3mm_round_bars_100mm_C_C_including_c_c_of_all_materials_and_labour_charges_etc__complete__Of_size_1_80_X_1">NA()</definedName>
    <definedName name="suresh">NA()</definedName>
    <definedName name="suri">NA()</definedName>
    <definedName name="SURYA">NA()</definedName>
    <definedName name="suryacem_paint">NA()</definedName>
    <definedName name="SV">NA()</definedName>
    <definedName name="SVA">NA()</definedName>
    <definedName name="sw">NA()</definedName>
    <definedName name="SWARE" localSheetId="6">#REF!</definedName>
    <definedName name="SWARE" localSheetId="0">#REF!</definedName>
    <definedName name="SWARE">#REF!</definedName>
    <definedName name="sware2" localSheetId="6">#REF!</definedName>
    <definedName name="sware2" localSheetId="0">#REF!</definedName>
    <definedName name="sware2">#REF!</definedName>
    <definedName name="swc">NA()</definedName>
    <definedName name="swci">NA()</definedName>
    <definedName name="SWFR">NA()</definedName>
    <definedName name="SWG">NA()</definedName>
    <definedName name="Sy">NA()</definedName>
    <definedName name="t">NA()</definedName>
    <definedName name="t_beam">[78]DATA_PRG!$H$166</definedName>
    <definedName name="T_beams">"[71]works!#ref!"</definedName>
    <definedName name="T0">NA()</definedName>
    <definedName name="T0_10">NA()</definedName>
    <definedName name="T0_6">"'smb://Kumaresan/sathya/Documents%20and%20Settings/RQM/Desktop/Cost%20code.xls'#$''.$AH$34:$BF$58"</definedName>
    <definedName name="Table">NA()</definedName>
    <definedName name="Table1">NA()</definedName>
    <definedName name="Table2">NA()</definedName>
    <definedName name="Table3">NA()</definedName>
    <definedName name="Table4">NA()</definedName>
    <definedName name="TableRange">NA()</definedName>
    <definedName name="TAEW" localSheetId="6">'[53]abs road'!#REF!</definedName>
    <definedName name="TAEW" localSheetId="0">'[53]abs road'!#REF!</definedName>
    <definedName name="TAEW">'[53]abs road'!#REF!</definedName>
    <definedName name="tailpiece">[67]maya!$B$343:$B$348</definedName>
    <definedName name="taj">"[129]v!#ref!"</definedName>
    <definedName name="tanda">"[113]data.f8.btr!#ref!"</definedName>
    <definedName name="Tandam_Road_Roller">NA()</definedName>
    <definedName name="TapSpecials">NA()</definedName>
    <definedName name="tas">NA()</definedName>
    <definedName name="TAWBM">NA()</definedName>
    <definedName name="TaxTV">10%</definedName>
    <definedName name="TaxXL">5%</definedName>
    <definedName name="tbiiv0">NA()</definedName>
    <definedName name="tbiv0">NA()</definedName>
    <definedName name="tbl_ProdInfo" localSheetId="6" hidden="1">#REF!</definedName>
    <definedName name="tbl_ProdInfo" localSheetId="0" hidden="1">#REF!</definedName>
    <definedName name="tbl_ProdInfo" hidden="1">#REF!</definedName>
    <definedName name="td">NA()</definedName>
    <definedName name="TECV">NA()</definedName>
    <definedName name="TEI">NA()</definedName>
    <definedName name="TEI_8">NA()</definedName>
    <definedName name="tekmal" localSheetId="6">#REF!</definedName>
    <definedName name="tekmal" localSheetId="0">#REF!</definedName>
    <definedName name="tekmal">#REF!</definedName>
    <definedName name="temp">[6]r!$F$2</definedName>
    <definedName name="temp1">NA()</definedName>
    <definedName name="ten">NA()</definedName>
    <definedName name="terrace">NA()</definedName>
    <definedName name="th">NA()</definedName>
    <definedName name="Timber">"[71]material!#ref!"</definedName>
    <definedName name="TIME">NA()</definedName>
    <definedName name="Tipper__Dumper_1_hour">NA()</definedName>
    <definedName name="Tipper_10_T">NA()</definedName>
    <definedName name="tit">NA()</definedName>
    <definedName name="Title1">NA()</definedName>
    <definedName name="Title2">NA()</definedName>
    <definedName name="tm">NA()</definedName>
    <definedName name="toilet">NA()</definedName>
    <definedName name="tol">NA()</definedName>
    <definedName name="top">"[130]boq!#ref!"</definedName>
    <definedName name="top_8">NA()</definedName>
    <definedName name="TOPDOME">'[82]DATA-ABSTRACT'!$A$11:$B$13</definedName>
    <definedName name="TOPDOMEONETOSIX" localSheetId="6">#REF!</definedName>
    <definedName name="TOPDOMEONETOSIX" localSheetId="0">#REF!</definedName>
    <definedName name="TOPDOMEONETOSIX">#REF!</definedName>
    <definedName name="TOPDOMESEVENTOTHIRTEEN" localSheetId="6">#REF!</definedName>
    <definedName name="TOPDOMESEVENTOTHIRTEEN" localSheetId="0">#REF!</definedName>
    <definedName name="TOPDOMESEVENTOTHIRTEEN">#REF!</definedName>
    <definedName name="topl">NA()</definedName>
    <definedName name="topn">NA()</definedName>
    <definedName name="TOPRINGGIRDERONETOSIX" localSheetId="6">#REF!</definedName>
    <definedName name="TOPRINGGIRDERONETOSIX" localSheetId="0">#REF!</definedName>
    <definedName name="TOPRINGGIRDERONETOSIX">#REF!</definedName>
    <definedName name="TOPRINGGIRDERSEVENTOTHIRTEEN" localSheetId="6">#REF!</definedName>
    <definedName name="TOPRINGGIRDERSEVENTOTHIRTEEN" localSheetId="0">#REF!</definedName>
    <definedName name="TOPRINGGIRDERSEVENTOTHIRTEEN">#REF!</definedName>
    <definedName name="tot">NA()</definedName>
    <definedName name="Total">NA()</definedName>
    <definedName name="Total_Interest">NA()</definedName>
    <definedName name="Total_Pay">NA()</definedName>
    <definedName name="Total_Payment">"scheduled_payment"+"extra_payment"</definedName>
    <definedName name="totalpop">NA()</definedName>
    <definedName name="TOWER_BOLTS">'[56]BASIC DATA'!$B$631:$B$648</definedName>
    <definedName name="TPR">NA()</definedName>
    <definedName name="TQBM">NA()</definedName>
    <definedName name="TQEW">"[384]r_det!#ref!"</definedName>
    <definedName name="TQGSB">NA()</definedName>
    <definedName name="TQVCC">NA()</definedName>
    <definedName name="TQVRCC">NA()</definedName>
    <definedName name="TQWBM" localSheetId="6">[136]R_Det!#REF!</definedName>
    <definedName name="TQWBM" localSheetId="0">[136]R_Det!#REF!</definedName>
    <definedName name="TQWBM">[136]R_Det!#REF!</definedName>
    <definedName name="tr">NA()</definedName>
    <definedName name="Tractor">NA()</definedName>
    <definedName name="tractor_frm">NA()</definedName>
    <definedName name="TRAFFIC">NA()</definedName>
    <definedName name="TransInsu">NA()</definedName>
    <definedName name="treads_shahbad">NA()</definedName>
    <definedName name="TREE">NA()</definedName>
    <definedName name="trgregerg">"[71]material!#ref!"</definedName>
    <definedName name="trrwqq">NA()</definedName>
    <definedName name="Ts">NA()</definedName>
    <definedName name="tsfb">"[122]process!#ref!"</definedName>
    <definedName name="tsl">"[122]process!#ref!"</definedName>
    <definedName name="tsswd">"[122]process!#ref!"</definedName>
    <definedName name="tsw">"[122]process!#ref!"</definedName>
    <definedName name="tt">NA()</definedName>
    <definedName name="ttt">NA()</definedName>
    <definedName name="ttttt">NA()</definedName>
    <definedName name="tttttttttt">"[71]works!#ref!"</definedName>
    <definedName name="TW_lipping_to_flush_door">NA()</definedName>
    <definedName name="TW_planks_1st_class">"[71]material!#ref!"</definedName>
    <definedName name="TW_planks_2nd_class">"[71]material!#ref!"</definedName>
    <definedName name="TW_scantling_sabove_2m_1st_class">"[71]material!#ref!"</definedName>
    <definedName name="TW_scantlings_above_2m_2nd_class">"[71]material!#ref!"</definedName>
    <definedName name="TW_scantlings_below_2m_1st_class">"[71]material!#ref!"</definedName>
    <definedName name="TW_scantlings_below_2m_2nd_class">"[71]material!#ref!"</definedName>
    <definedName name="twbm">NA()</definedName>
    <definedName name="twtttt">NA()</definedName>
    <definedName name="ty">NA()</definedName>
    <definedName name="Type1">NA()</definedName>
    <definedName name="Type1_8">NA()</definedName>
    <definedName name="type11">NA()</definedName>
    <definedName name="type1drop">NA()</definedName>
    <definedName name="type1slab">NA()</definedName>
    <definedName name="Type2">NA()</definedName>
    <definedName name="Type2_8">NA()</definedName>
    <definedName name="type2drop">NA()</definedName>
    <definedName name="type2slab">NA()</definedName>
    <definedName name="Type3">NA()</definedName>
    <definedName name="type3drop">NA()</definedName>
    <definedName name="type3slab">NA()</definedName>
    <definedName name="type4">NA()</definedName>
    <definedName name="type44">NA()</definedName>
    <definedName name="type4drop">NA()</definedName>
    <definedName name="type4slab">NA()</definedName>
    <definedName name="UCN">NA()</definedName>
    <definedName name="uetyyuwefgyusdhj" localSheetId="6">#REF!</definedName>
    <definedName name="uetyyuwefgyusdhj" localSheetId="0">#REF!</definedName>
    <definedName name="uetyyuwefgyusdhj">#REF!</definedName>
    <definedName name="uil" localSheetId="6">#REF!</definedName>
    <definedName name="uil" localSheetId="0">#REF!</definedName>
    <definedName name="uil">#REF!</definedName>
    <definedName name="ULTI_LPM">[55]input!$H$10</definedName>
    <definedName name="ULTI_MLD">[55]input!$K$10</definedName>
    <definedName name="ULTI_PERIOD">[55]input!$C$6</definedName>
    <definedName name="ULTI_POP">[55]input!$F$10</definedName>
    <definedName name="ULTI_YEAR">[55]input!$C$10</definedName>
    <definedName name="UNICOD">NA()</definedName>
    <definedName name="UNICOD_10">NA()</definedName>
    <definedName name="unloading">NA()</definedName>
    <definedName name="unsecured">NA()</definedName>
    <definedName name="UP">NA()</definedName>
    <definedName name="Uprooting_and_clearing_prickly_pear_jungle">NA()</definedName>
    <definedName name="Uprooting_and_removing_Palmyrah_stumps_including_stacking_of_girth_30_to_100_cm_">NA()</definedName>
    <definedName name="Uprooting_and_removing_stumps_of__date_trees_including_stacking_of_girth_30_to_100_cm_">NA()</definedName>
    <definedName name="Uprooting_and_removing_stumps_of_other_kind_of_trees_including_stacking_of_girth_30_to_100_cm_">NA()</definedName>
    <definedName name="US" localSheetId="6">#REF!</definedName>
    <definedName name="US" localSheetId="0">#REF!</definedName>
    <definedName name="US">#REF!</definedName>
    <definedName name="usd" localSheetId="6">[159]Summary!#REF!</definedName>
    <definedName name="usd" localSheetId="0">[159]Summary!#REF!</definedName>
    <definedName name="usd">[159]Summary!#REF!</definedName>
    <definedName name="utgg.jk.b." localSheetId="4">Scheduled_Payment+Extra_Payment</definedName>
    <definedName name="utgg.jk.b." localSheetId="2">Scheduled_Payment+Extra_Payment</definedName>
    <definedName name="utgg.jk.b." localSheetId="6">Scheduled_Payment+Extra_Payment</definedName>
    <definedName name="utgg.jk.b." localSheetId="3">Scheduled_Payment+Extra_Payment</definedName>
    <definedName name="utgg.jk.b." localSheetId="1">Scheduled_Payment+Extra_Payment</definedName>
    <definedName name="utgg.jk.b." localSheetId="0">Scheduled_Payment+Extra_Payment</definedName>
    <definedName name="utgg.jk.b.">Scheduled_Payment+Extra_Payment</definedName>
    <definedName name="utgg_jk_b_">"scheduled_payment"+"extra_payment"</definedName>
    <definedName name="utgyuj">NA()</definedName>
    <definedName name="v">NA()</definedName>
    <definedName name="vaibrating">NA()</definedName>
    <definedName name="Values_Entered">#N/A</definedName>
    <definedName name="valve">[67]maya!$A$247:$A$273</definedName>
    <definedName name="VALVES">NA()</definedName>
    <definedName name="vandy">"[442]footings!#ref!"</definedName>
    <definedName name="var" localSheetId="6">#REF!</definedName>
    <definedName name="var" localSheetId="0">#REF!</definedName>
    <definedName name="var">#REF!</definedName>
    <definedName name="vara">NA()</definedName>
    <definedName name="vark">NA()</definedName>
    <definedName name="VAT">[29]MRATES!$C$37</definedName>
    <definedName name="vat_name">NA()</definedName>
    <definedName name="vat_rate">NA()</definedName>
    <definedName name="VATCESS">NA()</definedName>
    <definedName name="vatname">NA()</definedName>
    <definedName name="VB" localSheetId="6">{"'ridftotal'!$A$4:$S$27"}</definedName>
    <definedName name="VB">{"'ridftotal'!$A$4:$S$27"}</definedName>
    <definedName name="vc">NA()</definedName>
    <definedName name="vcc">NA()</definedName>
    <definedName name="vcdfe">NA()</definedName>
    <definedName name="ver" localSheetId="6">#REF!</definedName>
    <definedName name="ver" localSheetId="0">#REF!</definedName>
    <definedName name="ver">#REF!</definedName>
    <definedName name="ver.con">[160]detls!$A$3:$O$18</definedName>
    <definedName name="vertical">[99]detls!$A$3:$O$18</definedName>
    <definedName name="VGFSS" localSheetId="6">#REF!</definedName>
    <definedName name="VGFSS" localSheetId="0">#REF!</definedName>
    <definedName name="VGFSS">#REF!</definedName>
    <definedName name="vh">NA()</definedName>
    <definedName name="Vibchr">NA()</definedName>
    <definedName name="vibrater">'[33]SSR 2014-15 Rates'!$E$63</definedName>
    <definedName name="vibrating_concrete">NA()</definedName>
    <definedName name="Vibrating_Roller">NA()</definedName>
    <definedName name="Vibratory_Roller">NA()</definedName>
    <definedName name="vil">[78]DATA_PRG!$B$4</definedName>
    <definedName name="vitrified">NA()</definedName>
    <definedName name="VITRIFIED_TILES">'[56]BUILDING ITEMS'!$C$43:$C$53</definedName>
    <definedName name="Vname">NA()</definedName>
    <definedName name="vrcc">NA()</definedName>
    <definedName name="vrcc_col">NA()</definedName>
    <definedName name="vrcc_footing">NA()</definedName>
    <definedName name="vrcc_lintel">NA()</definedName>
    <definedName name="vrcc_pb">NA()</definedName>
    <definedName name="vrcc_platform">NA()</definedName>
    <definedName name="vrcc_roof_IIv">NA()</definedName>
    <definedName name="vrcc_roofbeam">NA()</definedName>
    <definedName name="vrcc_sunshade">NA()</definedName>
    <definedName name="vsi">NA()</definedName>
    <definedName name="vso">NA()</definedName>
    <definedName name="vsp">NA()</definedName>
    <definedName name="vt">NA()</definedName>
    <definedName name="vvvvv">NA()</definedName>
    <definedName name="vvvvvvvvvvv">"[71]material!#ref!"</definedName>
    <definedName name="vvx">[130]Labour!$D$14</definedName>
    <definedName name="vwf">[12]DATA_PRG!$H$326</definedName>
    <definedName name="Vz">NA()</definedName>
    <definedName name="w" localSheetId="6">#REF!</definedName>
    <definedName name="w" localSheetId="0">#REF!</definedName>
    <definedName name="w">#REF!</definedName>
    <definedName name="w3e">NA()</definedName>
    <definedName name="Was">NA()</definedName>
    <definedName name="wasi">NA()</definedName>
    <definedName name="water">'[33]SSR 2014-15 Rates'!$E$61</definedName>
    <definedName name="Water_Tanker">NA()</definedName>
    <definedName name="waterproof_paint">NA()</definedName>
    <definedName name="wbag">NA()</definedName>
    <definedName name="wbs">NA()</definedName>
    <definedName name="wbsi">NA()</definedName>
    <definedName name="wc">[66]r!$F$48</definedName>
    <definedName name="wcc">"[447]leads!$j$8"</definedName>
    <definedName name="wd">NA()</definedName>
    <definedName name="wdd">"[449]rateanalysis!$a$1:$ay$65536"</definedName>
    <definedName name="wdtd">NA()</definedName>
    <definedName name="we" localSheetId="6">#REF!</definedName>
    <definedName name="we" localSheetId="0">#REF!</definedName>
    <definedName name="we">#REF!</definedName>
    <definedName name="wei">NA()</definedName>
    <definedName name="Wet_Mix_Plant">NA()</definedName>
    <definedName name="wgl" localSheetId="6">{"'ridftotal'!$A$4:$S$27"}</definedName>
    <definedName name="wgl">{"'ridftotal'!$A$4:$S$27"}</definedName>
    <definedName name="WHC">NA()</definedName>
    <definedName name="Wheeled_Dozer___D_30_BEML">NA()</definedName>
    <definedName name="White_cement">NA()</definedName>
    <definedName name="window">NA()</definedName>
    <definedName name="window_sizes">NA()</definedName>
    <definedName name="wip">NA()</definedName>
    <definedName name="wl">NA()</definedName>
    <definedName name="wltd">NA()</definedName>
    <definedName name="wm">NA()</definedName>
    <definedName name="wmm">NA()</definedName>
    <definedName name="wn">NA()</definedName>
    <definedName name="Woman_Mazdoor">NA()</definedName>
    <definedName name="WOOD_TYPE">'[56]BASIC DATA'!$B$586:$B$601</definedName>
    <definedName name="word">NA()</definedName>
    <definedName name="work">NA()</definedName>
    <definedName name="wp">NA()</definedName>
    <definedName name="wr">NA()</definedName>
    <definedName name="wrb">NA()</definedName>
    <definedName name="wrbi">NA()</definedName>
    <definedName name="wrn.detailed." localSheetId="6" hidden="1">{#N/A,#N/A,FALSE,"no"}</definedName>
    <definedName name="wrn.detailed." localSheetId="0" hidden="1">{#N/A,#N/A,FALSE,"no"}</definedName>
    <definedName name="wrn.detailed." hidden="1">{#N/A,#N/A,FALSE,"no"}</definedName>
    <definedName name="wrn_detailed_">NA()</definedName>
    <definedName name="wrn_pl_">NA()</definedName>
    <definedName name="wrn_pl_td_">NA()</definedName>
    <definedName name="ws">[78]DATA_PRG!$F$371</definedName>
    <definedName name="wsss" localSheetId="6">#REF!</definedName>
    <definedName name="wsss" localSheetId="0">#REF!</definedName>
    <definedName name="wsss">#REF!</definedName>
    <definedName name="wsw">NA()</definedName>
    <definedName name="wtd">NA()</definedName>
    <definedName name="ww">[79]DATA_PRG!$H$328</definedName>
    <definedName name="WWEEW" localSheetId="6">#REF!</definedName>
    <definedName name="WWEEW" localSheetId="0">#REF!</definedName>
    <definedName name="WWEEW">#REF!</definedName>
    <definedName name="wwi">NA()</definedName>
    <definedName name="wwknr" localSheetId="6">#REF!</definedName>
    <definedName name="wwknr" localSheetId="0">#REF!</definedName>
    <definedName name="wwknr">#REF!</definedName>
    <definedName name="www">NA()</definedName>
    <definedName name="wwwwwwwwwwwwwwwww">"[71]material!#ref!"</definedName>
    <definedName name="wwwwwwwwwwwwwwwwwwww">"[71]material!#ref!"</definedName>
    <definedName name="wz">NA()</definedName>
    <definedName name="x" localSheetId="6" hidden="1">'[40]final abstract'!#REF!</definedName>
    <definedName name="x" localSheetId="0" hidden="1">'[40]final abstract'!#REF!</definedName>
    <definedName name="x" hidden="1">'[40]final abstract'!#REF!</definedName>
    <definedName name="xbb">NA()</definedName>
    <definedName name="xbm">NA()</definedName>
    <definedName name="xcc11534020">NA()</definedName>
    <definedName name="xcc136c">NA()</definedName>
    <definedName name="xcf">NA()</definedName>
    <definedName name="xcgi">NA()</definedName>
    <definedName name="xcrs">NA()</definedName>
    <definedName name="xe">NA()</definedName>
    <definedName name="xew">NA()</definedName>
    <definedName name="xew20b">NA()</definedName>
    <definedName name="xfb">NA()</definedName>
    <definedName name="xfp">NA()</definedName>
    <definedName name="xfpolish">NA()</definedName>
    <definedName name="xfprr">NA()</definedName>
    <definedName name="xfpss">NA()</definedName>
    <definedName name="xfscc">NA()</definedName>
    <definedName name="xfss">NA()</definedName>
    <definedName name="xfsscc">NA()</definedName>
    <definedName name="xhb11010">NA()</definedName>
    <definedName name="xhb1104">NA()</definedName>
    <definedName name="xhb1106">NA()</definedName>
    <definedName name="xhb1108">NA()</definedName>
    <definedName name="xhb12510">NA()</definedName>
    <definedName name="xhb1254">NA()</definedName>
    <definedName name="xhb1256">NA()</definedName>
    <definedName name="xhb1258">NA()</definedName>
    <definedName name="xhb14010">NA()</definedName>
    <definedName name="xhb1404">NA()</definedName>
    <definedName name="xhb1406">NA()</definedName>
    <definedName name="xhb1408">NA()</definedName>
    <definedName name="xhb16010">NA()</definedName>
    <definedName name="xhb1604">NA()</definedName>
    <definedName name="xhb1606">NA()</definedName>
    <definedName name="xhb1608">NA()</definedName>
    <definedName name="xhb18010">NA()</definedName>
    <definedName name="xhb1804">NA()</definedName>
    <definedName name="xhb1806">NA()</definedName>
    <definedName name="xhb1808">NA()</definedName>
    <definedName name="xhb20010">NA()</definedName>
    <definedName name="xhb2004">NA()</definedName>
    <definedName name="xhb2006">NA()</definedName>
    <definedName name="xhb2008">NA()</definedName>
    <definedName name="xhb22510">NA()</definedName>
    <definedName name="xhb2254">NA()</definedName>
    <definedName name="xhb2256">[20]hdpe_basic!$G$37</definedName>
    <definedName name="xhb2258">NA()</definedName>
    <definedName name="xhb25010">NA()</definedName>
    <definedName name="xhb2504">NA()</definedName>
    <definedName name="xhb2506">[20]hdpe_basic!$G$38</definedName>
    <definedName name="xhb2508">NA()</definedName>
    <definedName name="xhb28010">NA()</definedName>
    <definedName name="xhb2804">NA()</definedName>
    <definedName name="xhb2806">[20]hdpe_basic!$G$39</definedName>
    <definedName name="xhb2808">NA()</definedName>
    <definedName name="xhb31510">NA()</definedName>
    <definedName name="xhb3154">NA()</definedName>
    <definedName name="xhb3156">[20]hdpe_basic!$G$40</definedName>
    <definedName name="xhb3158">NA()</definedName>
    <definedName name="xhb6310">NA()</definedName>
    <definedName name="xhb634">[20]hdpe_basic!$G$14</definedName>
    <definedName name="xhb636">NA()</definedName>
    <definedName name="xhb638">NA()</definedName>
    <definedName name="xhb7510">NA()</definedName>
    <definedName name="xhb754">NA()</definedName>
    <definedName name="xhb756">NA()</definedName>
    <definedName name="xhb758">NA()</definedName>
    <definedName name="xhb9010">NA()</definedName>
    <definedName name="xhb904">NA()</definedName>
    <definedName name="xhb906">NA()</definedName>
    <definedName name="xhb908">NA()</definedName>
    <definedName name="ximp">NA()</definedName>
    <definedName name="ximp20">NA()</definedName>
    <definedName name="xlin">NA()</definedName>
    <definedName name="XOTOXSIX" localSheetId="6">#REF!</definedName>
    <definedName name="XOTOXSIX" localSheetId="0">#REF!</definedName>
    <definedName name="XOTOXSIX">#REF!</definedName>
    <definedName name="xpb11010">[20]pvc_basic!$G$44</definedName>
    <definedName name="xpb1104">[20]pvc_basic!$G$16</definedName>
    <definedName name="xpb1106">[20]pvc_basic!$G$30</definedName>
    <definedName name="xpb12510">[20]pvc_basic!$G$45</definedName>
    <definedName name="xpb1254">[20]pvc_basic!$G$17</definedName>
    <definedName name="xpb1256">[20]pvc_basic!$G$31</definedName>
    <definedName name="xpb14010">[20]pvc_basic!$G$46</definedName>
    <definedName name="xpb1404">[20]pvc_basic!$G$18</definedName>
    <definedName name="xpb1406">[20]pvc_basic!$G$32</definedName>
    <definedName name="xpb16010">NA()</definedName>
    <definedName name="xpb1604">[20]pvc_basic!$G$19</definedName>
    <definedName name="xpb1606">[20]pvc_basic!$G$33</definedName>
    <definedName name="xpb18010">NA()</definedName>
    <definedName name="xpb1804">[20]pvc_basic!$G$20</definedName>
    <definedName name="xpb1806">[20]pvc_basic!$G$34</definedName>
    <definedName name="xpb20010">NA()</definedName>
    <definedName name="xpb2004">NA()</definedName>
    <definedName name="xpb2006">[20]pvc_basic!$G$35</definedName>
    <definedName name="xpb22510">NA()</definedName>
    <definedName name="xpb2254">NA()</definedName>
    <definedName name="xpb2256">NA()</definedName>
    <definedName name="xpb25010">NA()</definedName>
    <definedName name="xpb2504">NA()</definedName>
    <definedName name="xpb2506">NA()</definedName>
    <definedName name="xpb28010">NA()</definedName>
    <definedName name="xpb2804">NA()</definedName>
    <definedName name="xpb2806">NA()</definedName>
    <definedName name="xpb31510">NA()</definedName>
    <definedName name="xpb3154">NA()</definedName>
    <definedName name="xpb3156">NA()</definedName>
    <definedName name="xpb6310">[20]pvc_basic!$G$41</definedName>
    <definedName name="xpb6311">[161]pvc_basic!$G$41</definedName>
    <definedName name="xpb634">NA()</definedName>
    <definedName name="xpb636">[20]pvc_basic!$G$27</definedName>
    <definedName name="xpb7510">[20]pvc_basic!$G$42</definedName>
    <definedName name="xpb754">[20]pvc_basic!$G$14</definedName>
    <definedName name="xpb756">[20]pvc_basic!$G$28</definedName>
    <definedName name="xpb9010">NA()</definedName>
    <definedName name="xpb904">[20]pvc_basic!$G$15</definedName>
    <definedName name="xpb906">[20]pvc_basic!$G$29</definedName>
    <definedName name="xpl121513">NA()</definedName>
    <definedName name="xpl1312">NA()</definedName>
    <definedName name="xpl1320">NA()</definedName>
    <definedName name="xpl1412">NA()</definedName>
    <definedName name="xpl1420">NA()</definedName>
    <definedName name="xpl201513">NA()</definedName>
    <definedName name="xrf">NA()</definedName>
    <definedName name="xrr">NA()</definedName>
    <definedName name="xrs">NA()</definedName>
    <definedName name="xrs112">NA()</definedName>
    <definedName name="xrs120">NA()</definedName>
    <definedName name="xrsd225">NA()</definedName>
    <definedName name="xsc">NA()</definedName>
    <definedName name="xscp">NA()</definedName>
    <definedName name="xsep">NA()</definedName>
    <definedName name="xsfb">NA()</definedName>
    <definedName name="XSIXTOXTHIRTEEN" localSheetId="6">#REF!</definedName>
    <definedName name="XSIXTOXTHIRTEEN" localSheetId="0">#REF!</definedName>
    <definedName name="XSIXTOXTHIRTEEN">#REF!</definedName>
    <definedName name="xspread">NA()</definedName>
    <definedName name="xss">NA()</definedName>
    <definedName name="xtb">NA()</definedName>
    <definedName name="xvrcc1153">NA()</definedName>
    <definedName name="xvrcc124">NA()</definedName>
    <definedName name="xww">NA()</definedName>
    <definedName name="xx" localSheetId="6">#REF!</definedName>
    <definedName name="xx" localSheetId="0">#REF!</definedName>
    <definedName name="xx">#REF!</definedName>
    <definedName name="xxx" localSheetId="6">#REF!</definedName>
    <definedName name="xxx" localSheetId="0">#REF!</definedName>
    <definedName name="xxx">#REF!</definedName>
    <definedName name="xxx_8">NA()</definedName>
    <definedName name="xxxbxb">NA()</definedName>
    <definedName name="xxxx" localSheetId="6">#REF!</definedName>
    <definedName name="xxxx" localSheetId="0">#REF!</definedName>
    <definedName name="xxxx">#REF!</definedName>
    <definedName name="XXXXX">"[453]data!#ref!"</definedName>
    <definedName name="xxxxxx">"[454]data!#ref!"</definedName>
    <definedName name="xxxxxxx">"[455]data!#ref!"</definedName>
    <definedName name="y">NA()</definedName>
    <definedName name="ycode">'[162]0000000000000'!$D$3</definedName>
    <definedName name="year">NA()</definedName>
    <definedName name="yearssr">[157]index!$A$1:$M$2</definedName>
    <definedName name="YEN">NA()</definedName>
    <definedName name="ypr">"[459]data!#ref!"</definedName>
    <definedName name="ys">NA()</definedName>
    <definedName name="YTR">[78]DATA_PRG!$B$4</definedName>
    <definedName name="yturtyhfh" localSheetId="6">#REF!</definedName>
    <definedName name="yturtyhfh" localSheetId="0">#REF!</definedName>
    <definedName name="yturtyhfh">#REF!</definedName>
    <definedName name="yu">NA()</definedName>
    <definedName name="YY">[78]DATA_PRG!$H$5</definedName>
    <definedName name="YYYY" localSheetId="6">#REF!</definedName>
    <definedName name="YYYY" localSheetId="0">#REF!</definedName>
    <definedName name="YYYY">#REF!</definedName>
    <definedName name="yyyyy">NA()</definedName>
    <definedName name="yyyyyyyyyyyyy">"[71]material!#ref!"</definedName>
    <definedName name="z" localSheetId="6" hidden="1">'[40]final abstract'!#REF!</definedName>
    <definedName name="z" localSheetId="0" hidden="1">'[40]final abstract'!#REF!</definedName>
    <definedName name="z" hidden="1">'[40]final abstract'!#REF!</definedName>
    <definedName name="zam">NA()</definedName>
    <definedName name="zcr">NA()</definedName>
    <definedName name="ZEROTOSIX">NA()</definedName>
    <definedName name="Zins_Garantee">NA()</definedName>
    <definedName name="Zins_Monat">NA()</definedName>
    <definedName name="Zinz_ÖKB">NA()</definedName>
    <definedName name="Zip" localSheetId="6">#REF!</definedName>
    <definedName name="Zip" localSheetId="0">#REF!</definedName>
    <definedName name="Zip">#REF!</definedName>
    <definedName name="ZSW">[78]DATA_PRG!$H$351</definedName>
    <definedName name="zxy">NA()</definedName>
    <definedName name="zz">NA()</definedName>
    <definedName name="전체">NA()</definedName>
    <definedName name="工場内部壁１" localSheetId="6">[163]細目!$G$204</definedName>
    <definedName name="工場内部壁１">[164]細目!$G$204</definedName>
    <definedName name="工場内部壁２" localSheetId="6">[163]細目!$K$204</definedName>
    <definedName name="工場内部壁２">[164]細目!$K$204</definedName>
    <definedName name="工場内部天井１" localSheetId="6">[163]細目!$G$273</definedName>
    <definedName name="工場内部天井１">[164]細目!$G$273</definedName>
    <definedName name="工場内部天井２" localSheetId="6">[163]細目!$K$273</definedName>
    <definedName name="工場内部天井２">[164]細目!$K$273</definedName>
    <definedName name="工場内部天井ドル" localSheetId="6">[163]細目!$S$273</definedName>
    <definedName name="工場内部天井ドル">[164]細目!$S$273</definedName>
    <definedName name="工場内部床１" localSheetId="6">[163]細目!$G$184</definedName>
    <definedName name="工場内部床１">[164]細目!$G$184</definedName>
    <definedName name="工場内部床２" localSheetId="6">[163]細目!$K$184</definedName>
    <definedName name="工場内部床２">[164]細目!$K$184</definedName>
    <definedName name="工場内部建具１" localSheetId="6">[163]細目!$G$260</definedName>
    <definedName name="工場内部建具１">[164]細目!$G$260</definedName>
    <definedName name="工場内部建具２" localSheetId="6">[163]細目!$K$260</definedName>
    <definedName name="工場内部建具２">[164]細目!$K$260</definedName>
    <definedName name="工場内部建具ドル" localSheetId="6">[163]細目!$S$260</definedName>
    <definedName name="工場内部建具ドル">[164]細目!$S$260</definedName>
    <definedName name="工場内部雑１" localSheetId="6">[163]細目!$G$314</definedName>
    <definedName name="工場内部雑１">[164]細目!$G$314</definedName>
    <definedName name="工場内部雑2" localSheetId="6">[163]細目!$K$314</definedName>
    <definedName name="工場内部雑2">[164]細目!$K$314</definedName>
    <definedName name="工場土工事１" localSheetId="6">[163]細目!$G$18</definedName>
    <definedName name="工場土工事１">[164]細目!$G$18</definedName>
    <definedName name="工場土工事２" localSheetId="6">[163]細目!$K$18</definedName>
    <definedName name="工場土工事２">[164]細目!$K$18</definedName>
    <definedName name="工場外壁１" localSheetId="6">[163]細目!$G$105</definedName>
    <definedName name="工場外壁１">[164]細目!$G$105</definedName>
    <definedName name="工場外壁２" localSheetId="6">[163]細目!$K$105</definedName>
    <definedName name="工場外壁２">[164]細目!$K$105</definedName>
    <definedName name="工場外部建具１" localSheetId="6">[163]細目!$G$167</definedName>
    <definedName name="工場外部建具１">[164]細目!$G$167</definedName>
    <definedName name="工場外部建具２" localSheetId="6">[163]細目!$K$167</definedName>
    <definedName name="工場外部建具２">[164]細目!$K$167</definedName>
    <definedName name="工場外部建具ドル" localSheetId="6">[163]細目!$S$167</definedName>
    <definedName name="工場外部建具ドル">[164]細目!$S$167</definedName>
    <definedName name="工場外部雑１" localSheetId="6">[163]細目!$G$176</definedName>
    <definedName name="工場外部雑１">[164]細目!$G$176</definedName>
    <definedName name="工場外部雑２" localSheetId="6">[163]細目!$K$176</definedName>
    <definedName name="工場外部雑２">[164]細目!$K$176</definedName>
    <definedName name="工場屋根１" localSheetId="6">[163]細目!$G$95</definedName>
    <definedName name="工場屋根１">[164]細目!$G$95</definedName>
    <definedName name="工場屋根２" localSheetId="6">[163]細目!$K$95</definedName>
    <definedName name="工場屋根２">[164]細目!$K$95</definedName>
    <definedName name="工場屋根ドル" localSheetId="6">[163]細目!$S$95</definedName>
    <definedName name="工場屋根ドル">[164]細目!$S$95</definedName>
    <definedName name="工場躯体１" localSheetId="6">[163]細目!$G$65</definedName>
    <definedName name="工場躯体１">[164]細目!$G$65</definedName>
    <definedName name="工場躯体２" localSheetId="6">[163]細目!$K$65</definedName>
    <definedName name="工場躯体２">[164]細目!$K$65</definedName>
    <definedName name="掛率">NA()</definedName>
    <definedName name="管理内部天井１" localSheetId="6">[163]細目!$G$563</definedName>
    <definedName name="管理内部天井１">[164]細目!$G$563</definedName>
    <definedName name="管理内部天井２" localSheetId="6">[163]細目!$K$563</definedName>
    <definedName name="管理内部天井２">[164]細目!$K$563</definedName>
    <definedName name="管理内部床１" localSheetId="6">[163]細目!$G$486</definedName>
    <definedName name="管理内部床１">[164]細目!$G$486</definedName>
    <definedName name="管理内部床２" localSheetId="6">[163]細目!$K$486</definedName>
    <definedName name="管理内部床２">[164]細目!$K$486</definedName>
    <definedName name="管理内部建具１" localSheetId="6">[163]細目!$G$549</definedName>
    <definedName name="管理内部建具１">[164]細目!$G$549</definedName>
    <definedName name="管理内部建具２" localSheetId="6">[163]細目!$K$549</definedName>
    <definedName name="管理内部建具２">[164]細目!$K$549</definedName>
    <definedName name="管理内部建具ドル" localSheetId="6">[163]細目!$S$549</definedName>
    <definedName name="管理内部建具ドル">[164]細目!$S$549</definedName>
    <definedName name="管理内部雑１" localSheetId="6">[163]細目!$G$584</definedName>
    <definedName name="管理内部雑１">[164]細目!$G$584</definedName>
    <definedName name="管理内部雑２" localSheetId="6">[163]細目!$K$584</definedName>
    <definedName name="管理内部雑２">[164]細目!$K$584</definedName>
    <definedName name="管理土工事１" localSheetId="6">[163]細目!$G$355</definedName>
    <definedName name="管理土工事１">[164]細目!$G$355</definedName>
    <definedName name="管理土工事２" localSheetId="6">[163]細目!$K$355</definedName>
    <definedName name="管理土工事２">[164]細目!$K$355</definedName>
    <definedName name="管理外壁１" localSheetId="6">[163]細目!$G$426</definedName>
    <definedName name="管理外壁１">[164]細目!$G$426</definedName>
    <definedName name="管理外壁２" localSheetId="6">[163]細目!$K$426</definedName>
    <definedName name="管理外壁２">[164]細目!$K$426</definedName>
    <definedName name="管理外部建具１" localSheetId="6">[163]細目!$G$452</definedName>
    <definedName name="管理外部建具１">[164]細目!$G$452</definedName>
    <definedName name="管理外部建具２" localSheetId="6">[163]細目!$K$452</definedName>
    <definedName name="管理外部建具２">[164]細目!$K$452</definedName>
    <definedName name="管理外部建具ドル" localSheetId="6">[163]細目!$S$452</definedName>
    <definedName name="管理外部建具ドル">[164]細目!$S$452</definedName>
    <definedName name="管理外部雑１" localSheetId="6">[163]細目!$G$463</definedName>
    <definedName name="管理外部雑１">[164]細目!$G$463</definedName>
    <definedName name="管理外部雑２" localSheetId="6">[163]細目!$K$463</definedName>
    <definedName name="管理外部雑２">[164]細目!$K$463</definedName>
    <definedName name="管理屋根１" localSheetId="6">[163]細目!$G$416</definedName>
    <definedName name="管理屋根１">[164]細目!$G$416</definedName>
    <definedName name="管理屋根２" localSheetId="6">[163]細目!$K$416</definedName>
    <definedName name="管理屋根２">[164]細目!$K$416</definedName>
    <definedName name="管理躯体１" localSheetId="6">[163]細目!$G$395</definedName>
    <definedName name="管理躯体１">[164]細目!$G$395</definedName>
    <definedName name="管理躯体２" localSheetId="6">[163]細目!$K$395</definedName>
    <definedName name="管理躯体２">[164]細目!$K$395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740" i="28" l="1"/>
  <c r="T740" i="28"/>
  <c r="T739" i="28"/>
  <c r="T738" i="28"/>
  <c r="D30" i="32"/>
  <c r="D31" i="32"/>
  <c r="D32" i="32"/>
  <c r="D34" i="32"/>
  <c r="D35" i="32"/>
  <c r="D28" i="32"/>
  <c r="D27" i="32"/>
  <c r="F29" i="32"/>
  <c r="F30" i="32"/>
  <c r="F31" i="32"/>
  <c r="D27" i="29"/>
  <c r="D28" i="29"/>
  <c r="D29" i="29"/>
  <c r="J133" i="35"/>
  <c r="J150" i="35"/>
  <c r="K805" i="28"/>
  <c r="D805" i="28"/>
  <c r="K790" i="28"/>
  <c r="D790" i="28"/>
  <c r="K789" i="28"/>
  <c r="D789" i="28"/>
  <c r="D788" i="28"/>
  <c r="D787" i="28"/>
  <c r="K786" i="28"/>
  <c r="D786" i="28"/>
  <c r="K785" i="28"/>
  <c r="D785" i="28"/>
  <c r="K782" i="28"/>
  <c r="D782" i="28"/>
  <c r="K779" i="28"/>
  <c r="D779" i="28"/>
  <c r="K778" i="28"/>
  <c r="D778" i="28"/>
  <c r="K775" i="28"/>
  <c r="D775" i="28"/>
  <c r="K772" i="28"/>
  <c r="D772" i="28"/>
  <c r="K769" i="28"/>
  <c r="D769" i="28"/>
  <c r="D766" i="28"/>
  <c r="D763" i="28"/>
  <c r="K766" i="28"/>
  <c r="K763" i="28"/>
  <c r="K724" i="28"/>
  <c r="D724" i="28"/>
  <c r="K754" i="28"/>
  <c r="D754" i="28"/>
  <c r="K753" i="28"/>
  <c r="D753" i="28"/>
  <c r="K743" i="28"/>
  <c r="D743" i="28"/>
  <c r="K741" i="28"/>
  <c r="D741" i="28"/>
  <c r="K720" i="28"/>
  <c r="D720" i="28"/>
  <c r="K719" i="28"/>
  <c r="D719" i="28"/>
  <c r="K715" i="28"/>
  <c r="D715" i="28"/>
  <c r="K711" i="28"/>
  <c r="D711" i="28"/>
  <c r="K710" i="28"/>
  <c r="D710" i="28"/>
  <c r="K707" i="28"/>
  <c r="D707" i="28"/>
  <c r="K704" i="28"/>
  <c r="D704" i="28"/>
  <c r="K701" i="28"/>
  <c r="D701" i="28"/>
  <c r="K698" i="28"/>
  <c r="D698" i="28"/>
  <c r="K697" i="28"/>
  <c r="D697" i="28"/>
  <c r="B210" i="35"/>
  <c r="J209" i="35"/>
  <c r="J201" i="35"/>
  <c r="J202" i="35" s="1"/>
  <c r="J200" i="35"/>
  <c r="J199" i="35"/>
  <c r="J196" i="35"/>
  <c r="J195" i="35"/>
  <c r="J194" i="35"/>
  <c r="J197" i="35" s="1"/>
  <c r="J184" i="35"/>
  <c r="J185" i="35" s="1"/>
  <c r="J181" i="35"/>
  <c r="J182" i="35" s="1"/>
  <c r="J186" i="35" s="1"/>
  <c r="J180" i="35"/>
  <c r="J179" i="35"/>
  <c r="J178" i="35"/>
  <c r="J168" i="35"/>
  <c r="J169" i="35" s="1"/>
  <c r="J170" i="35" s="1"/>
  <c r="J167" i="35"/>
  <c r="J166" i="35"/>
  <c r="J165" i="35"/>
  <c r="J164" i="35"/>
  <c r="J163" i="35"/>
  <c r="J162" i="35"/>
  <c r="J158" i="35"/>
  <c r="J157" i="35"/>
  <c r="J156" i="35"/>
  <c r="J155" i="35"/>
  <c r="J159" i="35" s="1"/>
  <c r="J160" i="35" s="1"/>
  <c r="J171" i="35" s="1"/>
  <c r="J145" i="35"/>
  <c r="J144" i="35"/>
  <c r="J140" i="35"/>
  <c r="J139" i="35"/>
  <c r="J138" i="35"/>
  <c r="J141" i="35" s="1"/>
  <c r="J142" i="35" s="1"/>
  <c r="J146" i="35" s="1"/>
  <c r="J127" i="35"/>
  <c r="J128" i="35" s="1"/>
  <c r="J123" i="35"/>
  <c r="J122" i="35"/>
  <c r="J121" i="35"/>
  <c r="J124" i="35" s="1"/>
  <c r="J125" i="35" s="1"/>
  <c r="J129" i="35" s="1"/>
  <c r="J116" i="35"/>
  <c r="J117" i="35" s="1"/>
  <c r="J108" i="35"/>
  <c r="J107" i="35"/>
  <c r="J106" i="35"/>
  <c r="J105" i="35"/>
  <c r="J109" i="35" s="1"/>
  <c r="J110" i="35" s="1"/>
  <c r="J103" i="35"/>
  <c r="J102" i="35"/>
  <c r="J101" i="35"/>
  <c r="J100" i="35"/>
  <c r="J91" i="35"/>
  <c r="I91" i="35"/>
  <c r="J89" i="35"/>
  <c r="J87" i="35"/>
  <c r="J90" i="35" s="1"/>
  <c r="J86" i="35"/>
  <c r="J76" i="35"/>
  <c r="J77" i="35" s="1"/>
  <c r="J78" i="35" s="1"/>
  <c r="J68" i="35"/>
  <c r="J67" i="35"/>
  <c r="J66" i="35"/>
  <c r="J65" i="35"/>
  <c r="J63" i="35"/>
  <c r="J62" i="35"/>
  <c r="J61" i="35"/>
  <c r="J64" i="35" s="1"/>
  <c r="J69" i="35" s="1"/>
  <c r="J53" i="35"/>
  <c r="J54" i="35" s="1"/>
  <c r="J52" i="35"/>
  <c r="J51" i="35"/>
  <c r="J50" i="35"/>
  <c r="J49" i="35"/>
  <c r="J47" i="35"/>
  <c r="J46" i="35"/>
  <c r="J45" i="35"/>
  <c r="J38" i="35"/>
  <c r="J39" i="35" s="1"/>
  <c r="J30" i="35"/>
  <c r="J31" i="35" s="1"/>
  <c r="J27" i="35"/>
  <c r="J26" i="35"/>
  <c r="J28" i="35" s="1"/>
  <c r="J32" i="35" s="1"/>
  <c r="J19" i="35"/>
  <c r="J20" i="35" s="1"/>
  <c r="J12" i="35"/>
  <c r="J11" i="35"/>
  <c r="J9" i="35"/>
  <c r="J6" i="35"/>
  <c r="J5" i="35"/>
  <c r="J7" i="35" s="1"/>
  <c r="J13" i="35" s="1"/>
  <c r="C233" i="34"/>
  <c r="I230" i="34"/>
  <c r="C230" i="34"/>
  <c r="I228" i="34"/>
  <c r="C228" i="34"/>
  <c r="I227" i="34"/>
  <c r="I226" i="34"/>
  <c r="I225" i="34"/>
  <c r="I224" i="34"/>
  <c r="I222" i="34"/>
  <c r="I221" i="34"/>
  <c r="D221" i="34"/>
  <c r="G219" i="34"/>
  <c r="D223" i="34" s="1"/>
  <c r="I223" i="34" s="1"/>
  <c r="G218" i="34"/>
  <c r="G217" i="34"/>
  <c r="G215" i="34"/>
  <c r="H213" i="34"/>
  <c r="D207" i="34"/>
  <c r="C207" i="34"/>
  <c r="F205" i="34"/>
  <c r="I205" i="34" s="1"/>
  <c r="I206" i="34" s="1"/>
  <c r="D205" i="34"/>
  <c r="C205" i="34"/>
  <c r="I204" i="34"/>
  <c r="D198" i="34"/>
  <c r="C198" i="34"/>
  <c r="I197" i="34"/>
  <c r="D192" i="34"/>
  <c r="C192" i="34"/>
  <c r="F191" i="34"/>
  <c r="I191" i="34" s="1"/>
  <c r="F186" i="34"/>
  <c r="D186" i="34"/>
  <c r="I186" i="34" s="1"/>
  <c r="I187" i="34" s="1"/>
  <c r="I188" i="34" s="1"/>
  <c r="C186" i="34"/>
  <c r="I185" i="34"/>
  <c r="O180" i="34"/>
  <c r="N180" i="34"/>
  <c r="D180" i="34"/>
  <c r="C180" i="34"/>
  <c r="O177" i="34"/>
  <c r="N177" i="34"/>
  <c r="D177" i="34"/>
  <c r="C177" i="34"/>
  <c r="Q176" i="34"/>
  <c r="F176" i="34"/>
  <c r="Q175" i="34"/>
  <c r="F175" i="34"/>
  <c r="T174" i="34"/>
  <c r="Q174" i="34"/>
  <c r="F174" i="34"/>
  <c r="I174" i="34" s="1"/>
  <c r="T173" i="34"/>
  <c r="Q173" i="34"/>
  <c r="O173" i="34"/>
  <c r="F173" i="34"/>
  <c r="D173" i="34"/>
  <c r="I173" i="34" s="1"/>
  <c r="Q172" i="34"/>
  <c r="F172" i="34"/>
  <c r="F169" i="34"/>
  <c r="H169" i="34" s="1"/>
  <c r="D172" i="34" s="1"/>
  <c r="I172" i="34" s="1"/>
  <c r="Q168" i="34"/>
  <c r="Q169" i="34" s="1"/>
  <c r="S169" i="34" s="1"/>
  <c r="F168" i="34"/>
  <c r="Q167" i="34"/>
  <c r="F167" i="34"/>
  <c r="S165" i="34"/>
  <c r="H165" i="34"/>
  <c r="S164" i="34"/>
  <c r="H164" i="34"/>
  <c r="O163" i="34"/>
  <c r="D162" i="34"/>
  <c r="D157" i="34"/>
  <c r="C157" i="34"/>
  <c r="D155" i="34"/>
  <c r="I155" i="34" s="1"/>
  <c r="C155" i="34"/>
  <c r="I154" i="34"/>
  <c r="I156" i="34" s="1"/>
  <c r="C110" i="34"/>
  <c r="F108" i="34"/>
  <c r="E108" i="34"/>
  <c r="C108" i="34"/>
  <c r="I107" i="34"/>
  <c r="I108" i="34" s="1"/>
  <c r="H107" i="34"/>
  <c r="H108" i="34" s="1"/>
  <c r="G107" i="34"/>
  <c r="G108" i="34" s="1"/>
  <c r="F107" i="34"/>
  <c r="D101" i="34"/>
  <c r="C101" i="34"/>
  <c r="I100" i="34"/>
  <c r="F100" i="34"/>
  <c r="F99" i="34"/>
  <c r="I99" i="34" s="1"/>
  <c r="F101" i="34" s="1"/>
  <c r="I101" i="34" s="1"/>
  <c r="D98" i="34"/>
  <c r="C98" i="34"/>
  <c r="F97" i="34"/>
  <c r="I97" i="34" s="1"/>
  <c r="F96" i="34"/>
  <c r="I96" i="34" s="1"/>
  <c r="I95" i="34"/>
  <c r="F98" i="34" s="1"/>
  <c r="F95" i="34"/>
  <c r="F93" i="34"/>
  <c r="I93" i="34" s="1"/>
  <c r="I92" i="34"/>
  <c r="F92" i="34"/>
  <c r="I91" i="34"/>
  <c r="F91" i="34"/>
  <c r="F90" i="34"/>
  <c r="I90" i="34" s="1"/>
  <c r="F89" i="34"/>
  <c r="I89" i="34" s="1"/>
  <c r="C79" i="34"/>
  <c r="I77" i="34"/>
  <c r="H77" i="34"/>
  <c r="G77" i="34"/>
  <c r="E77" i="34"/>
  <c r="D77" i="34"/>
  <c r="C77" i="34"/>
  <c r="I76" i="34"/>
  <c r="H76" i="34"/>
  <c r="G76" i="34"/>
  <c r="F76" i="34"/>
  <c r="F77" i="34" s="1"/>
  <c r="D70" i="34"/>
  <c r="C70" i="34"/>
  <c r="F69" i="34"/>
  <c r="I69" i="34" s="1"/>
  <c r="I68" i="34"/>
  <c r="F68" i="34"/>
  <c r="F67" i="34"/>
  <c r="I67" i="34" s="1"/>
  <c r="F70" i="34" s="1"/>
  <c r="I70" i="34" s="1"/>
  <c r="I65" i="34"/>
  <c r="F65" i="34"/>
  <c r="I64" i="34"/>
  <c r="F64" i="34"/>
  <c r="F63" i="34"/>
  <c r="I63" i="34" s="1"/>
  <c r="F62" i="34"/>
  <c r="I62" i="34" s="1"/>
  <c r="I61" i="34"/>
  <c r="F61" i="34"/>
  <c r="D53" i="34"/>
  <c r="C53" i="34"/>
  <c r="I52" i="34"/>
  <c r="D47" i="34"/>
  <c r="C47" i="34"/>
  <c r="D45" i="34"/>
  <c r="C45" i="34"/>
  <c r="F44" i="34"/>
  <c r="I44" i="34" s="1"/>
  <c r="F43" i="34"/>
  <c r="I43" i="34" s="1"/>
  <c r="F45" i="34" s="1"/>
  <c r="D41" i="34"/>
  <c r="C41" i="34"/>
  <c r="I40" i="34"/>
  <c r="F41" i="34" s="1"/>
  <c r="I41" i="34" s="1"/>
  <c r="F40" i="34"/>
  <c r="D34" i="34"/>
  <c r="C34" i="34"/>
  <c r="D31" i="34"/>
  <c r="C31" i="34"/>
  <c r="I30" i="34"/>
  <c r="D25" i="34"/>
  <c r="C25" i="34"/>
  <c r="D23" i="34"/>
  <c r="C23" i="34"/>
  <c r="I22" i="34"/>
  <c r="F22" i="34"/>
  <c r="D15" i="34"/>
  <c r="C15" i="34"/>
  <c r="D12" i="34"/>
  <c r="C12" i="34"/>
  <c r="I11" i="34"/>
  <c r="H11" i="34"/>
  <c r="C11" i="34"/>
  <c r="I10" i="34"/>
  <c r="H10" i="34"/>
  <c r="I9" i="34"/>
  <c r="H9" i="34"/>
  <c r="I8" i="34"/>
  <c r="H8" i="34"/>
  <c r="I7" i="34"/>
  <c r="H7" i="34"/>
  <c r="F7" i="34"/>
  <c r="H6" i="34"/>
  <c r="F6" i="34"/>
  <c r="I6" i="34" s="1"/>
  <c r="F12" i="34" s="1"/>
  <c r="I5" i="34"/>
  <c r="H5" i="34"/>
  <c r="F5" i="34"/>
  <c r="J55" i="35" l="1"/>
  <c r="J56" i="35"/>
  <c r="J57" i="35" s="1"/>
  <c r="J203" i="35"/>
  <c r="J70" i="35"/>
  <c r="J71" i="35"/>
  <c r="J72" i="35" s="1"/>
  <c r="J79" i="35"/>
  <c r="J80" i="35" s="1"/>
  <c r="J81" i="35" s="1"/>
  <c r="J187" i="35"/>
  <c r="J188" i="35" s="1"/>
  <c r="J189" i="35" s="1"/>
  <c r="J33" i="35"/>
  <c r="J34" i="35" s="1"/>
  <c r="J35" i="35" s="1"/>
  <c r="J93" i="35"/>
  <c r="J92" i="35"/>
  <c r="J147" i="35"/>
  <c r="J148" i="35" s="1"/>
  <c r="J149" i="35" s="1"/>
  <c r="J151" i="35" s="1"/>
  <c r="K788" i="28" s="1"/>
  <c r="J111" i="35"/>
  <c r="J112" i="35" s="1"/>
  <c r="J113" i="35" s="1"/>
  <c r="J172" i="35"/>
  <c r="J173" i="35" s="1"/>
  <c r="J174" i="35" s="1"/>
  <c r="J130" i="35"/>
  <c r="J131" i="35" s="1"/>
  <c r="J132" i="35" s="1"/>
  <c r="J134" i="35" s="1"/>
  <c r="K787" i="28" s="1"/>
  <c r="J14" i="35"/>
  <c r="J15" i="35" s="1"/>
  <c r="J16" i="35" s="1"/>
  <c r="J40" i="35"/>
  <c r="J41" i="35" s="1"/>
  <c r="J21" i="35"/>
  <c r="J22" i="35" s="1"/>
  <c r="E210" i="35"/>
  <c r="J210" i="35" s="1"/>
  <c r="J211" i="35" s="1"/>
  <c r="J212" i="35" s="1"/>
  <c r="I45" i="34"/>
  <c r="I232" i="34"/>
  <c r="O172" i="34"/>
  <c r="T172" i="34" s="1"/>
  <c r="S170" i="34"/>
  <c r="F192" i="34"/>
  <c r="I192" i="34" s="1"/>
  <c r="I193" i="34" s="1"/>
  <c r="I194" i="34" s="1"/>
  <c r="H170" i="34"/>
  <c r="F157" i="34"/>
  <c r="I157" i="34" s="1"/>
  <c r="I158" i="34"/>
  <c r="I159" i="34" s="1"/>
  <c r="F207" i="34"/>
  <c r="I207" i="34" s="1"/>
  <c r="I208" i="34" s="1"/>
  <c r="I209" i="34" s="1"/>
  <c r="I12" i="34"/>
  <c r="I14" i="34" s="1"/>
  <c r="I53" i="34"/>
  <c r="I54" i="34" s="1"/>
  <c r="I55" i="34" s="1"/>
  <c r="I24" i="34"/>
  <c r="I98" i="34"/>
  <c r="D229" i="34"/>
  <c r="I229" i="34" s="1"/>
  <c r="F198" i="34"/>
  <c r="I198" i="34" s="1"/>
  <c r="I199" i="34" s="1"/>
  <c r="I200" i="34" s="1"/>
  <c r="F53" i="34"/>
  <c r="F71" i="34"/>
  <c r="I71" i="34" s="1"/>
  <c r="I72" i="34" s="1"/>
  <c r="F23" i="34"/>
  <c r="I23" i="34" s="1"/>
  <c r="F31" i="34"/>
  <c r="I31" i="34" s="1"/>
  <c r="I32" i="34" s="1"/>
  <c r="I33" i="34" s="1"/>
  <c r="I46" i="34"/>
  <c r="J204" i="35" l="1"/>
  <c r="J205" i="35" s="1"/>
  <c r="J206" i="35" s="1"/>
  <c r="J94" i="35"/>
  <c r="J95" i="35" s="1"/>
  <c r="F15" i="34"/>
  <c r="I15" i="34" s="1"/>
  <c r="I16" i="34"/>
  <c r="I17" i="34" s="1"/>
  <c r="I18" i="34" s="1"/>
  <c r="F34" i="34"/>
  <c r="I34" i="34" s="1"/>
  <c r="I35" i="34" s="1"/>
  <c r="I36" i="34" s="1"/>
  <c r="E75" i="34"/>
  <c r="E78" i="34" s="1"/>
  <c r="D75" i="34"/>
  <c r="D78" i="34" s="1"/>
  <c r="F75" i="34"/>
  <c r="I103" i="34"/>
  <c r="D106" i="34" s="1"/>
  <c r="O176" i="34"/>
  <c r="T176" i="34" s="1"/>
  <c r="O175" i="34"/>
  <c r="T175" i="34" s="1"/>
  <c r="Q177" i="34" s="1"/>
  <c r="T177" i="34" s="1"/>
  <c r="F233" i="34"/>
  <c r="I233" i="34" s="1"/>
  <c r="I234" i="34" s="1"/>
  <c r="I235" i="34" s="1"/>
  <c r="I236" i="34" s="1"/>
  <c r="F25" i="34"/>
  <c r="I25" i="34" s="1"/>
  <c r="I26" i="34" s="1"/>
  <c r="I27" i="34" s="1"/>
  <c r="F102" i="34"/>
  <c r="I102" i="34" s="1"/>
  <c r="F47" i="34"/>
  <c r="I47" i="34" s="1"/>
  <c r="I48" i="34" s="1"/>
  <c r="I49" i="34" s="1"/>
  <c r="F13" i="34"/>
  <c r="D175" i="34"/>
  <c r="I175" i="34" s="1"/>
  <c r="D176" i="34"/>
  <c r="I176" i="34" s="1"/>
  <c r="F177" i="34" l="1"/>
  <c r="I177" i="34" s="1"/>
  <c r="I178" i="34"/>
  <c r="I179" i="34" s="1"/>
  <c r="E79" i="34"/>
  <c r="E80" i="34" s="1"/>
  <c r="E81" i="34" s="1"/>
  <c r="E82" i="34" s="1"/>
  <c r="D109" i="34"/>
  <c r="E106" i="34"/>
  <c r="F78" i="34"/>
  <c r="G75" i="34"/>
  <c r="D79" i="34"/>
  <c r="D80" i="34" s="1"/>
  <c r="D81" i="34" s="1"/>
  <c r="D82" i="34" s="1"/>
  <c r="T178" i="34"/>
  <c r="T179" i="34" s="1"/>
  <c r="Q180" i="34" l="1"/>
  <c r="T180" i="34" s="1"/>
  <c r="T181" i="34" s="1"/>
  <c r="T182" i="34" s="1"/>
  <c r="G78" i="34"/>
  <c r="H75" i="34"/>
  <c r="F79" i="34"/>
  <c r="F80" i="34" s="1"/>
  <c r="F81" i="34" s="1"/>
  <c r="F82" i="34" s="1"/>
  <c r="E109" i="34"/>
  <c r="F106" i="34"/>
  <c r="D110" i="34"/>
  <c r="D111" i="34" s="1"/>
  <c r="D112" i="34" s="1"/>
  <c r="D113" i="34" s="1"/>
  <c r="F180" i="34"/>
  <c r="I180" i="34" s="1"/>
  <c r="I181" i="34" s="1"/>
  <c r="I182" i="34" s="1"/>
  <c r="G79" i="34" l="1"/>
  <c r="G80" i="34" s="1"/>
  <c r="G81" i="34" s="1"/>
  <c r="G82" i="34" s="1"/>
  <c r="F109" i="34"/>
  <c r="G106" i="34"/>
  <c r="E110" i="34"/>
  <c r="E111" i="34" s="1"/>
  <c r="E112" i="34" s="1"/>
  <c r="E113" i="34" s="1"/>
  <c r="H78" i="34"/>
  <c r="I75" i="34"/>
  <c r="I78" i="34" s="1"/>
  <c r="I79" i="34" l="1"/>
  <c r="I80" i="34" s="1"/>
  <c r="I81" i="34" s="1"/>
  <c r="I82" i="34" s="1"/>
  <c r="H79" i="34"/>
  <c r="H80" i="34" s="1"/>
  <c r="H81" i="34" s="1"/>
  <c r="H82" i="34" s="1"/>
  <c r="H106" i="34"/>
  <c r="G109" i="34"/>
  <c r="F110" i="34"/>
  <c r="F111" i="34"/>
  <c r="F112" i="34" s="1"/>
  <c r="F113" i="34" s="1"/>
  <c r="G110" i="34" l="1"/>
  <c r="G111" i="34" s="1"/>
  <c r="G112" i="34" s="1"/>
  <c r="G113" i="34" s="1"/>
  <c r="I106" i="34"/>
  <c r="I109" i="34" s="1"/>
  <c r="H109" i="34"/>
  <c r="I110" i="34" l="1"/>
  <c r="I111" i="34" s="1"/>
  <c r="I112" i="34" s="1"/>
  <c r="I113" i="34" s="1"/>
  <c r="H110" i="34"/>
  <c r="H111" i="34" s="1"/>
  <c r="H112" i="34" s="1"/>
  <c r="H113" i="34" s="1"/>
  <c r="F29" i="26" l="1"/>
  <c r="T18" i="24"/>
  <c r="H36" i="32"/>
  <c r="G36" i="32"/>
  <c r="H31" i="32"/>
  <c r="H30" i="32"/>
  <c r="H29" i="32"/>
  <c r="G29" i="32"/>
  <c r="R15" i="28"/>
  <c r="E16" i="26" s="1"/>
  <c r="E16" i="32" s="1"/>
  <c r="R16" i="28"/>
  <c r="E17" i="26" s="1"/>
  <c r="E17" i="32" s="1"/>
  <c r="R17" i="28"/>
  <c r="E18" i="26" s="1"/>
  <c r="E18" i="32" s="1"/>
  <c r="R18" i="28"/>
  <c r="E19" i="26" s="1"/>
  <c r="E19" i="32" s="1"/>
  <c r="R19" i="28"/>
  <c r="E20" i="26" s="1"/>
  <c r="E20" i="32" s="1"/>
  <c r="R20" i="28"/>
  <c r="E21" i="26" s="1"/>
  <c r="E21" i="32" s="1"/>
  <c r="R21" i="28"/>
  <c r="E22" i="26" s="1"/>
  <c r="E22" i="32" s="1"/>
  <c r="I407" i="28"/>
  <c r="L754" i="28"/>
  <c r="E23" i="26" l="1"/>
  <c r="G30" i="32"/>
  <c r="G31" i="32"/>
  <c r="H844" i="28"/>
  <c r="L837" i="28"/>
  <c r="N837" i="28" s="1"/>
  <c r="L836" i="28"/>
  <c r="N836" i="28" s="1"/>
  <c r="L835" i="28"/>
  <c r="N835" i="28" s="1"/>
  <c r="L834" i="28"/>
  <c r="N834" i="28" s="1"/>
  <c r="L833" i="28"/>
  <c r="N833" i="28" s="1"/>
  <c r="J833" i="28"/>
  <c r="L832" i="28"/>
  <c r="N832" i="28" s="1"/>
  <c r="J832" i="28"/>
  <c r="L831" i="28"/>
  <c r="J831" i="28"/>
  <c r="L830" i="28"/>
  <c r="N830" i="28" s="1"/>
  <c r="J830" i="28"/>
  <c r="L829" i="28"/>
  <c r="N829" i="28" s="1"/>
  <c r="J829" i="28"/>
  <c r="L828" i="28"/>
  <c r="J828" i="28"/>
  <c r="L827" i="28"/>
  <c r="S21" i="28" s="1"/>
  <c r="F22" i="26" s="1"/>
  <c r="J827" i="28"/>
  <c r="L818" i="28"/>
  <c r="N818" i="28" s="1"/>
  <c r="L817" i="28"/>
  <c r="N817" i="28" s="1"/>
  <c r="L816" i="28"/>
  <c r="N816" i="28" s="1"/>
  <c r="L815" i="28"/>
  <c r="N815" i="28" s="1"/>
  <c r="L814" i="28"/>
  <c r="L805" i="28"/>
  <c r="L796" i="28"/>
  <c r="N796" i="28" s="1"/>
  <c r="L795" i="28"/>
  <c r="N795" i="28" s="1"/>
  <c r="L794" i="28"/>
  <c r="N794" i="28" s="1"/>
  <c r="L793" i="28"/>
  <c r="N793" i="28" s="1"/>
  <c r="L790" i="28"/>
  <c r="N790" i="28" s="1"/>
  <c r="L789" i="28"/>
  <c r="N789" i="28" s="1"/>
  <c r="L788" i="28"/>
  <c r="N788" i="28" s="1"/>
  <c r="L787" i="28"/>
  <c r="N787" i="28" s="1"/>
  <c r="L786" i="28"/>
  <c r="N786" i="28" s="1"/>
  <c r="L785" i="28"/>
  <c r="N785" i="28" s="1"/>
  <c r="L782" i="28"/>
  <c r="N782" i="28" s="1"/>
  <c r="L779" i="28"/>
  <c r="N779" i="28" s="1"/>
  <c r="L778" i="28"/>
  <c r="N778" i="28" s="1"/>
  <c r="L775" i="28"/>
  <c r="N775" i="28" s="1"/>
  <c r="L772" i="28"/>
  <c r="N772" i="28" s="1"/>
  <c r="L769" i="28"/>
  <c r="N769" i="28" s="1"/>
  <c r="L766" i="28"/>
  <c r="L763" i="28"/>
  <c r="N754" i="28"/>
  <c r="L753" i="28"/>
  <c r="S17" i="28" s="1"/>
  <c r="L743" i="28"/>
  <c r="N743" i="28" s="1"/>
  <c r="L742" i="28"/>
  <c r="N742" i="28" s="1"/>
  <c r="I741" i="28"/>
  <c r="L741" i="28" s="1"/>
  <c r="L740" i="28"/>
  <c r="N740" i="28" s="1"/>
  <c r="S739" i="28"/>
  <c r="L739" i="28"/>
  <c r="N739" i="28" s="1"/>
  <c r="L738" i="28"/>
  <c r="N738" i="28" s="1"/>
  <c r="L737" i="28"/>
  <c r="N737" i="28" s="1"/>
  <c r="L736" i="28"/>
  <c r="N736" i="28" s="1"/>
  <c r="L735" i="28"/>
  <c r="N735" i="28" s="1"/>
  <c r="L734" i="28"/>
  <c r="N734" i="28" s="1"/>
  <c r="L733" i="28"/>
  <c r="N733" i="28" s="1"/>
  <c r="L732" i="28"/>
  <c r="N732" i="28" s="1"/>
  <c r="L731" i="28"/>
  <c r="N731" i="28" s="1"/>
  <c r="L730" i="28"/>
  <c r="N730" i="28" s="1"/>
  <c r="L729" i="28"/>
  <c r="N729" i="28" s="1"/>
  <c r="L728" i="28"/>
  <c r="N728" i="28" s="1"/>
  <c r="L727" i="28"/>
  <c r="N727" i="28" s="1"/>
  <c r="L726" i="28"/>
  <c r="N726" i="28" s="1"/>
  <c r="L725" i="28"/>
  <c r="N725" i="28" s="1"/>
  <c r="I724" i="28"/>
  <c r="L724" i="28" s="1"/>
  <c r="L723" i="28"/>
  <c r="N723" i="28" s="1"/>
  <c r="L722" i="28"/>
  <c r="N722" i="28" s="1"/>
  <c r="L721" i="28"/>
  <c r="N721" i="28" s="1"/>
  <c r="L720" i="28"/>
  <c r="N720" i="28" s="1"/>
  <c r="L719" i="28"/>
  <c r="N719" i="28" s="1"/>
  <c r="L718" i="28"/>
  <c r="N718" i="28" s="1"/>
  <c r="L715" i="28"/>
  <c r="M715" i="28" s="1"/>
  <c r="L714" i="28"/>
  <c r="N714" i="28" s="1"/>
  <c r="L711" i="28"/>
  <c r="N711" i="28" s="1"/>
  <c r="L710" i="28"/>
  <c r="N710" i="28" s="1"/>
  <c r="L707" i="28"/>
  <c r="N707" i="28" s="1"/>
  <c r="L704" i="28"/>
  <c r="L701" i="28"/>
  <c r="N701" i="28" s="1"/>
  <c r="L698" i="28"/>
  <c r="R697" i="28"/>
  <c r="S697" i="28" s="1"/>
  <c r="L697" i="28"/>
  <c r="L688" i="28"/>
  <c r="L687" i="28"/>
  <c r="N687" i="28" s="1"/>
  <c r="L686" i="28"/>
  <c r="N686" i="28" s="1"/>
  <c r="L685" i="28"/>
  <c r="N685" i="28" s="1"/>
  <c r="L684" i="28"/>
  <c r="L683" i="28"/>
  <c r="M683" i="28" s="1"/>
  <c r="L682" i="28"/>
  <c r="N682" i="28" s="1"/>
  <c r="L681" i="28"/>
  <c r="N681" i="28" s="1"/>
  <c r="L680" i="28"/>
  <c r="L679" i="28"/>
  <c r="N679" i="28" s="1"/>
  <c r="L678" i="28"/>
  <c r="N678" i="28" s="1"/>
  <c r="L677" i="28"/>
  <c r="N677" i="28" s="1"/>
  <c r="L676" i="28"/>
  <c r="L675" i="28"/>
  <c r="N675" i="28" s="1"/>
  <c r="L674" i="28"/>
  <c r="N674" i="28" s="1"/>
  <c r="L673" i="28"/>
  <c r="N673" i="28" s="1"/>
  <c r="L672" i="28"/>
  <c r="L671" i="28"/>
  <c r="N671" i="28" s="1"/>
  <c r="L670" i="28"/>
  <c r="B669" i="28"/>
  <c r="B662" i="28"/>
  <c r="B661" i="28"/>
  <c r="B659" i="28"/>
  <c r="K658" i="28"/>
  <c r="J658" i="28"/>
  <c r="I658" i="28"/>
  <c r="H658" i="28"/>
  <c r="B658" i="28"/>
  <c r="C658" i="28" s="1"/>
  <c r="B656" i="28"/>
  <c r="K655" i="28"/>
  <c r="J655" i="28"/>
  <c r="I655" i="28"/>
  <c r="H655" i="28"/>
  <c r="B655" i="28"/>
  <c r="C655" i="28" s="1"/>
  <c r="B653" i="28"/>
  <c r="K652" i="28"/>
  <c r="J652" i="28"/>
  <c r="I652" i="28"/>
  <c r="H652" i="28"/>
  <c r="B652" i="28"/>
  <c r="C652" i="28" s="1"/>
  <c r="B650" i="28"/>
  <c r="B649" i="28"/>
  <c r="K648" i="28"/>
  <c r="K649" i="28" s="1"/>
  <c r="L649" i="28" s="1"/>
  <c r="N649" i="28" s="1"/>
  <c r="J648" i="28"/>
  <c r="J649" i="28" s="1"/>
  <c r="I648" i="28"/>
  <c r="H648" i="28"/>
  <c r="B648" i="28"/>
  <c r="C648" i="28" s="1"/>
  <c r="B646" i="28"/>
  <c r="K645" i="28"/>
  <c r="J645" i="28"/>
  <c r="I645" i="28"/>
  <c r="H645" i="28"/>
  <c r="B645" i="28"/>
  <c r="C645" i="28" s="1"/>
  <c r="B643" i="28"/>
  <c r="K642" i="28"/>
  <c r="J642" i="28"/>
  <c r="I642" i="28"/>
  <c r="H642" i="28"/>
  <c r="B642" i="28"/>
  <c r="C642" i="28" s="1"/>
  <c r="B640" i="28"/>
  <c r="B639" i="28"/>
  <c r="K638" i="28"/>
  <c r="K639" i="28" s="1"/>
  <c r="L639" i="28" s="1"/>
  <c r="M639" i="28" s="1"/>
  <c r="J638" i="28"/>
  <c r="I638" i="28"/>
  <c r="H638" i="28"/>
  <c r="B638" i="28"/>
  <c r="C638" i="28" s="1"/>
  <c r="B636" i="28"/>
  <c r="B635" i="28"/>
  <c r="K634" i="28"/>
  <c r="K635" i="28" s="1"/>
  <c r="L635" i="28" s="1"/>
  <c r="J634" i="28"/>
  <c r="I634" i="28"/>
  <c r="H634" i="28"/>
  <c r="B634" i="28"/>
  <c r="C634" i="28" s="1"/>
  <c r="B632" i="28"/>
  <c r="B631" i="28"/>
  <c r="K630" i="28"/>
  <c r="K631" i="28" s="1"/>
  <c r="L631" i="28" s="1"/>
  <c r="J630" i="28"/>
  <c r="I630" i="28"/>
  <c r="H630" i="28"/>
  <c r="B630" i="28"/>
  <c r="C630" i="28" s="1"/>
  <c r="B628" i="28"/>
  <c r="B627" i="28"/>
  <c r="K626" i="28"/>
  <c r="K627" i="28" s="1"/>
  <c r="L627" i="28" s="1"/>
  <c r="J626" i="28"/>
  <c r="I626" i="28"/>
  <c r="H626" i="28"/>
  <c r="B626" i="28"/>
  <c r="C626" i="28" s="1"/>
  <c r="B624" i="28"/>
  <c r="C623" i="28"/>
  <c r="K622" i="28"/>
  <c r="K623" i="28" s="1"/>
  <c r="L623" i="28" s="1"/>
  <c r="N623" i="28" s="1"/>
  <c r="J622" i="28"/>
  <c r="I622" i="28"/>
  <c r="H622" i="28"/>
  <c r="B622" i="28"/>
  <c r="C622" i="28" s="1"/>
  <c r="B620" i="28"/>
  <c r="K619" i="28"/>
  <c r="J619" i="28"/>
  <c r="I619" i="28"/>
  <c r="H619" i="28"/>
  <c r="B619" i="28"/>
  <c r="C619" i="28" s="1"/>
  <c r="B617" i="28"/>
  <c r="K616" i="28"/>
  <c r="J616" i="28"/>
  <c r="I616" i="28"/>
  <c r="H616" i="28"/>
  <c r="B616" i="28"/>
  <c r="C616" i="28" s="1"/>
  <c r="B614" i="28"/>
  <c r="K613" i="28"/>
  <c r="J613" i="28"/>
  <c r="I613" i="28"/>
  <c r="H613" i="28"/>
  <c r="B613" i="28"/>
  <c r="C613" i="28" s="1"/>
  <c r="B611" i="28"/>
  <c r="K610" i="28"/>
  <c r="L610" i="28" s="1"/>
  <c r="B610" i="28"/>
  <c r="K609" i="28"/>
  <c r="J609" i="28"/>
  <c r="I609" i="28"/>
  <c r="H609" i="28"/>
  <c r="B609" i="28"/>
  <c r="C609" i="28" s="1"/>
  <c r="B607" i="28"/>
  <c r="K606" i="28"/>
  <c r="L606" i="28" s="1"/>
  <c r="B606" i="28"/>
  <c r="K605" i="28"/>
  <c r="L605" i="28" s="1"/>
  <c r="J605" i="28"/>
  <c r="H605" i="28"/>
  <c r="B605" i="28"/>
  <c r="C605" i="28" s="1"/>
  <c r="B603" i="28"/>
  <c r="K602" i="28"/>
  <c r="J602" i="28"/>
  <c r="I602" i="28"/>
  <c r="H602" i="28"/>
  <c r="B602" i="28"/>
  <c r="C602" i="28" s="1"/>
  <c r="B601" i="28"/>
  <c r="B594" i="28"/>
  <c r="L593" i="28"/>
  <c r="N593" i="28" s="1"/>
  <c r="B593" i="28"/>
  <c r="K592" i="28"/>
  <c r="L592" i="28" s="1"/>
  <c r="J592" i="28"/>
  <c r="H592" i="28"/>
  <c r="B592" i="28"/>
  <c r="C592" i="28" s="1"/>
  <c r="B591" i="28"/>
  <c r="L590" i="28"/>
  <c r="N590" i="28" s="1"/>
  <c r="B590" i="28"/>
  <c r="K589" i="28"/>
  <c r="L589" i="28" s="1"/>
  <c r="J589" i="28"/>
  <c r="H589" i="28"/>
  <c r="B589" i="28"/>
  <c r="C589" i="28" s="1"/>
  <c r="B588" i="28"/>
  <c r="L586" i="28"/>
  <c r="N586" i="28" s="1"/>
  <c r="B586" i="28"/>
  <c r="K585" i="28"/>
  <c r="L585" i="28" s="1"/>
  <c r="J585" i="28"/>
  <c r="H585" i="28"/>
  <c r="B585" i="28"/>
  <c r="C585" i="28" s="1"/>
  <c r="K582" i="28"/>
  <c r="L582" i="28" s="1"/>
  <c r="J582" i="28"/>
  <c r="H582" i="28"/>
  <c r="B582" i="28"/>
  <c r="C582" i="28" s="1"/>
  <c r="B581" i="28"/>
  <c r="K579" i="28"/>
  <c r="L579" i="28" s="1"/>
  <c r="J579" i="28"/>
  <c r="H579" i="28"/>
  <c r="B579" i="28"/>
  <c r="C579" i="28" s="1"/>
  <c r="B578" i="28"/>
  <c r="L576" i="28"/>
  <c r="N576" i="28" s="1"/>
  <c r="B576" i="28"/>
  <c r="K575" i="28"/>
  <c r="L575" i="28" s="1"/>
  <c r="J575" i="28"/>
  <c r="H575" i="28"/>
  <c r="B575" i="28"/>
  <c r="C575" i="28" s="1"/>
  <c r="B574" i="28"/>
  <c r="K572" i="28"/>
  <c r="L572" i="28" s="1"/>
  <c r="J572" i="28"/>
  <c r="H572" i="28"/>
  <c r="B572" i="28"/>
  <c r="C572" i="28" s="1"/>
  <c r="B571" i="28"/>
  <c r="K569" i="28"/>
  <c r="L569" i="28" s="1"/>
  <c r="J569" i="28"/>
  <c r="H569" i="28"/>
  <c r="B569" i="28"/>
  <c r="C569" i="28" s="1"/>
  <c r="B567" i="28"/>
  <c r="K566" i="28"/>
  <c r="L566" i="28" s="1"/>
  <c r="J566" i="28"/>
  <c r="H566" i="28"/>
  <c r="B566" i="28"/>
  <c r="C566" i="28" s="1"/>
  <c r="B564" i="28"/>
  <c r="K563" i="28"/>
  <c r="L563" i="28" s="1"/>
  <c r="J563" i="28"/>
  <c r="H563" i="28"/>
  <c r="B563" i="28"/>
  <c r="C563" i="28" s="1"/>
  <c r="B561" i="28"/>
  <c r="L560" i="28"/>
  <c r="M560" i="28" s="1"/>
  <c r="B560" i="28"/>
  <c r="K559" i="28"/>
  <c r="L559" i="28" s="1"/>
  <c r="J559" i="28"/>
  <c r="H559" i="28"/>
  <c r="B559" i="28"/>
  <c r="C559" i="28" s="1"/>
  <c r="B557" i="28"/>
  <c r="K556" i="28"/>
  <c r="L556" i="28" s="1"/>
  <c r="J556" i="28"/>
  <c r="H556" i="28"/>
  <c r="B556" i="28"/>
  <c r="C556" i="28" s="1"/>
  <c r="B554" i="28"/>
  <c r="K553" i="28"/>
  <c r="L553" i="28" s="1"/>
  <c r="J553" i="28"/>
  <c r="H553" i="28"/>
  <c r="B553" i="28"/>
  <c r="C553" i="28" s="1"/>
  <c r="B551" i="28"/>
  <c r="K550" i="28"/>
  <c r="L550" i="28" s="1"/>
  <c r="J550" i="28"/>
  <c r="H550" i="28"/>
  <c r="B550" i="28"/>
  <c r="C550" i="28" s="1"/>
  <c r="B548" i="28"/>
  <c r="K547" i="28"/>
  <c r="L547" i="28" s="1"/>
  <c r="J547" i="28"/>
  <c r="H547" i="28"/>
  <c r="B547" i="28"/>
  <c r="C547" i="28" s="1"/>
  <c r="B545" i="28"/>
  <c r="L544" i="28"/>
  <c r="N544" i="28" s="1"/>
  <c r="B544" i="28"/>
  <c r="K543" i="28"/>
  <c r="L543" i="28" s="1"/>
  <c r="J543" i="28"/>
  <c r="H543" i="28"/>
  <c r="B543" i="28"/>
  <c r="C543" i="28" s="1"/>
  <c r="K540" i="28"/>
  <c r="L540" i="28" s="1"/>
  <c r="J540" i="28"/>
  <c r="H540" i="28"/>
  <c r="B540" i="28"/>
  <c r="C540" i="28" s="1"/>
  <c r="B538" i="28"/>
  <c r="L537" i="28"/>
  <c r="N537" i="28" s="1"/>
  <c r="B537" i="28"/>
  <c r="K536" i="28"/>
  <c r="L536" i="28" s="1"/>
  <c r="J536" i="28"/>
  <c r="H536" i="28"/>
  <c r="B536" i="28"/>
  <c r="C536" i="28" s="1"/>
  <c r="B534" i="28"/>
  <c r="L533" i="28"/>
  <c r="M533" i="28" s="1"/>
  <c r="B533" i="28"/>
  <c r="K532" i="28"/>
  <c r="L532" i="28" s="1"/>
  <c r="J532" i="28"/>
  <c r="H532" i="28"/>
  <c r="B532" i="28"/>
  <c r="C532" i="28" s="1"/>
  <c r="B530" i="28"/>
  <c r="K529" i="28"/>
  <c r="L529" i="28" s="1"/>
  <c r="J529" i="28"/>
  <c r="H529" i="28"/>
  <c r="B529" i="28"/>
  <c r="C529" i="28" s="1"/>
  <c r="B527" i="28"/>
  <c r="K526" i="28"/>
  <c r="L526" i="28" s="1"/>
  <c r="J526" i="28"/>
  <c r="H526" i="28"/>
  <c r="B526" i="28"/>
  <c r="C526" i="28" s="1"/>
  <c r="B524" i="28"/>
  <c r="K523" i="28"/>
  <c r="L523" i="28" s="1"/>
  <c r="J523" i="28"/>
  <c r="H523" i="28"/>
  <c r="B523" i="28"/>
  <c r="C523" i="28" s="1"/>
  <c r="B522" i="28"/>
  <c r="K521" i="28"/>
  <c r="L521" i="28" s="1"/>
  <c r="J521" i="28"/>
  <c r="H521" i="28"/>
  <c r="B521" i="28"/>
  <c r="C521" i="28" s="1"/>
  <c r="B519" i="28"/>
  <c r="K518" i="28"/>
  <c r="L518" i="28" s="1"/>
  <c r="J518" i="28"/>
  <c r="H518" i="28"/>
  <c r="B518" i="28"/>
  <c r="C518" i="28" s="1"/>
  <c r="B517" i="28"/>
  <c r="K516" i="28"/>
  <c r="L516" i="28" s="1"/>
  <c r="J516" i="28"/>
  <c r="H516" i="28"/>
  <c r="B516" i="28"/>
  <c r="C516" i="28" s="1"/>
  <c r="B514" i="28"/>
  <c r="K513" i="28"/>
  <c r="L513" i="28" s="1"/>
  <c r="J513" i="28"/>
  <c r="H513" i="28"/>
  <c r="B513" i="28"/>
  <c r="C513" i="28" s="1"/>
  <c r="B511" i="28"/>
  <c r="K510" i="28"/>
  <c r="L510" i="28" s="1"/>
  <c r="J510" i="28"/>
  <c r="H510" i="28"/>
  <c r="B510" i="28"/>
  <c r="C510" i="28" s="1"/>
  <c r="B508" i="28"/>
  <c r="K507" i="28"/>
  <c r="L507" i="28" s="1"/>
  <c r="J507" i="28"/>
  <c r="H507" i="28"/>
  <c r="B507" i="28"/>
  <c r="C507" i="28" s="1"/>
  <c r="B506" i="28"/>
  <c r="L505" i="28"/>
  <c r="N505" i="28" s="1"/>
  <c r="B505" i="28"/>
  <c r="K504" i="28"/>
  <c r="L504" i="28" s="1"/>
  <c r="J504" i="28"/>
  <c r="H504" i="28"/>
  <c r="B504" i="28"/>
  <c r="C504" i="28" s="1"/>
  <c r="B502" i="28"/>
  <c r="K501" i="28"/>
  <c r="L501" i="28" s="1"/>
  <c r="J501" i="28"/>
  <c r="H501" i="28"/>
  <c r="B501" i="28"/>
  <c r="C501" i="28" s="1"/>
  <c r="B499" i="28"/>
  <c r="K498" i="28"/>
  <c r="L498" i="28" s="1"/>
  <c r="J498" i="28"/>
  <c r="H498" i="28"/>
  <c r="B498" i="28"/>
  <c r="C498" i="28" s="1"/>
  <c r="B497" i="28"/>
  <c r="K496" i="28"/>
  <c r="L496" i="28" s="1"/>
  <c r="J496" i="28"/>
  <c r="H496" i="28"/>
  <c r="B496" i="28"/>
  <c r="C496" i="28" s="1"/>
  <c r="B494" i="28"/>
  <c r="L493" i="28"/>
  <c r="N493" i="28" s="1"/>
  <c r="B493" i="28"/>
  <c r="K492" i="28"/>
  <c r="L492" i="28" s="1"/>
  <c r="J492" i="28"/>
  <c r="H492" i="28"/>
  <c r="B492" i="28"/>
  <c r="C492" i="28" s="1"/>
  <c r="B491" i="28"/>
  <c r="B484" i="28"/>
  <c r="B482" i="28"/>
  <c r="K481" i="28"/>
  <c r="L481" i="28" s="1"/>
  <c r="J481" i="28"/>
  <c r="H481" i="28"/>
  <c r="B481" i="28"/>
  <c r="C481" i="28" s="1"/>
  <c r="B480" i="28"/>
  <c r="K478" i="28"/>
  <c r="J478" i="28"/>
  <c r="I478" i="28"/>
  <c r="H478" i="28"/>
  <c r="B478" i="28"/>
  <c r="C478" i="28" s="1"/>
  <c r="B476" i="28"/>
  <c r="K475" i="28"/>
  <c r="J475" i="28"/>
  <c r="I475" i="28"/>
  <c r="H475" i="28"/>
  <c r="B475" i="28"/>
  <c r="C475" i="28" s="1"/>
  <c r="B473" i="28"/>
  <c r="K472" i="28"/>
  <c r="J472" i="28"/>
  <c r="I472" i="28"/>
  <c r="H472" i="28"/>
  <c r="B472" i="28"/>
  <c r="C472" i="28" s="1"/>
  <c r="B470" i="28"/>
  <c r="K469" i="28"/>
  <c r="J469" i="28"/>
  <c r="I469" i="28"/>
  <c r="H469" i="28"/>
  <c r="R12" i="28" s="1"/>
  <c r="E11" i="26" s="1"/>
  <c r="E11" i="32" s="1"/>
  <c r="B469" i="28"/>
  <c r="C469" i="28" s="1"/>
  <c r="B468" i="28"/>
  <c r="B461" i="28"/>
  <c r="B459" i="28"/>
  <c r="K458" i="28"/>
  <c r="J458" i="28"/>
  <c r="I458" i="28"/>
  <c r="H458" i="28"/>
  <c r="B458" i="28"/>
  <c r="C458" i="28" s="1"/>
  <c r="B456" i="28"/>
  <c r="K455" i="28"/>
  <c r="J455" i="28"/>
  <c r="I455" i="28"/>
  <c r="H455" i="28"/>
  <c r="B455" i="28"/>
  <c r="C455" i="28" s="1"/>
  <c r="B453" i="28"/>
  <c r="K452" i="28"/>
  <c r="J452" i="28"/>
  <c r="I452" i="28"/>
  <c r="H452" i="28"/>
  <c r="B452" i="28"/>
  <c r="C452" i="28" s="1"/>
  <c r="B450" i="28"/>
  <c r="K449" i="28"/>
  <c r="J449" i="28"/>
  <c r="I449" i="28"/>
  <c r="H449" i="28"/>
  <c r="R11" i="28" s="1"/>
  <c r="E10" i="26" s="1"/>
  <c r="E10" i="32" s="1"/>
  <c r="B449" i="28"/>
  <c r="C449" i="28" s="1"/>
  <c r="B448" i="28"/>
  <c r="B441" i="28"/>
  <c r="B439" i="28"/>
  <c r="K438" i="28"/>
  <c r="J438" i="28"/>
  <c r="I438" i="28"/>
  <c r="H438" i="28"/>
  <c r="B438" i="28"/>
  <c r="C438" i="28" s="1"/>
  <c r="B437" i="28"/>
  <c r="K435" i="28"/>
  <c r="J435" i="28"/>
  <c r="I435" i="28"/>
  <c r="H435" i="28"/>
  <c r="B435" i="28"/>
  <c r="C435" i="28" s="1"/>
  <c r="B433" i="28"/>
  <c r="K432" i="28"/>
  <c r="J432" i="28"/>
  <c r="I432" i="28"/>
  <c r="H432" i="28"/>
  <c r="B432" i="28"/>
  <c r="C432" i="28" s="1"/>
  <c r="B431" i="28"/>
  <c r="L429" i="28"/>
  <c r="N429" i="28" s="1"/>
  <c r="B429" i="28"/>
  <c r="K428" i="28"/>
  <c r="L428" i="28" s="1"/>
  <c r="J428" i="28"/>
  <c r="H428" i="28"/>
  <c r="B428" i="28"/>
  <c r="C428" i="28" s="1"/>
  <c r="B427" i="28"/>
  <c r="K425" i="28"/>
  <c r="L425" i="28" s="1"/>
  <c r="J425" i="28"/>
  <c r="H425" i="28"/>
  <c r="B425" i="28"/>
  <c r="C425" i="28" s="1"/>
  <c r="B424" i="28"/>
  <c r="K423" i="28"/>
  <c r="L423" i="28" s="1"/>
  <c r="J423" i="28"/>
  <c r="H423" i="28"/>
  <c r="B423" i="28"/>
  <c r="C423" i="28" s="1"/>
  <c r="B422" i="28"/>
  <c r="K420" i="28"/>
  <c r="L420" i="28" s="1"/>
  <c r="J420" i="28"/>
  <c r="H420" i="28"/>
  <c r="B420" i="28"/>
  <c r="C420" i="28" s="1"/>
  <c r="B419" i="28"/>
  <c r="K417" i="28"/>
  <c r="L417" i="28" s="1"/>
  <c r="J417" i="28"/>
  <c r="H417" i="28"/>
  <c r="B417" i="28"/>
  <c r="C417" i="28" s="1"/>
  <c r="B416" i="28"/>
  <c r="L414" i="28"/>
  <c r="N414" i="28" s="1"/>
  <c r="B414" i="28"/>
  <c r="K413" i="28"/>
  <c r="L413" i="28" s="1"/>
  <c r="J413" i="28"/>
  <c r="H413" i="28"/>
  <c r="B413" i="28"/>
  <c r="C413" i="28" s="1"/>
  <c r="B411" i="28"/>
  <c r="K410" i="28"/>
  <c r="L410" i="28" s="1"/>
  <c r="J410" i="28"/>
  <c r="H410" i="28"/>
  <c r="B410" i="28"/>
  <c r="C410" i="28" s="1"/>
  <c r="B409" i="28"/>
  <c r="L407" i="28"/>
  <c r="N407" i="28" s="1"/>
  <c r="B407" i="28"/>
  <c r="K406" i="28"/>
  <c r="L406" i="28" s="1"/>
  <c r="J406" i="28"/>
  <c r="H406" i="28"/>
  <c r="B406" i="28"/>
  <c r="C406" i="28" s="1"/>
  <c r="B404" i="28"/>
  <c r="K403" i="28"/>
  <c r="J403" i="28"/>
  <c r="H403" i="28"/>
  <c r="B403" i="28"/>
  <c r="C403" i="28" s="1"/>
  <c r="B401" i="28"/>
  <c r="R400" i="28"/>
  <c r="K400" i="28"/>
  <c r="J400" i="28"/>
  <c r="I400" i="28"/>
  <c r="H400" i="28"/>
  <c r="B400" i="28"/>
  <c r="C400" i="28" s="1"/>
  <c r="B399" i="28"/>
  <c r="K397" i="28"/>
  <c r="J397" i="28"/>
  <c r="I397" i="28"/>
  <c r="H397" i="28"/>
  <c r="B397" i="28"/>
  <c r="C397" i="28" s="1"/>
  <c r="B395" i="28"/>
  <c r="K394" i="28"/>
  <c r="J394" i="28"/>
  <c r="I394" i="28"/>
  <c r="H394" i="28"/>
  <c r="B394" i="28"/>
  <c r="C394" i="28" s="1"/>
  <c r="B392" i="28"/>
  <c r="L391" i="28"/>
  <c r="N391" i="28" s="1"/>
  <c r="B391" i="28"/>
  <c r="K390" i="28"/>
  <c r="L390" i="28" s="1"/>
  <c r="J390" i="28"/>
  <c r="H390" i="28"/>
  <c r="B390" i="28"/>
  <c r="C390" i="28" s="1"/>
  <c r="B388" i="28"/>
  <c r="K387" i="28"/>
  <c r="L387" i="28" s="1"/>
  <c r="J387" i="28"/>
  <c r="H387" i="28"/>
  <c r="B387" i="28"/>
  <c r="C387" i="28" s="1"/>
  <c r="B385" i="28"/>
  <c r="L384" i="28"/>
  <c r="N384" i="28" s="1"/>
  <c r="B384" i="28"/>
  <c r="K383" i="28"/>
  <c r="L383" i="28" s="1"/>
  <c r="J383" i="28"/>
  <c r="H383" i="28"/>
  <c r="B383" i="28"/>
  <c r="C383" i="28" s="1"/>
  <c r="B381" i="28"/>
  <c r="K380" i="28"/>
  <c r="L380" i="28" s="1"/>
  <c r="J380" i="28"/>
  <c r="H380" i="28"/>
  <c r="B380" i="28"/>
  <c r="C380" i="28" s="1"/>
  <c r="B378" i="28"/>
  <c r="K377" i="28"/>
  <c r="L377" i="28" s="1"/>
  <c r="J377" i="28"/>
  <c r="H377" i="28"/>
  <c r="B377" i="28"/>
  <c r="C377" i="28" s="1"/>
  <c r="B376" i="28"/>
  <c r="L374" i="28"/>
  <c r="N374" i="28" s="1"/>
  <c r="B374" i="28"/>
  <c r="K373" i="28"/>
  <c r="L373" i="28" s="1"/>
  <c r="J373" i="28"/>
  <c r="H373" i="28"/>
  <c r="B373" i="28"/>
  <c r="C373" i="28" s="1"/>
  <c r="B372" i="28"/>
  <c r="K371" i="28"/>
  <c r="L371" i="28" s="1"/>
  <c r="J371" i="28"/>
  <c r="H371" i="28"/>
  <c r="B371" i="28"/>
  <c r="C371" i="28" s="1"/>
  <c r="B370" i="28"/>
  <c r="K369" i="28"/>
  <c r="L369" i="28" s="1"/>
  <c r="J369" i="28"/>
  <c r="H369" i="28"/>
  <c r="B369" i="28"/>
  <c r="C369" i="28" s="1"/>
  <c r="B368" i="28"/>
  <c r="K367" i="28"/>
  <c r="L367" i="28" s="1"/>
  <c r="J367" i="28"/>
  <c r="H367" i="28"/>
  <c r="B367" i="28"/>
  <c r="C367" i="28" s="1"/>
  <c r="B366" i="28"/>
  <c r="L364" i="28"/>
  <c r="M364" i="28" s="1"/>
  <c r="B364" i="28"/>
  <c r="K363" i="28"/>
  <c r="L363" i="28" s="1"/>
  <c r="J363" i="28"/>
  <c r="H363" i="28"/>
  <c r="B363" i="28"/>
  <c r="C363" i="28" s="1"/>
  <c r="B362" i="28"/>
  <c r="K360" i="28"/>
  <c r="L360" i="28" s="1"/>
  <c r="J360" i="28"/>
  <c r="H360" i="28"/>
  <c r="B360" i="28"/>
  <c r="C360" i="28" s="1"/>
  <c r="B359" i="28"/>
  <c r="K358" i="28"/>
  <c r="L358" i="28" s="1"/>
  <c r="J358" i="28"/>
  <c r="H358" i="28"/>
  <c r="B358" i="28"/>
  <c r="C358" i="28" s="1"/>
  <c r="B356" i="28"/>
  <c r="K355" i="28"/>
  <c r="L355" i="28" s="1"/>
  <c r="J355" i="28"/>
  <c r="H355" i="28"/>
  <c r="B355" i="28"/>
  <c r="C355" i="28" s="1"/>
  <c r="B354" i="28"/>
  <c r="K353" i="28"/>
  <c r="L353" i="28" s="1"/>
  <c r="J353" i="28"/>
  <c r="H353" i="28"/>
  <c r="B353" i="28"/>
  <c r="C353" i="28" s="1"/>
  <c r="B352" i="28"/>
  <c r="K350" i="28"/>
  <c r="L350" i="28" s="1"/>
  <c r="J350" i="28"/>
  <c r="H350" i="28"/>
  <c r="B350" i="28"/>
  <c r="C350" i="28" s="1"/>
  <c r="B349" i="28"/>
  <c r="L347" i="28"/>
  <c r="M347" i="28" s="1"/>
  <c r="B347" i="28"/>
  <c r="K346" i="28"/>
  <c r="L346" i="28" s="1"/>
  <c r="J346" i="28"/>
  <c r="H346" i="28"/>
  <c r="B346" i="28"/>
  <c r="C346" i="28" s="1"/>
  <c r="B344" i="28"/>
  <c r="K343" i="28"/>
  <c r="L343" i="28" s="1"/>
  <c r="J343" i="28"/>
  <c r="H343" i="28"/>
  <c r="B343" i="28"/>
  <c r="C343" i="28" s="1"/>
  <c r="B342" i="28"/>
  <c r="L340" i="28"/>
  <c r="N340" i="28" s="1"/>
  <c r="B340" i="28"/>
  <c r="K339" i="28"/>
  <c r="L339" i="28" s="1"/>
  <c r="J339" i="28"/>
  <c r="H339" i="28"/>
  <c r="B339" i="28"/>
  <c r="C339" i="28" s="1"/>
  <c r="B338" i="28"/>
  <c r="L336" i="28"/>
  <c r="N336" i="28" s="1"/>
  <c r="B336" i="28"/>
  <c r="T335" i="28"/>
  <c r="K335" i="28"/>
  <c r="L335" i="28" s="1"/>
  <c r="J335" i="28"/>
  <c r="H335" i="28"/>
  <c r="B335" i="28"/>
  <c r="C335" i="28" s="1"/>
  <c r="B334" i="28"/>
  <c r="L332" i="28"/>
  <c r="N332" i="28" s="1"/>
  <c r="B332" i="28"/>
  <c r="K331" i="28"/>
  <c r="L331" i="28" s="1"/>
  <c r="J331" i="28"/>
  <c r="H331" i="28"/>
  <c r="B331" i="28"/>
  <c r="C331" i="28" s="1"/>
  <c r="B329" i="28"/>
  <c r="L328" i="28"/>
  <c r="M328" i="28" s="1"/>
  <c r="B328" i="28"/>
  <c r="K327" i="28"/>
  <c r="L327" i="28" s="1"/>
  <c r="J327" i="28"/>
  <c r="H327" i="28"/>
  <c r="B327" i="28"/>
  <c r="C327" i="28" s="1"/>
  <c r="B326" i="28"/>
  <c r="K325" i="28"/>
  <c r="L325" i="28" s="1"/>
  <c r="J325" i="28"/>
  <c r="H325" i="28"/>
  <c r="B325" i="28"/>
  <c r="C325" i="28" s="1"/>
  <c r="B324" i="28"/>
  <c r="K323" i="28"/>
  <c r="L323" i="28" s="1"/>
  <c r="J323" i="28"/>
  <c r="H323" i="28"/>
  <c r="B323" i="28"/>
  <c r="C323" i="28" s="1"/>
  <c r="B322" i="28"/>
  <c r="K320" i="28"/>
  <c r="J320" i="28"/>
  <c r="I320" i="28"/>
  <c r="H320" i="28"/>
  <c r="B320" i="28"/>
  <c r="C320" i="28" s="1"/>
  <c r="B319" i="28"/>
  <c r="K317" i="28"/>
  <c r="L317" i="28" s="1"/>
  <c r="J317" i="28"/>
  <c r="H317" i="28"/>
  <c r="B317" i="28"/>
  <c r="C317" i="28" s="1"/>
  <c r="B316" i="28"/>
  <c r="L314" i="28"/>
  <c r="B314" i="28"/>
  <c r="K313" i="28"/>
  <c r="L313" i="28" s="1"/>
  <c r="J313" i="28"/>
  <c r="H313" i="28"/>
  <c r="B313" i="28"/>
  <c r="C313" i="28" s="1"/>
  <c r="B311" i="28"/>
  <c r="L310" i="28"/>
  <c r="N310" i="28" s="1"/>
  <c r="B310" i="28"/>
  <c r="K309" i="28"/>
  <c r="L309" i="28" s="1"/>
  <c r="J309" i="28"/>
  <c r="H309" i="28"/>
  <c r="B309" i="28"/>
  <c r="C309" i="28" s="1"/>
  <c r="B307" i="28"/>
  <c r="L306" i="28"/>
  <c r="B306" i="28"/>
  <c r="K305" i="28"/>
  <c r="L305" i="28" s="1"/>
  <c r="J305" i="28"/>
  <c r="H305" i="28"/>
  <c r="B305" i="28"/>
  <c r="C305" i="28" s="1"/>
  <c r="B303" i="28"/>
  <c r="K302" i="28"/>
  <c r="L302" i="28" s="1"/>
  <c r="M302" i="28" s="1"/>
  <c r="J302" i="28"/>
  <c r="B302" i="28"/>
  <c r="K301" i="28"/>
  <c r="L301" i="28" s="1"/>
  <c r="J301" i="28"/>
  <c r="H301" i="28"/>
  <c r="B301" i="28"/>
  <c r="C301" i="28" s="1"/>
  <c r="B300" i="28"/>
  <c r="B293" i="28"/>
  <c r="B291" i="28"/>
  <c r="K290" i="28"/>
  <c r="L290" i="28" s="1"/>
  <c r="J290" i="28"/>
  <c r="H290" i="28"/>
  <c r="B290" i="28"/>
  <c r="C290" i="28" s="1"/>
  <c r="B288" i="28"/>
  <c r="K287" i="28"/>
  <c r="L287" i="28" s="1"/>
  <c r="J287" i="28"/>
  <c r="H287" i="28"/>
  <c r="B287" i="28"/>
  <c r="C287" i="28" s="1"/>
  <c r="B285" i="28"/>
  <c r="K284" i="28"/>
  <c r="L284" i="28" s="1"/>
  <c r="J284" i="28"/>
  <c r="H284" i="28"/>
  <c r="B284" i="28"/>
  <c r="C284" i="28" s="1"/>
  <c r="B282" i="28"/>
  <c r="K281" i="28"/>
  <c r="L281" i="28" s="1"/>
  <c r="J281" i="28"/>
  <c r="H281" i="28"/>
  <c r="B281" i="28"/>
  <c r="C281" i="28" s="1"/>
  <c r="B279" i="28"/>
  <c r="K278" i="28"/>
  <c r="L278" i="28" s="1"/>
  <c r="J278" i="28"/>
  <c r="H278" i="28"/>
  <c r="B278" i="28"/>
  <c r="C278" i="28" s="1"/>
  <c r="B276" i="28"/>
  <c r="K275" i="28"/>
  <c r="L275" i="28" s="1"/>
  <c r="J275" i="28"/>
  <c r="H275" i="28"/>
  <c r="B275" i="28"/>
  <c r="C275" i="28" s="1"/>
  <c r="B273" i="28"/>
  <c r="K272" i="28"/>
  <c r="L272" i="28" s="1"/>
  <c r="J272" i="28"/>
  <c r="H272" i="28"/>
  <c r="B272" i="28"/>
  <c r="C272" i="28" s="1"/>
  <c r="B270" i="28"/>
  <c r="K269" i="28"/>
  <c r="L269" i="28" s="1"/>
  <c r="J269" i="28"/>
  <c r="H269" i="28"/>
  <c r="B269" i="28"/>
  <c r="C269" i="28" s="1"/>
  <c r="B268" i="28"/>
  <c r="K267" i="28"/>
  <c r="L267" i="28" s="1"/>
  <c r="J267" i="28"/>
  <c r="H267" i="28"/>
  <c r="B267" i="28"/>
  <c r="C267" i="28" s="1"/>
  <c r="B265" i="28"/>
  <c r="K264" i="28"/>
  <c r="L264" i="28" s="1"/>
  <c r="J264" i="28"/>
  <c r="H264" i="28"/>
  <c r="B264" i="28"/>
  <c r="C264" i="28" s="1"/>
  <c r="B263" i="28"/>
  <c r="K262" i="28"/>
  <c r="L262" i="28" s="1"/>
  <c r="J262" i="28"/>
  <c r="H262" i="28"/>
  <c r="B262" i="28"/>
  <c r="C262" i="28" s="1"/>
  <c r="B260" i="28"/>
  <c r="K258" i="28"/>
  <c r="J258" i="28"/>
  <c r="H258" i="28"/>
  <c r="B258" i="28"/>
  <c r="C258" i="28" s="1"/>
  <c r="B257" i="28"/>
  <c r="K256" i="28"/>
  <c r="L256" i="28" s="1"/>
  <c r="J256" i="28"/>
  <c r="H256" i="28"/>
  <c r="B256" i="28"/>
  <c r="C256" i="28" s="1"/>
  <c r="B254" i="28"/>
  <c r="K253" i="28"/>
  <c r="L253" i="28" s="1"/>
  <c r="J253" i="28"/>
  <c r="H253" i="28"/>
  <c r="B253" i="28"/>
  <c r="C253" i="28" s="1"/>
  <c r="AD252" i="28"/>
  <c r="B252" i="28"/>
  <c r="B245" i="28"/>
  <c r="B243" i="28"/>
  <c r="K242" i="28"/>
  <c r="L242" i="28" s="1"/>
  <c r="J242" i="28"/>
  <c r="H242" i="28"/>
  <c r="B242" i="28"/>
  <c r="C242" i="28" s="1"/>
  <c r="B240" i="28"/>
  <c r="K239" i="28"/>
  <c r="L239" i="28" s="1"/>
  <c r="J239" i="28"/>
  <c r="H239" i="28"/>
  <c r="B239" i="28"/>
  <c r="C239" i="28" s="1"/>
  <c r="B237" i="28"/>
  <c r="K236" i="28"/>
  <c r="L236" i="28" s="1"/>
  <c r="J236" i="28"/>
  <c r="H236" i="28"/>
  <c r="B236" i="28"/>
  <c r="C236" i="28" s="1"/>
  <c r="B234" i="28"/>
  <c r="K233" i="28"/>
  <c r="L233" i="28" s="1"/>
  <c r="J233" i="28"/>
  <c r="H233" i="28"/>
  <c r="B233" i="28"/>
  <c r="C233" i="28" s="1"/>
  <c r="B231" i="28"/>
  <c r="K230" i="28"/>
  <c r="L230" i="28" s="1"/>
  <c r="J230" i="28"/>
  <c r="H230" i="28"/>
  <c r="B230" i="28"/>
  <c r="C230" i="28" s="1"/>
  <c r="L227" i="28"/>
  <c r="M227" i="28" s="1"/>
  <c r="B227" i="28"/>
  <c r="K226" i="28"/>
  <c r="L226" i="28" s="1"/>
  <c r="J226" i="28"/>
  <c r="H226" i="28"/>
  <c r="B226" i="28"/>
  <c r="C226" i="28" s="1"/>
  <c r="B224" i="28"/>
  <c r="K223" i="28"/>
  <c r="L223" i="28" s="1"/>
  <c r="J223" i="28"/>
  <c r="H223" i="28"/>
  <c r="B223" i="28"/>
  <c r="C223" i="28" s="1"/>
  <c r="B221" i="28"/>
  <c r="K220" i="28"/>
  <c r="L220" i="28" s="1"/>
  <c r="J220" i="28"/>
  <c r="H220" i="28"/>
  <c r="B220" i="28"/>
  <c r="C220" i="28" s="1"/>
  <c r="B218" i="28"/>
  <c r="K217" i="28"/>
  <c r="L217" i="28" s="1"/>
  <c r="J217" i="28"/>
  <c r="H217" i="28"/>
  <c r="B217" i="28"/>
  <c r="C217" i="28" s="1"/>
  <c r="B216" i="28"/>
  <c r="K215" i="28"/>
  <c r="L215" i="28" s="1"/>
  <c r="J215" i="28"/>
  <c r="H215" i="28"/>
  <c r="B215" i="28"/>
  <c r="C215" i="28" s="1"/>
  <c r="B213" i="28"/>
  <c r="K212" i="28"/>
  <c r="L212" i="28" s="1"/>
  <c r="J212" i="28"/>
  <c r="H212" i="28"/>
  <c r="B212" i="28"/>
  <c r="C212" i="28" s="1"/>
  <c r="K211" i="28"/>
  <c r="L211" i="28" s="1"/>
  <c r="J211" i="28"/>
  <c r="H211" i="28"/>
  <c r="B211" i="28"/>
  <c r="C211" i="28" s="1"/>
  <c r="B209" i="28"/>
  <c r="K208" i="28"/>
  <c r="L208" i="28" s="1"/>
  <c r="J208" i="28"/>
  <c r="H208" i="28"/>
  <c r="B208" i="28"/>
  <c r="C208" i="28" s="1"/>
  <c r="B206" i="28"/>
  <c r="L205" i="28"/>
  <c r="M205" i="28" s="1"/>
  <c r="B205" i="28"/>
  <c r="K204" i="28"/>
  <c r="L204" i="28" s="1"/>
  <c r="J204" i="28"/>
  <c r="H204" i="28"/>
  <c r="B204" i="28"/>
  <c r="C204" i="28" s="1"/>
  <c r="B202" i="28"/>
  <c r="K201" i="28"/>
  <c r="L201" i="28" s="1"/>
  <c r="J201" i="28"/>
  <c r="H201" i="28"/>
  <c r="B201" i="28"/>
  <c r="C201" i="28" s="1"/>
  <c r="B199" i="28"/>
  <c r="K198" i="28"/>
  <c r="L198" i="28" s="1"/>
  <c r="J198" i="28"/>
  <c r="H198" i="28"/>
  <c r="B198" i="28"/>
  <c r="C198" i="28" s="1"/>
  <c r="B197" i="28"/>
  <c r="L196" i="28"/>
  <c r="N196" i="28" s="1"/>
  <c r="B196" i="28"/>
  <c r="T195" i="28"/>
  <c r="K195" i="28"/>
  <c r="L195" i="28" s="1"/>
  <c r="J195" i="28"/>
  <c r="H195" i="28"/>
  <c r="B195" i="28"/>
  <c r="C195" i="28" s="1"/>
  <c r="B194" i="28"/>
  <c r="K193" i="28"/>
  <c r="L193" i="28" s="1"/>
  <c r="J193" i="28"/>
  <c r="H193" i="28"/>
  <c r="B193" i="28"/>
  <c r="C193" i="28" s="1"/>
  <c r="B192" i="28"/>
  <c r="K191" i="28"/>
  <c r="L191" i="28" s="1"/>
  <c r="J191" i="28"/>
  <c r="H191" i="28"/>
  <c r="B191" i="28"/>
  <c r="C191" i="28" s="1"/>
  <c r="B189" i="28"/>
  <c r="K188" i="28"/>
  <c r="L188" i="28" s="1"/>
  <c r="J188" i="28"/>
  <c r="H188" i="28"/>
  <c r="B188" i="28"/>
  <c r="C188" i="28" s="1"/>
  <c r="B186" i="28"/>
  <c r="K185" i="28"/>
  <c r="L185" i="28" s="1"/>
  <c r="J185" i="28"/>
  <c r="H185" i="28"/>
  <c r="B185" i="28"/>
  <c r="C185" i="28" s="1"/>
  <c r="B184" i="28"/>
  <c r="K183" i="28"/>
  <c r="L183" i="28" s="1"/>
  <c r="J183" i="28"/>
  <c r="H183" i="28"/>
  <c r="B183" i="28"/>
  <c r="C183" i="28" s="1"/>
  <c r="B182" i="28"/>
  <c r="K181" i="28"/>
  <c r="L181" i="28" s="1"/>
  <c r="J181" i="28"/>
  <c r="H181" i="28"/>
  <c r="B181" i="28"/>
  <c r="C181" i="28" s="1"/>
  <c r="B179" i="28"/>
  <c r="K178" i="28"/>
  <c r="L178" i="28" s="1"/>
  <c r="J178" i="28"/>
  <c r="H178" i="28"/>
  <c r="B178" i="28"/>
  <c r="C178" i="28" s="1"/>
  <c r="B176" i="28"/>
  <c r="K175" i="28"/>
  <c r="J175" i="28"/>
  <c r="I175" i="28"/>
  <c r="H175" i="28"/>
  <c r="B175" i="28"/>
  <c r="C175" i="28" s="1"/>
  <c r="B173" i="28"/>
  <c r="K172" i="28"/>
  <c r="L172" i="28" s="1"/>
  <c r="J172" i="28"/>
  <c r="H172" i="28"/>
  <c r="B172" i="28"/>
  <c r="C172" i="28" s="1"/>
  <c r="B170" i="28"/>
  <c r="K169" i="28"/>
  <c r="L169" i="28" s="1"/>
  <c r="J169" i="28"/>
  <c r="H169" i="28"/>
  <c r="B169" i="28"/>
  <c r="C169" i="28" s="1"/>
  <c r="B167" i="28"/>
  <c r="K166" i="28"/>
  <c r="L166" i="28" s="1"/>
  <c r="J166" i="28"/>
  <c r="H166" i="28"/>
  <c r="B166" i="28"/>
  <c r="C166" i="28" s="1"/>
  <c r="B165" i="28"/>
  <c r="L164" i="28"/>
  <c r="N164" i="28" s="1"/>
  <c r="B164" i="28"/>
  <c r="K163" i="28"/>
  <c r="L163" i="28" s="1"/>
  <c r="J163" i="28"/>
  <c r="H163" i="28"/>
  <c r="B163" i="28"/>
  <c r="C163" i="28" s="1"/>
  <c r="B162" i="28"/>
  <c r="K161" i="28"/>
  <c r="L161" i="28" s="1"/>
  <c r="J161" i="28"/>
  <c r="H161" i="28"/>
  <c r="B161" i="28"/>
  <c r="C161" i="28" s="1"/>
  <c r="B160" i="28"/>
  <c r="B159" i="28"/>
  <c r="B158" i="28"/>
  <c r="K157" i="28"/>
  <c r="K158" i="28" s="1"/>
  <c r="L158" i="28" s="1"/>
  <c r="N158" i="28" s="1"/>
  <c r="J157" i="28"/>
  <c r="H157" i="28"/>
  <c r="B157" i="28"/>
  <c r="C157" i="28" s="1"/>
  <c r="B156" i="28"/>
  <c r="K155" i="28"/>
  <c r="L155" i="28" s="1"/>
  <c r="J155" i="28"/>
  <c r="H155" i="28"/>
  <c r="B155" i="28"/>
  <c r="C155" i="28" s="1"/>
  <c r="B154" i="28"/>
  <c r="B153" i="28"/>
  <c r="K152" i="28"/>
  <c r="J152" i="28"/>
  <c r="I152" i="28"/>
  <c r="H152" i="28"/>
  <c r="B152" i="28"/>
  <c r="C152" i="28" s="1"/>
  <c r="B151" i="28"/>
  <c r="B144" i="28"/>
  <c r="B143" i="28"/>
  <c r="K142" i="28"/>
  <c r="J142" i="28"/>
  <c r="I142" i="28"/>
  <c r="H142" i="28"/>
  <c r="B142" i="28"/>
  <c r="C142" i="28" s="1"/>
  <c r="B141" i="28"/>
  <c r="K140" i="28"/>
  <c r="J140" i="28"/>
  <c r="I140" i="28"/>
  <c r="H140" i="28"/>
  <c r="B140" i="28"/>
  <c r="C140" i="28" s="1"/>
  <c r="B139" i="28"/>
  <c r="B138" i="28"/>
  <c r="K137" i="28"/>
  <c r="J137" i="28"/>
  <c r="I137" i="28"/>
  <c r="H137" i="28"/>
  <c r="B137" i="28"/>
  <c r="C137" i="28" s="1"/>
  <c r="B136" i="28"/>
  <c r="B135" i="28"/>
  <c r="K134" i="28"/>
  <c r="J134" i="28"/>
  <c r="I134" i="28"/>
  <c r="H134" i="28"/>
  <c r="B134" i="28"/>
  <c r="C134" i="28" s="1"/>
  <c r="B133" i="28"/>
  <c r="B132" i="28"/>
  <c r="K131" i="28"/>
  <c r="J131" i="28"/>
  <c r="I131" i="28"/>
  <c r="H131" i="28"/>
  <c r="B131" i="28"/>
  <c r="C131" i="28" s="1"/>
  <c r="B130" i="28"/>
  <c r="B129" i="28"/>
  <c r="K128" i="28"/>
  <c r="J128" i="28"/>
  <c r="I128" i="28"/>
  <c r="H128" i="28"/>
  <c r="B128" i="28"/>
  <c r="C128" i="28" s="1"/>
  <c r="B127" i="28"/>
  <c r="B126" i="28"/>
  <c r="K125" i="28"/>
  <c r="J125" i="28"/>
  <c r="I125" i="28"/>
  <c r="H125" i="28"/>
  <c r="B125" i="28"/>
  <c r="C125" i="28" s="1"/>
  <c r="B124" i="28"/>
  <c r="K123" i="28"/>
  <c r="L123" i="28" s="1"/>
  <c r="J123" i="28"/>
  <c r="H123" i="28"/>
  <c r="B123" i="28"/>
  <c r="C123" i="28" s="1"/>
  <c r="B122" i="28"/>
  <c r="K121" i="28"/>
  <c r="L121" i="28" s="1"/>
  <c r="J121" i="28"/>
  <c r="H121" i="28"/>
  <c r="B121" i="28"/>
  <c r="C121" i="28" s="1"/>
  <c r="B120" i="28"/>
  <c r="B119" i="28"/>
  <c r="K118" i="28"/>
  <c r="J118" i="28"/>
  <c r="I118" i="28"/>
  <c r="H118" i="28"/>
  <c r="B118" i="28"/>
  <c r="C118" i="28" s="1"/>
  <c r="B117" i="28"/>
  <c r="K116" i="28"/>
  <c r="L116" i="28" s="1"/>
  <c r="J116" i="28"/>
  <c r="H116" i="28"/>
  <c r="B116" i="28"/>
  <c r="C116" i="28" s="1"/>
  <c r="B115" i="28"/>
  <c r="B114" i="28"/>
  <c r="K113" i="28"/>
  <c r="J113" i="28"/>
  <c r="I113" i="28"/>
  <c r="H113" i="28"/>
  <c r="B113" i="28"/>
  <c r="C113" i="28" s="1"/>
  <c r="B112" i="28"/>
  <c r="K111" i="28"/>
  <c r="L111" i="28" s="1"/>
  <c r="J111" i="28"/>
  <c r="H111" i="28"/>
  <c r="B111" i="28"/>
  <c r="C111" i="28" s="1"/>
  <c r="B110" i="28"/>
  <c r="B109" i="28"/>
  <c r="K108" i="28"/>
  <c r="J108" i="28"/>
  <c r="I108" i="28"/>
  <c r="H108" i="28"/>
  <c r="B108" i="28"/>
  <c r="C108" i="28" s="1"/>
  <c r="B107" i="28"/>
  <c r="K106" i="28"/>
  <c r="J106" i="28"/>
  <c r="I106" i="28"/>
  <c r="H106" i="28"/>
  <c r="B106" i="28"/>
  <c r="C106" i="28" s="1"/>
  <c r="B105" i="28"/>
  <c r="B104" i="28"/>
  <c r="K103" i="28"/>
  <c r="J103" i="28"/>
  <c r="I103" i="28"/>
  <c r="H103" i="28"/>
  <c r="B103" i="28"/>
  <c r="C103" i="28" s="1"/>
  <c r="B102" i="28"/>
  <c r="B101" i="28"/>
  <c r="K100" i="28"/>
  <c r="J100" i="28"/>
  <c r="I100" i="28"/>
  <c r="H100" i="28"/>
  <c r="B100" i="28"/>
  <c r="C100" i="28" s="1"/>
  <c r="B99" i="28"/>
  <c r="B98" i="28"/>
  <c r="K97" i="28"/>
  <c r="J97" i="28"/>
  <c r="I97" i="28"/>
  <c r="H97" i="28"/>
  <c r="B97" i="28"/>
  <c r="C97" i="28" s="1"/>
  <c r="B96" i="28"/>
  <c r="B95" i="28"/>
  <c r="K94" i="28"/>
  <c r="J94" i="28"/>
  <c r="I94" i="28"/>
  <c r="H94" i="28"/>
  <c r="B94" i="28"/>
  <c r="C94" i="28" s="1"/>
  <c r="B93" i="28"/>
  <c r="B92" i="28"/>
  <c r="K91" i="28"/>
  <c r="J91" i="28"/>
  <c r="I91" i="28"/>
  <c r="H91" i="28"/>
  <c r="B91" i="28"/>
  <c r="C91" i="28" s="1"/>
  <c r="B90" i="28"/>
  <c r="B89" i="28"/>
  <c r="K88" i="28"/>
  <c r="J88" i="28"/>
  <c r="I88" i="28"/>
  <c r="H88" i="28"/>
  <c r="B88" i="28"/>
  <c r="C88" i="28" s="1"/>
  <c r="B87" i="28"/>
  <c r="B86" i="28"/>
  <c r="K85" i="28"/>
  <c r="J85" i="28"/>
  <c r="I85" i="28"/>
  <c r="H85" i="28"/>
  <c r="B85" i="28"/>
  <c r="C85" i="28" s="1"/>
  <c r="B84" i="28"/>
  <c r="B83" i="28"/>
  <c r="K82" i="28"/>
  <c r="J82" i="28"/>
  <c r="I82" i="28"/>
  <c r="H82" i="28"/>
  <c r="B82" i="28"/>
  <c r="C82" i="28" s="1"/>
  <c r="B81" i="28"/>
  <c r="B80" i="28"/>
  <c r="K79" i="28"/>
  <c r="J79" i="28"/>
  <c r="I79" i="28"/>
  <c r="H79" i="28"/>
  <c r="B79" i="28"/>
  <c r="C79" i="28" s="1"/>
  <c r="B78" i="28"/>
  <c r="B77" i="28"/>
  <c r="K76" i="28"/>
  <c r="J76" i="28"/>
  <c r="I76" i="28"/>
  <c r="H76" i="28"/>
  <c r="B76" i="28"/>
  <c r="C76" i="28" s="1"/>
  <c r="B75" i="28"/>
  <c r="B74" i="28"/>
  <c r="K73" i="28"/>
  <c r="J73" i="28"/>
  <c r="I73" i="28"/>
  <c r="H73" i="28"/>
  <c r="B73" i="28"/>
  <c r="C73" i="28" s="1"/>
  <c r="B72" i="28"/>
  <c r="B71" i="28"/>
  <c r="K70" i="28"/>
  <c r="J70" i="28"/>
  <c r="I70" i="28"/>
  <c r="H70" i="28"/>
  <c r="B70" i="28"/>
  <c r="C70" i="28" s="1"/>
  <c r="B69" i="28"/>
  <c r="B68" i="28"/>
  <c r="K67" i="28"/>
  <c r="J67" i="28"/>
  <c r="I67" i="28"/>
  <c r="H67" i="28"/>
  <c r="B67" i="28"/>
  <c r="C67" i="28" s="1"/>
  <c r="B66" i="28"/>
  <c r="B65" i="28"/>
  <c r="K64" i="28"/>
  <c r="J64" i="28"/>
  <c r="I64" i="28"/>
  <c r="H64" i="28"/>
  <c r="B64" i="28"/>
  <c r="C64" i="28" s="1"/>
  <c r="B63" i="28"/>
  <c r="B62" i="28"/>
  <c r="K61" i="28"/>
  <c r="J61" i="28"/>
  <c r="I61" i="28"/>
  <c r="H61" i="28"/>
  <c r="B61" i="28"/>
  <c r="C61" i="28" s="1"/>
  <c r="B60" i="28"/>
  <c r="B59" i="28"/>
  <c r="K58" i="28"/>
  <c r="J58" i="28"/>
  <c r="I58" i="28"/>
  <c r="H58" i="28"/>
  <c r="B58" i="28"/>
  <c r="C58" i="28" s="1"/>
  <c r="B57" i="28"/>
  <c r="B56" i="28"/>
  <c r="K55" i="28"/>
  <c r="J55" i="28"/>
  <c r="I55" i="28"/>
  <c r="H55" i="28"/>
  <c r="B55" i="28"/>
  <c r="C55" i="28" s="1"/>
  <c r="B54" i="28"/>
  <c r="B53" i="28"/>
  <c r="K52" i="28"/>
  <c r="J52" i="28"/>
  <c r="I52" i="28"/>
  <c r="H52" i="28"/>
  <c r="B52" i="28"/>
  <c r="C52" i="28" s="1"/>
  <c r="B51" i="28"/>
  <c r="B50" i="28"/>
  <c r="K49" i="28"/>
  <c r="J49" i="28"/>
  <c r="I49" i="28"/>
  <c r="H49" i="28"/>
  <c r="B49" i="28"/>
  <c r="C49" i="28" s="1"/>
  <c r="B48" i="28"/>
  <c r="B47" i="28"/>
  <c r="K46" i="28"/>
  <c r="J46" i="28"/>
  <c r="I46" i="28"/>
  <c r="H46" i="28"/>
  <c r="B46" i="28"/>
  <c r="C46" i="28" s="1"/>
  <c r="B45" i="28"/>
  <c r="B44" i="28"/>
  <c r="K43" i="28"/>
  <c r="J43" i="28"/>
  <c r="I43" i="28"/>
  <c r="H43" i="28"/>
  <c r="B43" i="28"/>
  <c r="C43" i="28" s="1"/>
  <c r="B42" i="28"/>
  <c r="B41" i="28"/>
  <c r="K40" i="28"/>
  <c r="J40" i="28"/>
  <c r="I40" i="28"/>
  <c r="H40" i="28"/>
  <c r="B40" i="28"/>
  <c r="C40" i="28" s="1"/>
  <c r="B39" i="28"/>
  <c r="B38" i="28"/>
  <c r="K37" i="28"/>
  <c r="J37" i="28"/>
  <c r="I37" i="28"/>
  <c r="H37" i="28"/>
  <c r="B37" i="28"/>
  <c r="C37" i="28" s="1"/>
  <c r="B36" i="28"/>
  <c r="B35" i="28"/>
  <c r="K34" i="28"/>
  <c r="J34" i="28"/>
  <c r="I34" i="28"/>
  <c r="H34" i="28"/>
  <c r="B34" i="28"/>
  <c r="C34" i="28" s="1"/>
  <c r="B33" i="28"/>
  <c r="B32" i="28"/>
  <c r="K31" i="28"/>
  <c r="J31" i="28"/>
  <c r="I31" i="28"/>
  <c r="H31" i="28"/>
  <c r="B31" i="28"/>
  <c r="C31" i="28" s="1"/>
  <c r="B30" i="28"/>
  <c r="B29" i="28"/>
  <c r="K28" i="28"/>
  <c r="J28" i="28"/>
  <c r="I28" i="28"/>
  <c r="H28" i="28"/>
  <c r="B28" i="28"/>
  <c r="C28" i="28" s="1"/>
  <c r="B27" i="28"/>
  <c r="B26" i="28"/>
  <c r="K25" i="28"/>
  <c r="J25" i="28"/>
  <c r="I25" i="28"/>
  <c r="H25" i="28"/>
  <c r="B25" i="28"/>
  <c r="C25" i="28" s="1"/>
  <c r="B24" i="28"/>
  <c r="B23" i="28"/>
  <c r="K22" i="28"/>
  <c r="J22" i="28"/>
  <c r="I22" i="28"/>
  <c r="H22" i="28"/>
  <c r="B22" i="28"/>
  <c r="C22" i="28" s="1"/>
  <c r="B21" i="28"/>
  <c r="B20" i="28"/>
  <c r="K19" i="28"/>
  <c r="J19" i="28"/>
  <c r="I19" i="28"/>
  <c r="H19" i="28"/>
  <c r="B19" i="28"/>
  <c r="C19" i="28" s="1"/>
  <c r="B18" i="28"/>
  <c r="B17" i="28"/>
  <c r="K16" i="28"/>
  <c r="L16" i="28" s="1"/>
  <c r="J16" i="28"/>
  <c r="H16" i="28"/>
  <c r="B16" i="28"/>
  <c r="C16" i="28" s="1"/>
  <c r="B14" i="28"/>
  <c r="K13" i="28"/>
  <c r="J13" i="28"/>
  <c r="I13" i="28"/>
  <c r="H13" i="28"/>
  <c r="B13" i="28"/>
  <c r="C13" i="28" s="1"/>
  <c r="B12" i="28"/>
  <c r="B11" i="28"/>
  <c r="K10" i="28"/>
  <c r="J10" i="28"/>
  <c r="I10" i="28"/>
  <c r="H10" i="28"/>
  <c r="B10" i="28"/>
  <c r="C10" i="28" s="1"/>
  <c r="C9" i="28"/>
  <c r="C8" i="28"/>
  <c r="K7" i="28"/>
  <c r="J7" i="28"/>
  <c r="I7" i="28"/>
  <c r="H7" i="28"/>
  <c r="B7" i="28"/>
  <c r="C7" i="28" s="1"/>
  <c r="R8" i="28" l="1"/>
  <c r="E7" i="26" s="1"/>
  <c r="E7" i="32" s="1"/>
  <c r="R9" i="28"/>
  <c r="E8" i="26" s="1"/>
  <c r="E8" i="32" s="1"/>
  <c r="R10" i="28"/>
  <c r="E9" i="26" s="1"/>
  <c r="E9" i="32" s="1"/>
  <c r="R14" i="28"/>
  <c r="E13" i="26" s="1"/>
  <c r="E13" i="32" s="1"/>
  <c r="S18" i="28"/>
  <c r="F19" i="26" s="1"/>
  <c r="N670" i="28"/>
  <c r="S15" i="28"/>
  <c r="F16" i="26" s="1"/>
  <c r="F16" i="32" s="1"/>
  <c r="L258" i="28"/>
  <c r="K259" i="28"/>
  <c r="L259" i="28" s="1"/>
  <c r="R13" i="28"/>
  <c r="E12" i="26" s="1"/>
  <c r="E12" i="32" s="1"/>
  <c r="S9" i="28"/>
  <c r="F8" i="26" s="1"/>
  <c r="D7" i="29" s="1"/>
  <c r="R7" i="28"/>
  <c r="E6" i="26" s="1"/>
  <c r="E6" i="32" s="1"/>
  <c r="S13" i="28"/>
  <c r="F12" i="26" s="1"/>
  <c r="D11" i="29" s="1"/>
  <c r="S20" i="28"/>
  <c r="F21" i="26" s="1"/>
  <c r="D19" i="29" s="1"/>
  <c r="D20" i="29"/>
  <c r="F22" i="32"/>
  <c r="H22" i="32" s="1"/>
  <c r="E23" i="32"/>
  <c r="L806" i="28"/>
  <c r="S19" i="28"/>
  <c r="F18" i="26"/>
  <c r="S16" i="28"/>
  <c r="N763" i="28"/>
  <c r="L797" i="28"/>
  <c r="L745" i="28"/>
  <c r="N827" i="28"/>
  <c r="L839" i="28"/>
  <c r="N814" i="28"/>
  <c r="U20" i="28" s="1"/>
  <c r="L819" i="28"/>
  <c r="M201" i="28"/>
  <c r="M16" i="28"/>
  <c r="L91" i="28"/>
  <c r="M91" i="28" s="1"/>
  <c r="N518" i="28"/>
  <c r="M537" i="28"/>
  <c r="L613" i="28"/>
  <c r="N613" i="28" s="1"/>
  <c r="L652" i="28"/>
  <c r="M652" i="28" s="1"/>
  <c r="M331" i="28"/>
  <c r="L134" i="28"/>
  <c r="M134" i="28" s="1"/>
  <c r="M215" i="28"/>
  <c r="M188" i="28"/>
  <c r="M605" i="28"/>
  <c r="L10" i="28"/>
  <c r="N10" i="28" s="1"/>
  <c r="L55" i="28"/>
  <c r="M55" i="28" s="1"/>
  <c r="L13" i="28"/>
  <c r="M13" i="28" s="1"/>
  <c r="L755" i="28"/>
  <c r="L34" i="28"/>
  <c r="N34" i="28" s="1"/>
  <c r="N501" i="28"/>
  <c r="L626" i="28"/>
  <c r="M626" i="28" s="1"/>
  <c r="L469" i="28"/>
  <c r="L475" i="28"/>
  <c r="N475" i="28" s="1"/>
  <c r="L25" i="28"/>
  <c r="M25" i="28" s="1"/>
  <c r="L73" i="28"/>
  <c r="M73" i="28" s="1"/>
  <c r="L88" i="28"/>
  <c r="N88" i="28" s="1"/>
  <c r="L108" i="28"/>
  <c r="M108" i="28" s="1"/>
  <c r="L113" i="28"/>
  <c r="M113" i="28" s="1"/>
  <c r="L118" i="28"/>
  <c r="N118" i="28" s="1"/>
  <c r="L394" i="28"/>
  <c r="N394" i="28" s="1"/>
  <c r="M373" i="28"/>
  <c r="M387" i="28"/>
  <c r="N526" i="28"/>
  <c r="M407" i="28"/>
  <c r="M163" i="28"/>
  <c r="N360" i="28"/>
  <c r="N559" i="28"/>
  <c r="L655" i="28"/>
  <c r="M655" i="28" s="1"/>
  <c r="L61" i="28"/>
  <c r="M61" i="28" s="1"/>
  <c r="M309" i="28"/>
  <c r="M323" i="28"/>
  <c r="N532" i="28"/>
  <c r="N589" i="28"/>
  <c r="N306" i="28"/>
  <c r="M306" i="28"/>
  <c r="M707" i="28"/>
  <c r="L125" i="28"/>
  <c r="M125" i="28" s="1"/>
  <c r="M166" i="28"/>
  <c r="N233" i="28"/>
  <c r="M317" i="28"/>
  <c r="N533" i="28"/>
  <c r="M789" i="28"/>
  <c r="M817" i="28"/>
  <c r="M258" i="28"/>
  <c r="M305" i="28"/>
  <c r="M371" i="28"/>
  <c r="M547" i="28"/>
  <c r="M367" i="28"/>
  <c r="M111" i="28"/>
  <c r="M181" i="28"/>
  <c r="N516" i="28"/>
  <c r="N639" i="28"/>
  <c r="L658" i="28"/>
  <c r="M658" i="28" s="1"/>
  <c r="M728" i="28"/>
  <c r="M775" i="28"/>
  <c r="L46" i="28"/>
  <c r="N46" i="28" s="1"/>
  <c r="L52" i="28"/>
  <c r="N52" i="28" s="1"/>
  <c r="L67" i="28"/>
  <c r="N67" i="28" s="1"/>
  <c r="N188" i="28"/>
  <c r="N423" i="28"/>
  <c r="L435" i="28"/>
  <c r="N435" i="28" s="1"/>
  <c r="N498" i="28"/>
  <c r="M529" i="28"/>
  <c r="M556" i="28"/>
  <c r="M563" i="28"/>
  <c r="L609" i="28"/>
  <c r="M609" i="28" s="1"/>
  <c r="L634" i="28"/>
  <c r="M634" i="28" s="1"/>
  <c r="M220" i="28"/>
  <c r="M410" i="28"/>
  <c r="M363" i="28"/>
  <c r="M406" i="28"/>
  <c r="L142" i="28"/>
  <c r="M142" i="28" s="1"/>
  <c r="N161" i="28"/>
  <c r="M183" i="28"/>
  <c r="M198" i="28"/>
  <c r="M358" i="28"/>
  <c r="L49" i="28"/>
  <c r="M49" i="28" s="1"/>
  <c r="N217" i="28"/>
  <c r="N264" i="28"/>
  <c r="N383" i="28"/>
  <c r="L630" i="28"/>
  <c r="N630" i="28" s="1"/>
  <c r="L97" i="28"/>
  <c r="M97" i="28" s="1"/>
  <c r="M116" i="28"/>
  <c r="M121" i="28"/>
  <c r="L175" i="28"/>
  <c r="N175" i="28" s="1"/>
  <c r="M313" i="28"/>
  <c r="L403" i="28"/>
  <c r="M403" i="28" s="1"/>
  <c r="L452" i="28"/>
  <c r="N452" i="28" s="1"/>
  <c r="M590" i="28"/>
  <c r="L602" i="28"/>
  <c r="L638" i="28"/>
  <c r="M638" i="28" s="1"/>
  <c r="M737" i="28"/>
  <c r="L82" i="28"/>
  <c r="M82" i="28" s="1"/>
  <c r="M325" i="28"/>
  <c r="M350" i="28"/>
  <c r="M501" i="28"/>
  <c r="M550" i="28"/>
  <c r="M196" i="28"/>
  <c r="N358" i="28"/>
  <c r="N363" i="28"/>
  <c r="M544" i="28"/>
  <c r="M671" i="28"/>
  <c r="M701" i="28"/>
  <c r="L58" i="28"/>
  <c r="M58" i="28" s="1"/>
  <c r="N284" i="28"/>
  <c r="N339" i="28"/>
  <c r="N387" i="28"/>
  <c r="L478" i="28"/>
  <c r="M478" i="28" s="1"/>
  <c r="N579" i="28"/>
  <c r="L645" i="28"/>
  <c r="M645" i="28" s="1"/>
  <c r="M721" i="28"/>
  <c r="L157" i="28"/>
  <c r="M157" i="28" s="1"/>
  <c r="L472" i="28"/>
  <c r="M472" i="28" s="1"/>
  <c r="M559" i="28"/>
  <c r="N683" i="28"/>
  <c r="L94" i="28"/>
  <c r="M94" i="28" s="1"/>
  <c r="L128" i="28"/>
  <c r="M128" i="28" s="1"/>
  <c r="M178" i="28"/>
  <c r="M233" i="28"/>
  <c r="N323" i="28"/>
  <c r="L400" i="28"/>
  <c r="M400" i="28" s="1"/>
  <c r="M592" i="28"/>
  <c r="L31" i="28"/>
  <c r="N31" i="28" s="1"/>
  <c r="L85" i="28"/>
  <c r="M85" i="28" s="1"/>
  <c r="L137" i="28"/>
  <c r="N137" i="28" s="1"/>
  <c r="M369" i="28"/>
  <c r="M504" i="28"/>
  <c r="M510" i="28"/>
  <c r="N547" i="28"/>
  <c r="M553" i="28"/>
  <c r="N91" i="28"/>
  <c r="M498" i="28"/>
  <c r="M540" i="28"/>
  <c r="L37" i="28"/>
  <c r="M37" i="28" s="1"/>
  <c r="L76" i="28"/>
  <c r="N76" i="28" s="1"/>
  <c r="N169" i="28"/>
  <c r="N355" i="28"/>
  <c r="N420" i="28"/>
  <c r="L432" i="28"/>
  <c r="N432" i="28" s="1"/>
  <c r="L438" i="28"/>
  <c r="M438" i="28" s="1"/>
  <c r="N543" i="28"/>
  <c r="L648" i="28"/>
  <c r="N648" i="28" s="1"/>
  <c r="M736" i="28"/>
  <c r="L22" i="28"/>
  <c r="M22" i="28" s="1"/>
  <c r="M281" i="28"/>
  <c r="M390" i="28"/>
  <c r="M413" i="28"/>
  <c r="M425" i="28"/>
  <c r="M518" i="28"/>
  <c r="N536" i="28"/>
  <c r="N715" i="28"/>
  <c r="M507" i="28"/>
  <c r="N507" i="28"/>
  <c r="N496" i="28"/>
  <c r="M572" i="28"/>
  <c r="N572" i="28"/>
  <c r="N369" i="28"/>
  <c r="N553" i="28"/>
  <c r="M327" i="28"/>
  <c r="N327" i="28"/>
  <c r="M353" i="28"/>
  <c r="N353" i="28"/>
  <c r="M204" i="28"/>
  <c r="N204" i="28"/>
  <c r="M211" i="28"/>
  <c r="N211" i="28"/>
  <c r="N569" i="28"/>
  <c r="M569" i="28"/>
  <c r="N606" i="28"/>
  <c r="M606" i="28"/>
  <c r="N313" i="28"/>
  <c r="N193" i="28"/>
  <c r="N413" i="28"/>
  <c r="L616" i="28"/>
  <c r="M616" i="28" s="1"/>
  <c r="L622" i="28"/>
  <c r="M622" i="28" s="1"/>
  <c r="L28" i="28"/>
  <c r="M28" i="28" s="1"/>
  <c r="L70" i="28"/>
  <c r="M70" i="28" s="1"/>
  <c r="L79" i="28"/>
  <c r="N79" i="28" s="1"/>
  <c r="L103" i="28"/>
  <c r="M103" i="28" s="1"/>
  <c r="L131" i="28"/>
  <c r="M131" i="28" s="1"/>
  <c r="L140" i="28"/>
  <c r="N140" i="28" s="1"/>
  <c r="N205" i="28"/>
  <c r="M336" i="28"/>
  <c r="N347" i="28"/>
  <c r="N371" i="28"/>
  <c r="L397" i="28"/>
  <c r="M397" i="28" s="1"/>
  <c r="M505" i="28"/>
  <c r="N529" i="28"/>
  <c r="N563" i="28"/>
  <c r="M677" i="28"/>
  <c r="M164" i="28"/>
  <c r="N220" i="28"/>
  <c r="N302" i="28"/>
  <c r="M332" i="28"/>
  <c r="M685" i="28"/>
  <c r="L43" i="28"/>
  <c r="N43" i="28" s="1"/>
  <c r="L152" i="28"/>
  <c r="M239" i="28"/>
  <c r="N258" i="28"/>
  <c r="N269" i="28"/>
  <c r="L320" i="28"/>
  <c r="M320" i="28" s="1"/>
  <c r="M343" i="28"/>
  <c r="N377" i="28"/>
  <c r="M521" i="28"/>
  <c r="M623" i="28"/>
  <c r="M679" i="28"/>
  <c r="N123" i="28"/>
  <c r="M383" i="28"/>
  <c r="M420" i="28"/>
  <c r="L458" i="28"/>
  <c r="M458" i="28" s="1"/>
  <c r="M575" i="28"/>
  <c r="L100" i="28"/>
  <c r="M100" i="28" s="1"/>
  <c r="N208" i="28"/>
  <c r="N328" i="28"/>
  <c r="N410" i="28"/>
  <c r="M414" i="28"/>
  <c r="N513" i="28"/>
  <c r="M532" i="28"/>
  <c r="L619" i="28"/>
  <c r="M619" i="28" s="1"/>
  <c r="L642" i="28"/>
  <c r="M642" i="28" s="1"/>
  <c r="M673" i="28"/>
  <c r="M687" i="28"/>
  <c r="M763" i="28"/>
  <c r="M785" i="28"/>
  <c r="M795" i="28"/>
  <c r="L7" i="28"/>
  <c r="L19" i="28"/>
  <c r="N19" i="28" s="1"/>
  <c r="L40" i="28"/>
  <c r="M40" i="28" s="1"/>
  <c r="M212" i="28"/>
  <c r="M275" i="28"/>
  <c r="M287" i="28"/>
  <c r="N301" i="28"/>
  <c r="N373" i="28"/>
  <c r="M191" i="28"/>
  <c r="M355" i="28"/>
  <c r="M360" i="28"/>
  <c r="N364" i="28"/>
  <c r="M493" i="28"/>
  <c r="N504" i="28"/>
  <c r="N523" i="28"/>
  <c r="M576" i="28"/>
  <c r="N605" i="28"/>
  <c r="M681" i="28"/>
  <c r="M732" i="28"/>
  <c r="N172" i="28"/>
  <c r="N178" i="28"/>
  <c r="N183" i="28"/>
  <c r="M223" i="28"/>
  <c r="N331" i="28"/>
  <c r="M384" i="28"/>
  <c r="N406" i="28"/>
  <c r="M481" i="28"/>
  <c r="M566" i="28"/>
  <c r="M582" i="28"/>
  <c r="M675" i="28"/>
  <c r="N797" i="28"/>
  <c r="L64" i="28"/>
  <c r="N64" i="28" s="1"/>
  <c r="N155" i="28"/>
  <c r="L455" i="28"/>
  <c r="M455" i="28" s="1"/>
  <c r="N556" i="28"/>
  <c r="N560" i="28"/>
  <c r="M740" i="28"/>
  <c r="L106" i="28"/>
  <c r="M106" i="28" s="1"/>
  <c r="N201" i="28"/>
  <c r="N540" i="28"/>
  <c r="M589" i="28"/>
  <c r="N380" i="28"/>
  <c r="M380" i="28"/>
  <c r="N290" i="28"/>
  <c r="M290" i="28"/>
  <c r="N428" i="28"/>
  <c r="M428" i="28"/>
  <c r="N226" i="28"/>
  <c r="M226" i="28"/>
  <c r="N108" i="28"/>
  <c r="N698" i="28"/>
  <c r="M698" i="28"/>
  <c r="N256" i="28"/>
  <c r="M256" i="28"/>
  <c r="M185" i="28"/>
  <c r="N185" i="28"/>
  <c r="N267" i="28"/>
  <c r="M267" i="28"/>
  <c r="N16" i="28"/>
  <c r="M195" i="28"/>
  <c r="N195" i="28"/>
  <c r="N417" i="28"/>
  <c r="M417" i="28"/>
  <c r="N278" i="28"/>
  <c r="M278" i="28"/>
  <c r="N335" i="28"/>
  <c r="M335" i="28"/>
  <c r="N111" i="28"/>
  <c r="N116" i="28"/>
  <c r="N121" i="28"/>
  <c r="N230" i="28"/>
  <c r="M230" i="28"/>
  <c r="N242" i="28"/>
  <c r="M242" i="28"/>
  <c r="N346" i="28"/>
  <c r="M346" i="28"/>
  <c r="H662" i="28"/>
  <c r="H845" i="28" s="1"/>
  <c r="D848" i="28" s="1"/>
  <c r="N262" i="28"/>
  <c r="M262" i="28"/>
  <c r="N676" i="28"/>
  <c r="M676" i="28"/>
  <c r="M123" i="28"/>
  <c r="N163" i="28"/>
  <c r="N198" i="28"/>
  <c r="M208" i="28"/>
  <c r="N215" i="28"/>
  <c r="M310" i="28"/>
  <c r="N635" i="28"/>
  <c r="M635" i="28"/>
  <c r="M725" i="28"/>
  <c r="N166" i="28"/>
  <c r="N212" i="28"/>
  <c r="N253" i="28"/>
  <c r="N272" i="28"/>
  <c r="M272" i="28"/>
  <c r="N350" i="28"/>
  <c r="N492" i="28"/>
  <c r="N521" i="28"/>
  <c r="N684" i="28"/>
  <c r="M684" i="28"/>
  <c r="M172" i="28"/>
  <c r="N181" i="28"/>
  <c r="M391" i="28"/>
  <c r="L449" i="28"/>
  <c r="M516" i="28"/>
  <c r="M733" i="28"/>
  <c r="M161" i="28"/>
  <c r="M193" i="28"/>
  <c r="L293" i="28"/>
  <c r="M253" i="28"/>
  <c r="L594" i="28"/>
  <c r="M492" i="28"/>
  <c r="N610" i="28"/>
  <c r="M610" i="28"/>
  <c r="N631" i="28"/>
  <c r="M631" i="28"/>
  <c r="N236" i="28"/>
  <c r="M236" i="28"/>
  <c r="N317" i="28"/>
  <c r="M339" i="28"/>
  <c r="N672" i="28"/>
  <c r="M672" i="28"/>
  <c r="N704" i="28"/>
  <c r="M704" i="28"/>
  <c r="N741" i="28"/>
  <c r="M741" i="28"/>
  <c r="N828" i="28"/>
  <c r="M828" i="28"/>
  <c r="M834" i="28"/>
  <c r="M264" i="28"/>
  <c r="M269" i="28"/>
  <c r="N275" i="28"/>
  <c r="M377" i="28"/>
  <c r="N481" i="28"/>
  <c r="M526" i="28"/>
  <c r="N575" i="28"/>
  <c r="M217" i="28"/>
  <c r="M543" i="28"/>
  <c r="N585" i="28"/>
  <c r="M585" i="28"/>
  <c r="N680" i="28"/>
  <c r="M680" i="28"/>
  <c r="M155" i="28"/>
  <c r="M169" i="28"/>
  <c r="N223" i="28"/>
  <c r="N287" i="28"/>
  <c r="N309" i="28"/>
  <c r="M513" i="28"/>
  <c r="M729" i="28"/>
  <c r="N819" i="28"/>
  <c r="M158" i="28"/>
  <c r="N191" i="28"/>
  <c r="N227" i="28"/>
  <c r="N239" i="28"/>
  <c r="N281" i="28"/>
  <c r="N592" i="28"/>
  <c r="N627" i="28"/>
  <c r="M627" i="28"/>
  <c r="N688" i="28"/>
  <c r="M688" i="28"/>
  <c r="N305" i="28"/>
  <c r="N367" i="28"/>
  <c r="N390" i="28"/>
  <c r="N550" i="28"/>
  <c r="N566" i="28"/>
  <c r="N582" i="28"/>
  <c r="M649" i="28"/>
  <c r="N314" i="28"/>
  <c r="M314" i="28"/>
  <c r="N325" i="28"/>
  <c r="N343" i="28"/>
  <c r="N425" i="28"/>
  <c r="N510" i="28"/>
  <c r="M523" i="28"/>
  <c r="N724" i="28"/>
  <c r="M724" i="28"/>
  <c r="N831" i="28"/>
  <c r="M831" i="28"/>
  <c r="M710" i="28"/>
  <c r="M718" i="28"/>
  <c r="M722" i="28"/>
  <c r="M753" i="28"/>
  <c r="T17" i="28" s="1"/>
  <c r="M766" i="28"/>
  <c r="M778" i="28"/>
  <c r="M786" i="28"/>
  <c r="M790" i="28"/>
  <c r="M796" i="28"/>
  <c r="M814" i="28"/>
  <c r="M818" i="28"/>
  <c r="M301" i="28"/>
  <c r="L689" i="28"/>
  <c r="M726" i="28"/>
  <c r="M730" i="28"/>
  <c r="M734" i="28"/>
  <c r="M738" i="28"/>
  <c r="N753" i="28"/>
  <c r="U17" i="28" s="1"/>
  <c r="N766" i="28"/>
  <c r="M835" i="28"/>
  <c r="M429" i="28"/>
  <c r="M496" i="28"/>
  <c r="M586" i="28"/>
  <c r="M711" i="28"/>
  <c r="M719" i="28"/>
  <c r="M723" i="28"/>
  <c r="M742" i="28"/>
  <c r="M754" i="28"/>
  <c r="M769" i="28"/>
  <c r="M779" i="28"/>
  <c r="M787" i="28"/>
  <c r="M793" i="28"/>
  <c r="M815" i="28"/>
  <c r="M829" i="28"/>
  <c r="M832" i="28"/>
  <c r="M727" i="28"/>
  <c r="M731" i="28"/>
  <c r="M735" i="28"/>
  <c r="M739" i="28"/>
  <c r="M836" i="28"/>
  <c r="M284" i="28"/>
  <c r="M340" i="28"/>
  <c r="M374" i="28"/>
  <c r="M423" i="28"/>
  <c r="M536" i="28"/>
  <c r="M579" i="28"/>
  <c r="M593" i="28"/>
  <c r="M670" i="28"/>
  <c r="M674" i="28"/>
  <c r="M678" i="28"/>
  <c r="M682" i="28"/>
  <c r="M686" i="28"/>
  <c r="M697" i="28"/>
  <c r="N697" i="28"/>
  <c r="U16" i="28" s="1"/>
  <c r="M714" i="28"/>
  <c r="M720" i="28"/>
  <c r="M743" i="28"/>
  <c r="M772" i="28"/>
  <c r="M782" i="28"/>
  <c r="M788" i="28"/>
  <c r="M794" i="28"/>
  <c r="M805" i="28"/>
  <c r="T19" i="28" s="1"/>
  <c r="M816" i="28"/>
  <c r="N805" i="28"/>
  <c r="U19" i="28" s="1"/>
  <c r="M827" i="28"/>
  <c r="M830" i="28"/>
  <c r="M833" i="28"/>
  <c r="M837" i="28"/>
  <c r="E14" i="32" l="1"/>
  <c r="G22" i="32"/>
  <c r="D14" i="29"/>
  <c r="H16" i="32"/>
  <c r="G16" i="32"/>
  <c r="U13" i="28"/>
  <c r="F8" i="32"/>
  <c r="U9" i="28"/>
  <c r="N602" i="28"/>
  <c r="S14" i="28"/>
  <c r="F13" i="26" s="1"/>
  <c r="M259" i="28"/>
  <c r="T9" i="28" s="1"/>
  <c r="N259" i="28"/>
  <c r="T20" i="28"/>
  <c r="N449" i="28"/>
  <c r="S11" i="28"/>
  <c r="F10" i="26" s="1"/>
  <c r="S8" i="28"/>
  <c r="F7" i="26" s="1"/>
  <c r="F12" i="32"/>
  <c r="H12" i="32" s="1"/>
  <c r="T15" i="28"/>
  <c r="U15" i="28"/>
  <c r="S10" i="28"/>
  <c r="F9" i="26" s="1"/>
  <c r="T13" i="28"/>
  <c r="U21" i="28"/>
  <c r="F21" i="32"/>
  <c r="T21" i="28"/>
  <c r="T16" i="28"/>
  <c r="N469" i="28"/>
  <c r="S12" i="28"/>
  <c r="F11" i="26" s="1"/>
  <c r="E24" i="32"/>
  <c r="E25" i="32" s="1"/>
  <c r="D17" i="29"/>
  <c r="F19" i="32"/>
  <c r="G19" i="32" s="1"/>
  <c r="D16" i="29"/>
  <c r="F18" i="32"/>
  <c r="H18" i="32" s="1"/>
  <c r="G12" i="32"/>
  <c r="F20" i="26"/>
  <c r="T18" i="28"/>
  <c r="U18" i="28"/>
  <c r="F17" i="26"/>
  <c r="M613" i="28"/>
  <c r="N113" i="28"/>
  <c r="N55" i="28"/>
  <c r="M435" i="28"/>
  <c r="M10" i="28"/>
  <c r="N13" i="28"/>
  <c r="M819" i="28"/>
  <c r="N142" i="28"/>
  <c r="N609" i="28"/>
  <c r="N616" i="28"/>
  <c r="N134" i="28"/>
  <c r="M469" i="28"/>
  <c r="T12" i="28" s="1"/>
  <c r="M432" i="28"/>
  <c r="N125" i="28"/>
  <c r="M34" i="28"/>
  <c r="N73" i="28"/>
  <c r="M394" i="28"/>
  <c r="T10" i="28" s="1"/>
  <c r="M475" i="28"/>
  <c r="N652" i="28"/>
  <c r="M67" i="28"/>
  <c r="M602" i="28"/>
  <c r="M46" i="28"/>
  <c r="N94" i="28"/>
  <c r="N626" i="28"/>
  <c r="M88" i="28"/>
  <c r="M52" i="28"/>
  <c r="N25" i="28"/>
  <c r="N634" i="28"/>
  <c r="N61" i="28"/>
  <c r="N82" i="28"/>
  <c r="N37" i="28"/>
  <c r="M31" i="28"/>
  <c r="N658" i="28"/>
  <c r="M175" i="28"/>
  <c r="M118" i="28"/>
  <c r="M452" i="28"/>
  <c r="N622" i="28"/>
  <c r="N655" i="28"/>
  <c r="M630" i="28"/>
  <c r="M43" i="28"/>
  <c r="M19" i="28"/>
  <c r="N97" i="28"/>
  <c r="N49" i="28"/>
  <c r="L245" i="28"/>
  <c r="N28" i="28"/>
  <c r="N478" i="28"/>
  <c r="M648" i="28"/>
  <c r="N403" i="28"/>
  <c r="N128" i="28"/>
  <c r="N397" i="28"/>
  <c r="U10" i="28" s="1"/>
  <c r="N455" i="28"/>
  <c r="M79" i="28"/>
  <c r="N58" i="28"/>
  <c r="N645" i="28"/>
  <c r="N152" i="28"/>
  <c r="N642" i="28"/>
  <c r="N22" i="28"/>
  <c r="M140" i="28"/>
  <c r="N438" i="28"/>
  <c r="M152" i="28"/>
  <c r="T8" i="28" s="1"/>
  <c r="M76" i="28"/>
  <c r="L144" i="28"/>
  <c r="N400" i="28"/>
  <c r="L484" i="28"/>
  <c r="N103" i="28"/>
  <c r="M64" i="28"/>
  <c r="N638" i="28"/>
  <c r="M137" i="28"/>
  <c r="N472" i="28"/>
  <c r="N85" i="28"/>
  <c r="N40" i="28"/>
  <c r="N157" i="28"/>
  <c r="N839" i="28"/>
  <c r="M797" i="28"/>
  <c r="L661" i="28"/>
  <c r="N100" i="28"/>
  <c r="N106" i="28"/>
  <c r="N320" i="28"/>
  <c r="N131" i="28"/>
  <c r="S7" i="28"/>
  <c r="N70" i="28"/>
  <c r="M7" i="28"/>
  <c r="N619" i="28"/>
  <c r="N7" i="28"/>
  <c r="N458" i="28"/>
  <c r="L441" i="28"/>
  <c r="M293" i="28"/>
  <c r="M689" i="28"/>
  <c r="N293" i="28"/>
  <c r="N594" i="28"/>
  <c r="L844" i="28"/>
  <c r="N689" i="28"/>
  <c r="N745" i="28"/>
  <c r="M839" i="28"/>
  <c r="M745" i="28"/>
  <c r="N755" i="28"/>
  <c r="M449" i="28"/>
  <c r="L461" i="28"/>
  <c r="M806" i="28"/>
  <c r="M594" i="28"/>
  <c r="N806" i="28"/>
  <c r="M755" i="28"/>
  <c r="T11" i="28" l="1"/>
  <c r="H21" i="32"/>
  <c r="G21" i="32"/>
  <c r="D12" i="29"/>
  <c r="F13" i="32"/>
  <c r="D8" i="29"/>
  <c r="F9" i="32"/>
  <c r="U14" i="28"/>
  <c r="G8" i="32"/>
  <c r="H8" i="32"/>
  <c r="T14" i="28"/>
  <c r="D10" i="29"/>
  <c r="F11" i="32"/>
  <c r="F7" i="32"/>
  <c r="D6" i="29"/>
  <c r="H19" i="32"/>
  <c r="U12" i="28"/>
  <c r="D9" i="29"/>
  <c r="F10" i="32"/>
  <c r="U8" i="28"/>
  <c r="U11" i="28"/>
  <c r="E26" i="32"/>
  <c r="E35" i="32" s="1"/>
  <c r="E38" i="32" s="1"/>
  <c r="F40" i="32" s="1"/>
  <c r="D18" i="29"/>
  <c r="F20" i="32"/>
  <c r="H20" i="32" s="1"/>
  <c r="D15" i="29"/>
  <c r="F17" i="32"/>
  <c r="H17" i="32" s="1"/>
  <c r="G18" i="32"/>
  <c r="G17" i="32"/>
  <c r="F6" i="26"/>
  <c r="M441" i="28"/>
  <c r="M661" i="28"/>
  <c r="M484" i="28"/>
  <c r="N441" i="28"/>
  <c r="T7" i="28"/>
  <c r="M144" i="28"/>
  <c r="N461" i="28"/>
  <c r="N484" i="28"/>
  <c r="L662" i="28"/>
  <c r="L845" i="28" s="1"/>
  <c r="N661" i="28"/>
  <c r="N245" i="28"/>
  <c r="M245" i="28"/>
  <c r="U7" i="28"/>
  <c r="N144" i="28"/>
  <c r="N844" i="28"/>
  <c r="M461" i="28"/>
  <c r="M844" i="28"/>
  <c r="H11" i="32" l="1"/>
  <c r="G11" i="32"/>
  <c r="H13" i="32"/>
  <c r="G13" i="32"/>
  <c r="H10" i="32"/>
  <c r="G10" i="32"/>
  <c r="H9" i="32"/>
  <c r="G9" i="32"/>
  <c r="G7" i="32"/>
  <c r="H7" i="32"/>
  <c r="F23" i="32"/>
  <c r="G20" i="32"/>
  <c r="G23" i="32" s="1"/>
  <c r="D5" i="29"/>
  <c r="F6" i="32"/>
  <c r="H23" i="32"/>
  <c r="L846" i="28"/>
  <c r="D849" i="28"/>
  <c r="D850" i="28" s="1"/>
  <c r="N662" i="28"/>
  <c r="N845" i="28" s="1"/>
  <c r="H849" i="28" s="1"/>
  <c r="M662" i="28"/>
  <c r="M845" i="28" s="1"/>
  <c r="H848" i="28" s="1"/>
  <c r="H6" i="32" l="1"/>
  <c r="H14" i="32" s="1"/>
  <c r="H24" i="32" s="1"/>
  <c r="G6" i="32"/>
  <c r="G14" i="32" s="1"/>
  <c r="G24" i="32" s="1"/>
  <c r="F14" i="32"/>
  <c r="F24" i="32" s="1"/>
  <c r="F25" i="32" s="1"/>
  <c r="F26" i="32" s="1"/>
  <c r="H850" i="28"/>
  <c r="H36" i="26"/>
  <c r="G36" i="26"/>
  <c r="F31" i="26"/>
  <c r="H31" i="26" s="1"/>
  <c r="F30" i="26"/>
  <c r="H30" i="26" s="1"/>
  <c r="H29" i="26"/>
  <c r="G29" i="26"/>
  <c r="H25" i="32" l="1"/>
  <c r="H26" i="32" s="1"/>
  <c r="G25" i="32"/>
  <c r="G26" i="32" s="1"/>
  <c r="G31" i="26"/>
  <c r="G30" i="26"/>
  <c r="G46" i="24" l="1"/>
  <c r="O34" i="24"/>
  <c r="O35" i="24" s="1"/>
  <c r="M34" i="24"/>
  <c r="M35" i="24" s="1"/>
  <c r="K32" i="24"/>
  <c r="I31" i="24"/>
  <c r="K30" i="24"/>
  <c r="O29" i="24"/>
  <c r="O31" i="24" s="1"/>
  <c r="M29" i="24"/>
  <c r="M31" i="24" s="1"/>
  <c r="I29" i="24"/>
  <c r="I30" i="24" s="1"/>
  <c r="O28" i="24"/>
  <c r="M28" i="24"/>
  <c r="K28" i="24"/>
  <c r="R17" i="24"/>
  <c r="Q17" i="24"/>
  <c r="P17" i="24"/>
  <c r="S17" i="24" s="1"/>
  <c r="R16" i="24"/>
  <c r="Q16" i="24"/>
  <c r="T16" i="24" s="1"/>
  <c r="P16" i="24"/>
  <c r="S16" i="24" s="1"/>
  <c r="R15" i="24"/>
  <c r="Q15" i="24"/>
  <c r="P15" i="24"/>
  <c r="S15" i="24" s="1"/>
  <c r="T15" i="24" s="1"/>
  <c r="S14" i="24"/>
  <c r="R14" i="24"/>
  <c r="Q14" i="24"/>
  <c r="P14" i="24"/>
  <c r="R13" i="24"/>
  <c r="Q13" i="24"/>
  <c r="T13" i="24" s="1"/>
  <c r="P13" i="24"/>
  <c r="S13" i="24" s="1"/>
  <c r="S12" i="24"/>
  <c r="R12" i="24"/>
  <c r="Q12" i="24"/>
  <c r="P12" i="24"/>
  <c r="R11" i="24"/>
  <c r="Q11" i="24"/>
  <c r="P11" i="24"/>
  <c r="S11" i="24" s="1"/>
  <c r="R10" i="24"/>
  <c r="Q10" i="24"/>
  <c r="P10" i="24"/>
  <c r="S10" i="24" s="1"/>
  <c r="S9" i="24"/>
  <c r="R9" i="24"/>
  <c r="Q9" i="24"/>
  <c r="P9" i="24"/>
  <c r="R8" i="24"/>
  <c r="Q8" i="24"/>
  <c r="P8" i="24"/>
  <c r="S8" i="24" s="1"/>
  <c r="R7" i="24"/>
  <c r="Q7" i="24"/>
  <c r="P7" i="24"/>
  <c r="S7" i="24" s="1"/>
  <c r="R6" i="24"/>
  <c r="Q6" i="24"/>
  <c r="P6" i="24"/>
  <c r="S6" i="24" s="1"/>
  <c r="R5" i="24"/>
  <c r="Q5" i="24"/>
  <c r="P5" i="24"/>
  <c r="S5" i="24" s="1"/>
  <c r="R4" i="24"/>
  <c r="Q4" i="24"/>
  <c r="P4" i="24"/>
  <c r="S4" i="24" s="1"/>
  <c r="T4" i="24" s="1"/>
  <c r="T12" i="24" l="1"/>
  <c r="T17" i="24"/>
  <c r="T6" i="24"/>
  <c r="T7" i="24"/>
  <c r="T9" i="24"/>
  <c r="T14" i="24"/>
  <c r="I32" i="24"/>
  <c r="I33" i="24" s="1"/>
  <c r="I34" i="24" s="1"/>
  <c r="I36" i="24" s="1"/>
  <c r="T5" i="24"/>
  <c r="T10" i="24"/>
  <c r="T11" i="24"/>
  <c r="M36" i="24"/>
  <c r="M37" i="24"/>
  <c r="T8" i="24"/>
  <c r="O37" i="24"/>
  <c r="O36" i="24"/>
  <c r="I35" i="24"/>
  <c r="M32" i="24"/>
  <c r="O32" i="24"/>
  <c r="K31" i="24"/>
  <c r="K33" i="24" s="1"/>
  <c r="K34" i="24" s="1"/>
  <c r="K35" i="24" s="1"/>
  <c r="K36" i="24" l="1"/>
  <c r="K37" i="24"/>
  <c r="M38" i="24"/>
  <c r="O38" i="24"/>
  <c r="H22" i="26" l="1"/>
  <c r="G22" i="26"/>
  <c r="G21" i="26"/>
  <c r="H21" i="26"/>
  <c r="H19" i="26" l="1"/>
  <c r="G19" i="26"/>
  <c r="H20" i="26"/>
  <c r="G20" i="26"/>
  <c r="H18" i="26" l="1"/>
  <c r="G18" i="26" l="1"/>
  <c r="H16" i="26"/>
  <c r="H17" i="26"/>
  <c r="D21" i="29" l="1"/>
  <c r="H8" i="26"/>
  <c r="H12" i="26"/>
  <c r="G17" i="26"/>
  <c r="G16" i="26"/>
  <c r="E14" i="26"/>
  <c r="E24" i="26" s="1"/>
  <c r="E25" i="26" s="1"/>
  <c r="E26" i="26" s="1"/>
  <c r="F23" i="26"/>
  <c r="G12" i="26"/>
  <c r="G7" i="26"/>
  <c r="G11" i="26"/>
  <c r="G8" i="26"/>
  <c r="G9" i="26"/>
  <c r="G13" i="26"/>
  <c r="H10" i="26"/>
  <c r="H6" i="26"/>
  <c r="H23" i="26"/>
  <c r="G23" i="26" l="1"/>
  <c r="H7" i="26"/>
  <c r="H11" i="26"/>
  <c r="F14" i="26"/>
  <c r="F24" i="26" s="1"/>
  <c r="F25" i="26" s="1"/>
  <c r="F26" i="26" s="1"/>
  <c r="F35" i="26" s="1"/>
  <c r="G6" i="26"/>
  <c r="H13" i="26"/>
  <c r="G10" i="26"/>
  <c r="H9" i="26"/>
  <c r="D13" i="29"/>
  <c r="D22" i="29" s="1"/>
  <c r="E35" i="26"/>
  <c r="E38" i="26" s="1"/>
  <c r="F40" i="26" s="1"/>
  <c r="D33" i="29" l="1"/>
  <c r="F35" i="32"/>
  <c r="F32" i="26"/>
  <c r="F28" i="26"/>
  <c r="F28" i="32" s="1"/>
  <c r="F27" i="26"/>
  <c r="H14" i="26"/>
  <c r="H24" i="26" s="1"/>
  <c r="G14" i="26"/>
  <c r="G24" i="26" s="1"/>
  <c r="D23" i="29"/>
  <c r="D24" i="29" s="1"/>
  <c r="H35" i="26"/>
  <c r="G35" i="26"/>
  <c r="G25" i="26"/>
  <c r="H25" i="26"/>
  <c r="H35" i="32" l="1"/>
  <c r="G35" i="32"/>
  <c r="G28" i="32"/>
  <c r="H28" i="32"/>
  <c r="D30" i="29"/>
  <c r="F32" i="32"/>
  <c r="D25" i="29"/>
  <c r="F27" i="32"/>
  <c r="H28" i="26"/>
  <c r="D26" i="29"/>
  <c r="H32" i="26"/>
  <c r="G28" i="26"/>
  <c r="G32" i="26"/>
  <c r="G26" i="26"/>
  <c r="F33" i="26"/>
  <c r="F34" i="26" s="1"/>
  <c r="G27" i="26"/>
  <c r="H27" i="26"/>
  <c r="H26" i="26"/>
  <c r="D32" i="29" l="1"/>
  <c r="F34" i="32"/>
  <c r="G32" i="32"/>
  <c r="H32" i="32"/>
  <c r="H27" i="32"/>
  <c r="F33" i="32"/>
  <c r="G27" i="32"/>
  <c r="H33" i="26"/>
  <c r="D31" i="29"/>
  <c r="G33" i="26"/>
  <c r="H34" i="26"/>
  <c r="G34" i="26"/>
  <c r="F37" i="26"/>
  <c r="F38" i="26" s="1"/>
  <c r="F41" i="26" s="1"/>
  <c r="F42" i="26" s="1"/>
  <c r="H37" i="26" l="1"/>
  <c r="H38" i="26" s="1"/>
  <c r="H41" i="26" s="1"/>
  <c r="G33" i="32"/>
  <c r="H33" i="32"/>
  <c r="F37" i="32"/>
  <c r="F38" i="32" s="1"/>
  <c r="F41" i="32" s="1"/>
  <c r="F42" i="32" s="1"/>
  <c r="G37" i="26"/>
  <c r="G38" i="26" s="1"/>
  <c r="H40" i="26" s="1"/>
  <c r="H42" i="26" s="1"/>
  <c r="D35" i="29"/>
  <c r="D36" i="29" s="1"/>
  <c r="G34" i="32" l="1"/>
  <c r="G37" i="32" s="1"/>
  <c r="G38" i="32" s="1"/>
  <c r="H40" i="32" s="1"/>
  <c r="H34" i="32"/>
  <c r="H37" i="32" s="1"/>
  <c r="H38" i="32" s="1"/>
  <c r="H41" i="32" s="1"/>
  <c r="H42" i="32" l="1"/>
</calcChain>
</file>

<file path=xl/sharedStrings.xml><?xml version="1.0" encoding="utf-8"?>
<sst xmlns="http://schemas.openxmlformats.org/spreadsheetml/2006/main" count="3031" uniqueCount="901">
  <si>
    <t>Nos</t>
  </si>
  <si>
    <t>sqm</t>
  </si>
  <si>
    <t>Cum</t>
  </si>
  <si>
    <t>Rmt</t>
  </si>
  <si>
    <t>Sqm</t>
  </si>
  <si>
    <t>DESCRIPTION</t>
  </si>
  <si>
    <t>Ovum Aspiration Pumps at Gandhi Hospital</t>
  </si>
  <si>
    <t>No</t>
  </si>
  <si>
    <t>IVF Test tube Warmers at Gandhi Hospital</t>
  </si>
  <si>
    <t>DICOM  compatible  fully  digital,  compact,  portable,  Ultrasound  Scan Machine Colour Doppler at Gandhi Hospital</t>
  </si>
  <si>
    <t>Multipurpose Electro hydraulic with manual override mobile OT Table, with divided  leg  section  suitable  for  all  Gynaecological  surgical  procedures, complete with 5cm Mattress and corded handset at Gandhi Hospital</t>
  </si>
  <si>
    <t>LED procedure Lights Double dome at Gandhi Hospital</t>
  </si>
  <si>
    <t>LED procedure Lights Single dome  at Gandhi Hospital</t>
  </si>
  <si>
    <t>IVF Workstation with LAF at Gandhi Hospital</t>
  </si>
  <si>
    <t>IVF Ant vibration Table for procedure at Gandhi Hospital</t>
  </si>
  <si>
    <t>CO2 Incubators at Gandhi Hospital</t>
  </si>
  <si>
    <t>Trigas bench Top Incubators for Human Embryo culture at Gandhi Hospital</t>
  </si>
  <si>
    <t>Trinocular Stereozoom Microscope at Gandhi Hospital</t>
  </si>
  <si>
    <t>ICSI Micro manipulator with Inverted Microscope at Gandhi Hospital</t>
  </si>
  <si>
    <t>IVF Laser System at Gandhi Hospital</t>
  </si>
  <si>
    <t>IVF Thermometer at Gandhi Hospital</t>
  </si>
  <si>
    <t>CO2 Cylinder and Manifold at Gandhi Hospital</t>
  </si>
  <si>
    <t>CO2 and O2 Analyzer at Gandhi Hospital</t>
  </si>
  <si>
    <t>PH Meter at Gandhi Hospital</t>
  </si>
  <si>
    <t>VOC Meter for ART Lab at Gandhi Hospital</t>
  </si>
  <si>
    <t>Sperm Counting Makler Chamber at Gandhi Hospital</t>
  </si>
  <si>
    <t>Binocular Microscope for Semen Analysis at Gandhi Hospital</t>
  </si>
  <si>
    <t>Laminar flow cabinet with Andrology Work station at Gandhi Hospital</t>
  </si>
  <si>
    <t>Clinical Centrifuge machine for Andrology at Gandhi Hospital</t>
  </si>
  <si>
    <t>Dry Incubators at Gandhi Hospital</t>
  </si>
  <si>
    <t>Pipetter and Denudation system at Gandhi Hospital</t>
  </si>
  <si>
    <t>Pharmaceutical Refrigerator at Gandhi Hospital</t>
  </si>
  <si>
    <t>Cryocans with wheels at Gandhi Hospital</t>
  </si>
  <si>
    <t>Defibrillator at Gandhi Hospital</t>
  </si>
  <si>
    <t>7 Para Patient Monitor at Gandhi Hospital</t>
  </si>
  <si>
    <t>Suction machine at Gandhi Hospital</t>
  </si>
  <si>
    <t>Anaesthesia Work station at Gandhi Hospital</t>
  </si>
  <si>
    <t>Autoclave at Gandhi Hospital</t>
  </si>
  <si>
    <t>Operative Hysteroscopy and Resectoscope Set Machine at Gandhi Hospital</t>
  </si>
  <si>
    <t>Operative Laparoscopy Set at Gandhi Hospital</t>
  </si>
  <si>
    <t>Multifunctional Printer at Gandhi Hospital</t>
  </si>
  <si>
    <t>Ultrasound Examination Couch at Gandhi Hospital</t>
  </si>
  <si>
    <t>UPS 20KVA with battery backup at Gandhi Hospital</t>
  </si>
  <si>
    <t>Laptop for Office usage at Gandhi Hospital</t>
  </si>
  <si>
    <t>Reception Table at Gandhi Hospital</t>
  </si>
  <si>
    <t>Reception chair at Gandhi Hospital</t>
  </si>
  <si>
    <t>Filing Cabinet at Gandhi Hospital</t>
  </si>
  <si>
    <t>Patient Seating 3 in 1 model at Gandhi Hospital</t>
  </si>
  <si>
    <t>Consultant Chair at Gandhi Hospital</t>
  </si>
  <si>
    <t>Patient Chair at Gandhi Hospital</t>
  </si>
  <si>
    <t>Small Trolley at Gandhi Hospital</t>
  </si>
  <si>
    <t>Big Trolley at Gandhi Hospital</t>
  </si>
  <si>
    <t>Wall Storage Cabinets at Gandhi Hospital</t>
  </si>
  <si>
    <t>Office Table at Gandhi Hospital</t>
  </si>
  <si>
    <t>Consumables and Media for 100 Cycles at Gandhi Hospital</t>
  </si>
  <si>
    <t>Lot</t>
  </si>
  <si>
    <t>Dismantling,  clearing  away  and  carefully  stacking  useful  materials  for  re- use  and  disposal  of  unserviceable  materials  with  100m  lead  as  directed  by Executive Engineer duly taking actual premeasurements before dismantling including  all  labour  charges,  etc.,  complete.  Brick  Masonry  at  Gandhi Hospital</t>
  </si>
  <si>
    <t>Dismantling  doors,  windows  and  clear  storey  windows,  Ventilators  etc., wood or steel shutters including Chowkhats, architraves, hold fasts and other attachments  etc.,  and  stacking  them  within  100m  lead  including  labour charge etc., and complete for finished item of work. Not exceeding 3 sqm in area: Doors 1.00x2.60M at Gandhi Hospital</t>
  </si>
  <si>
    <t>Dismantling  doors,  windows  and  clear  storey  windows,  Ventilators  etc., wood or steel shutters including Chowkhats, architraves, hold fasts and other attachments  etc.,  and  stacking  them  within  100m  lead  including  labour charge  etc.,  and  complete  for  finished  item  of  work.  Exceeding  3  sqm  in area: Doors 1.50x2.60M at Gandhi Hospital</t>
  </si>
  <si>
    <t>Conveyance of un-useful excavated earth to a distance of 21 KM for disposal including hire charges of T and P, labour charges etc., complete for finished item of work. Dismantled Brick masonry  at Gandhi Hospital</t>
  </si>
  <si>
    <t>Brick masonry for panel walls in superstructure with CM 1:8 prop: Aerated Cellular Autoclaved  Concrete  Blocks  conforming  to  IS:2185  Part-3  -  1984 and IS:6441-1972 of Compressive strength 3 N/mm2  600 x 200 x 200 mm including cost and  conveyance of  all materials like cement, screened  sand, bricks, water etc., to site, including sales and other taxes on all materials and such  as  labour  charges,  like  mixing  cement  mortar,  scaffolding  charges, constructing masonry, lift charges, curing, etc.,complete for finished item of work. TSSS No.501 and 504. 5th Floor at Gandhi Hospital</t>
  </si>
  <si>
    <r>
      <rPr>
        <sz val="12"/>
        <rFont val="Times New Roman"/>
        <family val="1"/>
      </rPr>
      <t>Reinforced  Masonry  for  partition  walls  100  mm  thick  in  CM  1:4  prop. Aerated Cellular Autoclaved Concrete Blocks conforming to IS:2185 Part-3
- 1984 and IS:6441-1972 of Compressive strength 3 N/mm2 600 x 200 x 100 mm and placing 2Nos. of 6mm M.S plain rods in every third layer with free ends  of  the  reinforcement  pegged  into  mortar  joints  of  main  brick  walls where applicable including cost and conveyance of all materials like cement, steel, sans, brick, water etc., to site, including sales and other taxes excluding GST   on   all   materials,   all   operational,   incidents   charges,   constructing masonry, lift charges, curing, complete for finished item of work. TSSS No. of 509.5th Floor at Gandhi Hospital</t>
    </r>
  </si>
  <si>
    <t>Providing Mild steel MS steel bars Fe 250 grade as per IS 432 of different diameters  including  labour  charges  for  straightening,  cutting,  bending  to required sizes and shapes, placing in position with cover blocks of approved materials and size and tying and lap-splicing with binding wire of 18 SWG, forming grills for reinforcement work as per approved designs and drawings, including cost and conveyance of steel bars, including all wastages such as overlaps,  couplings,  chairs,  spacer  bars  including  cost  and  conveyance  of binding  wire,  cover  blocks  and  all  incidental,  operational,  labour  charges such as cutting, bending, placing in position, tying including sales and other taxes on all materials etc. , complete for finished item of work. TSSS No.126 For RBM walls 6mm  dia: 5th Floor at Gandhi Hospital</t>
  </si>
  <si>
    <t>MT</t>
  </si>
  <si>
    <t>Plastering  20mm  thick  in  two  coats  using  screened  sand  with  base  coat  of 16mm  thick  in  CM1:6  and  top  coat  of  4mm  thick  in  CM1:4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complete for finished item of work .SS 901,903and 904 5th Floor at Gandhi Hospital</t>
  </si>
  <si>
    <t>Plastering  12mm  thick  in  two  coats  using  screened  sand  with  base  coat  of 8mm  thick  in  CM  1:6  and  top  coat  of  4mm  thick  in  CM  1:4  with  dubara sponge finishing including cost and conveyance of all materials like cement, sand, water etc., to site, including sales and other taxes on all materials, and all  operational,  incidental  charges  on  materials  and  including  cost  of  all labour charges for mixing mortar, finishing, scaffolding, lift charges, curing, including   cutting   grooves   as   directed   by   Engineer-in-charge   etc.,   and complete for finished item of work. SS 901,903 and 904. 5th Floor at Gandhi Hospital</t>
  </si>
  <si>
    <t>Providing and laying screed plain cement concrete as per site condition for floor  bedding  using  high  quality  aggregates  including  base  preparation, compaction,  levelling,  all  lead  and  lifts,  rough  finishing  at  the  top  surface, curing, shuttering if necessary etc., complete as directed . at Gandhi Hospital</t>
  </si>
  <si>
    <t>Supply and fixing doors as per drawings with medium teak wood frame of section 100mm x 65 mm and ISI marked flush door shutters of 30 mm thick single  shutter  with  bond  wood  solid  block  board  type  Core  having  cross bands  and  face  veneers,  hot  pressed  bonded  with  water  proof  phenol formaldehyde synthetic resin factory made conforming to IS 2202-1991 Part- I both sides commercial ply with internal lipping on all sides including cost and  conveyance  to  site  of  teak  wood  frame,  flush  shutter including  supply and fixing 6 Nos. MS Z hold fasts of size 300 mm x 40 mm x 5mm including cost of ISI marked Aluminium fixtures of 3 Nos. butt long handles IS:208, 1 No. door stopper and 1 No. rubber bush including fixing the fixtures to door with required number of screws, bolt and nuts including labour charges for fixing the frame in position, fixing the shutter to the frame etc., complete for finished item of work as per APSS 1001 and 1002 The vertical frame of door shall be embedded in flooring for a depth of not less than 10 mm 1000mm x 2100mm at Gandhi Hospital</t>
  </si>
  <si>
    <t>Flooring with soluble salt porcelain vitrified tiles screen printed and polished of  size  600  x  600  mm  and  thickness  between  8  to  10mm  1st  quality conforming  to  IS:  13711,  IS:  13712,  IS:  13630Parts  1  to  15  of  any  colour and  finish  in  all  shades  and  designs  with  borders  and  design  as  per  the approved flooring pattern as directed by the Engineer-In -Charge, laying tiles using  spacers  of  2mm  thick,  set  over  a  base  coat  of  CM  1:8  prop.  12mm thick  using  screened  sand  over  CC  bed  already  laid  or  RCC  roof  slab, including neat cement slurry of honey like consistency spread at the rate 3.3 kgs per Sqm. and jointed neatly with white cement paste to full depth mixed with  pigment  of  matching  shade  including  cost  and  conveyance  of  all materials like cement, sand, water, tiles, white cement etc., to site excluding cost of C.C. bed including cost of base coat and all labour charges for mixing of cement mortar, laying tiles to required slope as directed by the Engineer- in- charge etc., and  complete for finished item of work. TSSS No.701 and 707. 5th Floor at Gandhi Hospital</t>
  </si>
  <si>
    <t>Flooring with non-skid full body ceramic floor tiles of size 300mm x 300mm and  thickness  between  7  -  8mm  1st  quality  conforming  to  IS:  13711,  IS: 13712,  IS:  13630  Part  1  to  15  of  any  colour  and  finish  in  all  shades  and designs  as  approved  by  Engineer-in-charge,  set  over  base  coat  of  cement mortar  1:8,  12mm  thick  using  screened  sand  over  CC  bed  already  laid  or RCC  roof  slab,  including  neat  cement  slurry  of  honey  like  consistency spread  at  the  rate  3.3  Kgs  per  Sqm  and  jointed  neatly  with  white  cement paste to full depth mixed with pigment of matching shade, including cost of all materials like cement, screened sand , water and tiles etc., complete for finished item of work. TSSS No.701 and 707 at Gandhi Hospital</t>
  </si>
  <si>
    <t>Providing  and  fixing  in  true  horizontal  level  14  mm  -  Mineral  Fiber  sheet 595 x 595 Square / Tegular Fissura fine model edge tiles with a Humidity Resistance  of  90percentage  RH,  Average  NRC  0.50,  Light  Reflectance greater  than80percentage,  Thermal  Conductivity  equal  to  0.052  to  0.057 w/mk, Fire Performance Class 0/Class 1 using hot dipped Galvanized Steel section exposed surface with pre-coated capping, main Tee of size 24 x 32 mm at every 1200 mm c/c maximum and rotary stitched cross tee of size 24 x 27 mm at every 600 mm c/c and sub-cross tee of size 24 mm x 25 mm at 1200 mm c/c and wall angle of size 19 x 19 mm fixed to periphery of the wall and the above grid is suspended at every 1200 mm c/c in both directions using 2.0 mm thick pre-straightened GI Wire including cost and conveyance of  all  materials  and  labour  charges  such  as  cutting  ,  fixing  of  standing  of frame work exposing roof making etc., complete for finished item of work in 5th floor. at Gandhi Hospital</t>
  </si>
  <si>
    <t>Providing and applying Wall putty of White Cement or Polymer or Cement based of average 1 to 2 mm thickness over plastered surface to prepare the surface even and smooth after thoroughly brushing the surface to remove all dirt and remains of  loose powdered materials,  applying emery paper,  Sand the  surface,  clean  and  wipe  off loose  dust,  applying  knifing  paste  filler  by putty knife / muslin pad, air dry for 2 - 3 hrs, sand with 180 and 320 No., emery paper for the surface preparation including cost and conveyance of all materials  to  work  site  and  all  operational,  incidental,  labour  charges,  over heads and etc., complete for finished item of work in 5th floor Internal walls. at Gandhi Hospital</t>
  </si>
  <si>
    <t>Supply  and  application  of  one  coat  water  based  cement  primer  of  interior grade   I  and  two   coats   of  water  based  PU  paint  having  anti-bacterial applications content less than 50 grams/litre for internal walls including cost and  conveyance  of  all  materials  to  site,  sales  and  other  taxes,  incidental, operational  and  all  labour  charges  etc.,  and  complete  for  finished  item  of work in 5th floor. at Gandhi Hospital</t>
  </si>
  <si>
    <t>Painting to old walls with 2 coats of water proof cement paint of shade as approved by the Engineer-In-Charge to give an even shade after thoroughly brushing  the  surface  to  remove  all  dirt  and  remains  of  loose  powdered materials, including cost and conveyance of all materials to work site and all operational,   scaffolding   charges,   incidental,   labour   charges   etc.,   and overheads and contractors profit complete for finished item of work as per SS 912 in 5th floor. at Gandhi Hospital</t>
  </si>
  <si>
    <t>Supply and fixing of Ashirvad/ Ajay/ Astral Flowguard or equivalent CPVC Pipes and Fittings SDR 13.5 to meet the requirement of ASTM-D 2846 and are  produced  in  CTS  Copper  Tube  Sizes  1/2inches  to  2inches  for  hot  and cold water IS 15778:2007 including cost and conveyance of all materials to site, labour charges for fixing, complete for finished item of work at all floor levels. 15.90mm OD pipe at Gandhi Hospital</t>
  </si>
  <si>
    <t>Supply and fixing of Ashirvad/ Ajay/ Astral Flowguard or equivalent CPVC Pipes and Fittings SDR 13.5 to meet the requirement of ASTM-D 2846 and are  produced  in  CTS  Copper  Tube  Sizes  1/2inches  to  2inches  for  hot  and cold water IS 15778:2007 including cost and conveyance of all materials to site, labour charges for fixing,complete for finished item of work at all floor levels. 22.20mm OD pipe at Gandhi Hospital</t>
  </si>
  <si>
    <t>Supplying and fixing of SWR PVC pipes Prince/Sudhakar/ Kisan /Supreme or any ISI brand 4 Kg/Sq.cm. and fixing all special such as plain bends, off sets, door bends, single junctions, double junctions as per site requirement, fixing with PVC clamps if necessary with required number of Bombay nails including  cost  and  conveyance  of  all  materials  to  site,  labour  charges, complete for finished item of work at all floor levels. APSS No. 1302 1319 and 1326 - 75mm dia at Gandhi Hospital</t>
  </si>
  <si>
    <t>Supplying and fixing of SWR PVC pipes Prince/Sudhakar/Kisan /Supreme or any ISI brand 4 Kg/Sq.cm. and fixing all special such as plain bends, off sets, door bends, single junctions, double junctions as per site requirement, fixing with PVC clamps if necessary with required number of Bombay nails including  cost  and  conveyance  of  all  materials  to  site,  labour  charges, complete for finished item of work at all floor levels. APSS No. 1302 1319 and 1326- 110mm dia at Gandhi Hospital</t>
  </si>
  <si>
    <t>Supplying  and  fixing  Bronze  Gate/  Globe  valve  as  per  IS  -  778  Class  -  I, Indian  make  heavy  type  including  cost  and  conveyance  of  all  materials  , labour charges , overheads and contractors profit complete for finished item of work. 25mm Nominal bore at Gandhi Hospital</t>
  </si>
  <si>
    <t>Supplying  and  fixing  of  4inches  101.6mm  multi  floor  trap  with  jali  - UPVC/SWR pipe fittings as per site requirements with standard practice for all  floors  including  cost  and  conveyance  of  all  materials  to  site,  labour charges ,etc., complete for finished item of work. at Gandhi Hospital</t>
  </si>
  <si>
    <t>Supply, Installation and commissioning approved make floor mounted Anglo Indian wash down EWC conforming to IS:2556 Part 8-2004 suit with P or S trap  with  dual  flush  porcelain  cistern  fixed  on  wash  down  EWC  with  all internal parts of dual flush cistern, ultra solid seat cover of approved make with  rubber  buffer  and  cap  and  15  mm  angle  stop  cock  and  450  mm  long PVC inter connection  pipe wall flanges all of approved make etc. complete for finished item of work in all respects:  TBSP-E.II-03 at Gandhi Hospital</t>
  </si>
  <si>
    <t>Supplying  and  fixing  Chromium  plated  finish  brass  body  quarter  turn Bibcock cum Health Faucet with 1m long tube and wall hook with necessary fittings etc., complete including cost and conveyance of all materials, labour charges, complete for finished item of work in all floors. at Gandhi Hospital</t>
  </si>
  <si>
    <t>Supplying and fixing CP finish brass soap dish of approved make ISI quality including cost and conveyance of all materials, labour charges for fixing, for finished item of work in all floors at Gandhi Hospital</t>
  </si>
  <si>
    <t>Supplying and fixing TV shape mirror with plastic frame of size 609.6mm x 457.2mm,  plywood  back  with  NP  screws  1st  quality  including  cost  and conveyance of all materials, labour charges, for finished item of work in all floors. at Gandhi Hospital</t>
  </si>
  <si>
    <t>Supplying and fixing of CP finish brass wall mounted towel ring at Gandhi Hospital</t>
  </si>
  <si>
    <t>Supplying and fixing 15 mm brass body CP finish self closing tap push type conforming  to  IS  1711  as  approved  by  the  Engineer-In-Charge  including cost and conveyance of all materials, labour charges, complete for finished item of work in all floors. at Gandhi Hospital</t>
  </si>
  <si>
    <t>Supply  and  installation  of  80mm  thick  double  skin  modular  wall  Panels made of 0.8 mm thick powder coated GI on both the sides, with  40  plus or minus  2  kg/m3  density  PUF  as  infill,  GI  profiles  all  along  the  periphery, flush on both sides with maximum allowable gap of 3- 4mm filled with food grade silicon sealant and placed on cold rolled galvanised bottom tracks with a  recess  to  provide  floor  to  wall  coving  flush  with  the  wall  panel.  This includes  all  required  harware  for  completion  Panels  to  be  covered  with  a protective film to avoid any damages during transportation and installation at Gandhi Hospital</t>
  </si>
  <si>
    <t>Double  leaf  clean  room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1500 X 2100 mm with 300mm X 300mm double glazed view panels at Gandhi Hospital</t>
  </si>
  <si>
    <t>Single leaf clean room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900 X 2100 mm with 300 mm x 300 mm  View panel at Gandhi Hospital</t>
  </si>
  <si>
    <t>Emergency  Fire  Doors  :  46mm  thick  flush  doors  made  of  0.8mm  thick Powder coated GI sheets on both sides, 90  plus or minus  2 kg/m3 density Honeycomb  with  stand  upto  220  Deg.C  Temperature,  and  compressible strength upto 400 Kg/Sqm, 1.2 mm thick GPSP .  door frames, double glazed vision  panel  with  necessary  adhesive  tapes  and  silicon  sealant,  necessary hardware  like  SS304  ball  bearing  butt  hinges,  D-  handles,  push  plates, Dorma make door closure, concealed tower bolt, drop seals  for the double leaf  door  and  provision  for  fixing  magnetic  type  door  interlocking  system and  automatic  door  bottoms,  Both  side  lock  and  keys  etc.  complete.  Size 1500 X 2100 mm with 2 hours fire rated and panic push bar and accessories etc. at Gandhi Hospital</t>
  </si>
  <si>
    <t>Supply and installation of Extruded Aluminium Coving at Gandhi Hospital</t>
  </si>
  <si>
    <t>Supply,  installation,  Testing  and  Commissioning  of  Static  Pass  Boxes  of Size  450X450mm  with  1.2mm  thick  SS  304  Mat  finish  ,  with  interlock doors, UV light On when doors closed condition. As per clean room standard and requirement. at Gandhi Hospital</t>
  </si>
  <si>
    <t>Pts</t>
  </si>
  <si>
    <t>Supply  and  fixing  of  6A  ISI  Mark  3/2  pin  Modular  socket  with  6A  1way Modular  switch,  3  Module  box  with  cover  frame  and  GI  switch  box  on common     switch     board     with     connections     etc.,     complete.  Makes of wires: Finolex/ RR Cable/ Havells/ Polycab/ HPL. Makes of switches:  - GM  Four-Five  /  Legrand  Arteor  /  Schneider  Zen  celo  /Honeywell  Blenge Plus/Gold Medal curve. at Gandhi Hospital</t>
  </si>
  <si>
    <t>Supply  and  fixing  of  16A/6A,  2  in  one  socket  -  2  Nos  with  16A  switch control - 2 Nos modular type with and GI switch box with front cover plate including     all     labour     charges     etc.,     complete.  Makes  of  switches:  - GM  Four-Five  /  Legrand  Arteor  /  Schneider  Zen  celo  /Honeywell  Blenge Plus/Gold Medal curve. at Gandhi Hospital</t>
  </si>
  <si>
    <t>Supply  and  fixing  of  16A/6A,  2  in  one  socket  -  4  Nos  with  16A  switch control - 4 Nos modular type with and GI switch box with front cover plate including     all     labour     charges     etc.,     complete.  Makes  of  switches:  - GM  Four-Five  /  Legrand  Arteor  /  Schneider  Zen  celo  /Honeywell  Blenge Plus/Gold Medal curve. at Gandhi Hospital</t>
  </si>
  <si>
    <t>Supply and run of 1 of 22 /0.3mm 1.5 Sq.mm FRLS / HFFR P.V.C. insulated flexible copper cable in existing conduit pipe for earth continuity including all  labour  charges  etc.,  complete.  Makes  of  wires:  Finolex/  RR  Cable/ Havells/ Polycab/ HPL. at Gandhi Hospital</t>
  </si>
  <si>
    <t>Supply and 3 runs of 4.0 sq mm 56/0.3 mm phase neutral and earth FRLS / HFFR PVC insulated flexible copper cable in existing conduit pipe including labour  charges  etc.,  complete  for  16A  sockets.  Makes  of  wires:  Finolex/ RR Cable/ Havells/ Polycab/ HPL. at Gandhi Hospital</t>
  </si>
  <si>
    <t>Supply  and  run  of  5  of  6.0  Sqmm  90/0.3  mm  3  phases,  neutral  and  earth FRLS  /  HFFR  PVC  insulated  flexible  copper  cable  in  the  existing  conduit pipe for run of mains from Power panel board to TPN DBs with pin   type lugs  and  connections  etc.,  complete.  for  LDBs  Makes  of  wires:  Finolex/ RR Cable/ Havells/ Polycab/ HPL. at Gandhi Hospital</t>
  </si>
  <si>
    <t>Supply and run of 5 of 10.0 Sqmm 140/0.3 mm 3 phases, neutral and earth FRLS  /  HFFR  PVC  insulated  flexible  copper  cable  in  the  existing  conduit pipe for run of mains from Power panel  board to TPN DBs with pin   type lugs    and    connections    etc.,    complete.    for   PDBs   Makes   of   wires: Finolex/ RR Cable/ Havells/ Polycab/ HPL.  at Gandhi Hospital</t>
  </si>
  <si>
    <t>Supply and fixing of DP Metal Enclosure with  IP 20 Protection DB Make with  1  No  20A,  10  KA  DP  MCB  Make:  Legrand  /  Schneider  including internal  connection  and  labour  charges  for  Flush  Mounting  etc.,  complete. Makes: Legrand / Schneider. at Gandhi Hospital</t>
  </si>
  <si>
    <t>Supply and fixing of 8 Way TPN DB Horizontal with IP 43 Protection as per IS:13032  Makes:  Legrand  /  Schneider and  Supply  and  Fixing  of  1  No.,  of 63A  FP  100mA  RCCB  as  incomer  and  24  Nos  6-32  A  10kA  SP  MCBs Makes:  Legrand-DX3  /  Schneider-Acti9  as  out  goings  including  internal connections  and  labour  charges  for  FLUSH  Mounting  etc.,  complete.  For Lighting DBs At Gandhi Hospital</t>
  </si>
  <si>
    <t>Supply and fixing of 8 Way VTPN DB Horizontal with IP 43 Protection as per IS:13032 Makes: Legrand / Schneider and Supply and Fixing of 1 No., of 100A FP 10KA MCB as incomer and 4 Nos 63 A 10kA TP MCBs,     4 Nos 40 A 10kA TP MCBs Makes: Legrand-DX3 / Schneider-Acti9 as out goings including internal connections and labour charges for FLUSH Mounting etc., complete. For UPS MDB DBs At Gandhi Hospital</t>
  </si>
  <si>
    <t>Providing and fixing of 125A 25KA TPN Thermal Magnetic Release Based MCCB and Terminal Spreaders in Existing panel board with 1 No. and 1 Set of  Indication  Lamps,  LED  type,  R,Y,B  and  breaker  ON  ,  OFF,  TRIP  and spring  charged  lamps.  and  replace  with  above  Mentioned  with  required Drilling  Holes,  removing  and  Making  Busbar  connections  etc,  as  required. Makes: Legrand / Schneider/ABB/LandT/CandS At Gandhi Hospital</t>
  </si>
  <si>
    <t>Providing and fixing of 100A 10KA FP MCB and Terminal Spreaders in IP 43  isolator  Box  Making  connections  etc,  as  required.  Makes:  Legrand  / Schneider/ABB/LandT/CandS At Gandhi Hospital</t>
  </si>
  <si>
    <t>Supply, transportation and fixing of 24W edge lit LED Down light Square Housing Made of Aluminum alloy with corrosion resistant powder coat, with high efficiency acrylic wide diffuser Square with Protruded high efficiency diffuser, IP20, with wide operating voltage range, Power factor greater than 0.9, Surge protection: greater than 2KV, System efficacy of greater than100 lumens/watt, CCT: 3000K - 6500K as desired by the department and as per IS,  CRI  greater  than80,  and  THD  is  less  than  15percentage  etc.,  with  BIS Certification.  Makes:  Phillips  /  OSRAM  /  Wipro  /  Crompton  /  Bajaj  / Havells  At Gandhi Hospital</t>
  </si>
  <si>
    <t>Supply  and  Transportation  36W  Edge  lit,  2  feet  x2  feet  600mm  x600mm slim  panel  LED  luminaire  Square  Housing  Made  of  Aluminum  alloy  with corrosion  resistant  powder  coat,  with  high  efficiency  acrylic  wide  diffuser, with  wide  operating  voltage  range,  Power  factor  greater  than  0.9,  Surge protection    greater    than    2KV,    System    efficacy    of    greater    than100 lumens/watt,  CCT:  3000K  -  6500K  as  desired  by  the  department,  CRI greater  than80,  and  THD  is  less  than  15percentage  etc.,  complete.  Makes: Phillips / OSRAM / Wipro / Crompton / Bajaj / Havells At Gandhi Hospital</t>
  </si>
  <si>
    <t>Supply  and  Transportation  42W  Clean  room  Light  fixture,  2  feet  x2  feet 600mm   x600mm   LED   luminaire   CRCA   powder   coated   white   after phosphocreatine treatment provided as standard. with high efficiency acrylic wide diffuser, with wide operating voltage range, Power factor greater than 0.9, Surge protection greater than 2KV, System efficacy of greater than100 lumens/watt,  CCT:  3000K  -  6500K  as  desired  by  the  department,  CRI greater than80,  and THD is less than  15percentage  etc.,  complete. MAKE: OSRAM / Wipro / Crompton / Bajaj / Havells At Gandhi Hospital</t>
  </si>
  <si>
    <t>Supply, Transportation of energy efficient fan, 1200 mm sweep, aluminium body, consuming 28 W, BEE 5 star rated, ceiling fan with Brush Less Direct Current BLDCmotor, class of insulation: B, 3 nos blades, 30 cm long down rod, 2 nos canopies, shackle ‘kit, safety rope, copper winding, Power Factor greater  than  0.90,  Service  Value  CMMAV  greater  than  8.5,  Air  delivery minimum 235 CMM,350 RPM tolerance as per IS:374-2019, THD less than 10percentage.  with  remote  or  compatible  to  electronic  step  type  regulator unit for speed control and all remaining accessories including safety pin, nut bolts,   washers,   temperature   rise   equal   to75   degree   Cmax,   insulation resistance  more than  2  mega ohm,  suitable  for  230V,  50  HZ,  single  phase AC  supply,  earthing  etc.,  including  all  standard  accessories  etc.,  complete. Makes : Atomberg Efficio  / Havells /Orient At Gandhi Hospital</t>
  </si>
  <si>
    <t>Supply and fixing of Modular type Stepped electronic regulator Makes : GM Four-Five  /  Legrand  Arteor  /  Schneider Zen  celo  /Honeywell  Blenge Plus/ Cabtree Verna/ Million logus / Gold Medal Curve for sweep AC ceiling fans of 1200mm / 1400mm complete with connections. At Gandhi Hospital</t>
  </si>
  <si>
    <t>Supply and installation of 225mm Light duty exhaust fan with metal blades etc  complete  Makes:  Crompton  /  Havells  Ventilair-DB/  Orient  hill  air.  At Gandhi Hospital</t>
  </si>
  <si>
    <t>SITC of Hot dip galvanized perforated cable tray of 100 mm Wide sizes for to run the cable from DBs to SBs and sockets and AC panel to Units units. All  necessary  supports  and  accessories  are  included.  Cable  tray  for  cables alone shall be included here Thickness shall be 1.6 mm.  At Gandhi Hospital</t>
  </si>
  <si>
    <t>Supply and installation of 20KVA 3ph in and 3ph out on line UPS system IGBT    based    rectifier    with    input    power    factor    correction    32    bit microprocessor based with isolation transformers double conversion, SNMP controls, LCD display, Pure sine wave output, with auto static switch three phase  input  /  Three  phase  output  and  modular  structure  for  better  thermal technology / cooling facility, with warranty up to three years.Makes: APC / Numeric / Emerson / Fuji Electric At Gandhi Hospital</t>
  </si>
  <si>
    <t>Supply and fixing of 12V 65 AH SMF battery including wire leads. Makes: Quanta / Racket / Exide. At Gandhi Hospital</t>
  </si>
  <si>
    <t>Supply and providing of UPS  cum battery rack for 20 batteries  At Gandhi Hospital</t>
  </si>
  <si>
    <t>Providing  and  Fixing  maintenance  free  earthing  which  consists  of  copper. Earth  station,  with  600X600X3.15mm  Copper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Gandhi Hospital</t>
  </si>
  <si>
    <t>Supply and installation of 50x6 GI flat for body earthing of electrical panel and AC Panel which is laid in 300mm cable tray  At Gandhi Hospital</t>
  </si>
  <si>
    <t>Supply and installation of 25x3 GI flat for body earthing of DBs and Cable tray which is laid in 100mm cable tray At Gandhi Hospital</t>
  </si>
  <si>
    <t>Supply and installation of 25x3 Copper flat for Neutral earthing of UPS and Equipment which is laid in 100mm cable tray At Gandhi Hospital</t>
  </si>
  <si>
    <t>Supply  and  installation  of  4  sqmm  Copper  wire  for  Earthing  of  DBs Equipment  At Gandhi Hospital</t>
  </si>
  <si>
    <t>Supply, Lying and testing of 4Cx4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 KEI/Universal/ Glostar/Finolex. Make of gland and Lungs: HMI/Commet/Dowell’s at Gandhi Hospital</t>
  </si>
  <si>
    <t>SITC  of  IVF  center  AC  Panel  outdoor  IP-54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 without detachable  extension  type  structure  with  all  type  of  suitable  switching accessories   and   bus-bar   as   per   load   requirement   of   respective   AC equipment’s.  Which  is  including  1nos  AHU’s  stater  with  VFD  by  pass, Heater, ODU and VRF system At Gandhi Hospital</t>
  </si>
  <si>
    <t>Supply and installation of AHUs stater on/off push button station for Remote control for inside IVF center with control wiring from AC panel to on /off push button station with necessary items. at Gandhi Hospital</t>
  </si>
  <si>
    <t>Supply,  installation,  testing  and  commissioning  of  20nos  LAN  points  with cat 6 cable and with suitable network rack and 5nos of telephone points with krone box to existing EPABEX.  at Gandhi Hospital</t>
  </si>
  <si>
    <t>Job</t>
  </si>
  <si>
    <t>Supply,  installation,  testing  and  commissioning  of  1  no  of  Access  control system  with  egress  switch,  Power  Cable,  communication  cable  to  control panel with necessary required items Etc. at Gandhi Hospital</t>
  </si>
  <si>
    <t>Supply,  installation,  testing  and  commissioning  of  Automatic  Fire  Alarm System  which  is  including  30  nos  of  smoke  Detectors  1nos  manual  call point,  1  no  of  Hooter  with  fire  alarm  cable  connected  to  the  existing  fire control panel with necessary Required items etc.. at Gandhi Hospital</t>
  </si>
  <si>
    <t>Supply,  installation,  testing  and  commissioning  of  5nos  IP  Based  CCTV cameras and Cat 6 Cable with NVR system. at Gandhi Hospital</t>
  </si>
  <si>
    <t>Supply,  installation,  testing  and  commissioning  of  Audio  and  video recording of counseling rooms at Gandhi Hospital</t>
  </si>
  <si>
    <t>Supply  and  installation  of  Fire  Extinguishers  of  CO2  4.50  Kg  at  Gandhi Hospital</t>
  </si>
  <si>
    <t>Supply and installation of ceiling mounted Fire Extinguishers of ABC MAP 90, 5.0 Kg stored pressure type at Gandhi Hospital</t>
  </si>
  <si>
    <t>Supply and installation of 2.0 Kg clean agent HCFC 123 Fire Extinguishers at Gandhi Hospital</t>
  </si>
  <si>
    <t>Supply and fixing of Fire escape signage Boards at Gandhi Hospital</t>
  </si>
  <si>
    <t>Supply, transportation and installation of split AC unit 1.5 TR inverter type 3 Star capable of delivering 18000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 Daikin / Thoshiba / O General at Gandhi Hospital</t>
  </si>
  <si>
    <t>SITC  of  filter  module  made  out  of  heavy  duty  Aluminium  powder  coated extrusion with minimum of 13G . and to house 610 mm X 610 mm HEPA Filter  at  the  rate  0.3  microns  ,  99.9997,  H-14  Grade,  Filter  loading  from clean room side with bewel gear arrangement damper with access from clean room suitable to  house the following filter sizes pressure drop and Integrity testing   ports   into   room.   Includes   SS   capsule   perforated   diffuser.   This includes  all  required  supports  and  accessories  etc.  Capacity 1000  CFM.  at Gandhi Hospital</t>
  </si>
  <si>
    <t>SITC of Flange type, Flame proof FLP duct heaters of 5 kW capacity  with Mineral Filled AISI SS304/SS321 Sheathed Tubular Heater with GI Helical fins, Tube dia 8.2mm min and Helical Finn dia 25mm min, enclosed in the frame,  FLP  Terminal  box  etc.,  Nickel  Chromium  Inner  Element,  Silicon Sealing to Restrict Moisture pickup, Silver brazed mounting plate etc., and heaters shall be controlled with PID thyrestor controller based on the analog output  signal  of  0-10  V  DC  of  controller  .  And  this  should  have  saftey thermostat and cutouts and air stat etc. all safety controls. The capacities as follows and sizes of the heaters shall be as per the duct sizes and approved drawing. at Gandhi Hospital</t>
  </si>
  <si>
    <t>Aluminium low leakage aerofoil design volume control dampers Suitable for manual and motorised operation At Gandhi Hospital</t>
  </si>
  <si>
    <t>CBRI  approved  16G  GI  Spring  return  actuated  fire  dampers  rated  for  90 minutes with limit switch. At Gandhi Hospital</t>
  </si>
  <si>
    <t>SITC of SS perforated return raiser grilles with 10 microns filters with collar dampers At Gandhi Hospital</t>
  </si>
  <si>
    <t>Extruded  Al.  powder  coated  EXHAUST  /  RETURN  discrete  grilles      At Gandhi Hospital</t>
  </si>
  <si>
    <t>SITC of Collar Dampers made of Al. extrusions with black powder coating for Grilles / Diffusers At Gandhi Hospital</t>
  </si>
  <si>
    <t>SITC  of  Magnehelic  gauges  to  measure  the  room  differential  pressures  in operation  theatres  with  SS  mounting  box,  SS  nozzles,  food  grade  PVC tubing, etc. At Gandhi Hospital</t>
  </si>
  <si>
    <t>SITC of Aluminium powder coated Fresh air and Exhaust Louvers of non- vision type with nylon mosquito net etc.  At Gandhi Hospital</t>
  </si>
  <si>
    <t>Set</t>
  </si>
  <si>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0.8 TR At Gandhi Hospital</t>
  </si>
  <si>
    <t>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1.0 TR At Gandhi Hospital</t>
  </si>
  <si>
    <t>Supply,    Installation,    Testing    and    Commissioning    of    Hard    copper REFRIGERANT  PIPING  of  16swg  various  sizes  with  necessary  supports, fittings,    interconnecting    the   liquid    and    suction    lines    between   the aircooled outdoor units and the indoor units. The piping  shall  be carried out of  Hard  drawn  copper  pipes  of   type  K   with  soldered  /   brazed   socket fittings.   Isolating  valves   shall   be   provided  to  isolate  each  compressor, strainers, sight glass and any other component requiring proper operation and maintenance.  Both  the  suction  and  liquid  lines  shall  be  insulated  with 19mm  thick  closed  cell  insulation  for  above  25mm  dia  ,  13mm  thick  for pipes  below  25mm  dia  .  The  insulation  finished  with  treated  woven  glass fiber  reinforced  covering  for  inside  Piping  and  including  making  required holes in the wall and re finishing and water tight of holes after laying holes as per the specifications and approved drawings. At Gandhi Hospital</t>
  </si>
  <si>
    <t>Supply,  Installation  ,  Testing  and  Commissioning  of  Refnet  joints  to  be provided in refrigerant pipe line. Material of construction for fittings shall be similar to refrigerant piping. At Gandhi Hospital</t>
  </si>
  <si>
    <t>Supply and Installation of control cum transmission wiring of size 3C x 1.5 Sqmm  copper  wire  to  be  laid  in  heavy  grade  PVC  conduit  including  all fixing and accessories as At Gandhi Hospital</t>
  </si>
  <si>
    <t>Supply and Installation of cabling of size 2C x 1 Sqmm copper wire to be laid in heavy grade PVC conduit including all fixing and accessories as per the approved routing. At Gandhi Hospital</t>
  </si>
  <si>
    <t>SITC  of  Oxygen  Manifold  Emergency  for  1  plus  1  Cylinders,  as         per technical specifications. At Gandhi Hospital</t>
  </si>
  <si>
    <t>SITC  of  Oxygen  Outlets  with  matching  probes,  as  per  HTM-2022/02-01 of UK/NFPA99C of USA as per enclosed technical specifications - Imported At Gandhi Hospital</t>
  </si>
  <si>
    <t>each</t>
  </si>
  <si>
    <t>SITC  of  N20  Outlets  with  matching  probes,  as  per  HTM-2022/02-01  of UK/NFPA99C  of  USA  as  per  enclosed  technical  specifications  -  Imported At Gandhi Hospital</t>
  </si>
  <si>
    <t>SITC of MEDICAL Grade  BS EN:  13348 Kite Marked  12mm COPPER PIPE at Gandhi Hospital</t>
  </si>
  <si>
    <t>SITC of MEDICAL Grade  BS EN:  13348 Kite Marked  15mm COPPER PIPE at Gandhi Hospital</t>
  </si>
  <si>
    <t>SITC of MEDICAL Grade  BS EN:  13348 Kite Marked  22mm COPPER PIPE at Gandhi Hospital</t>
  </si>
  <si>
    <t>SITC of MEDICAL Grade  BS EN:  13348 Kite Marked  28mm COPPER PIPE at Gandhi Hospital</t>
  </si>
  <si>
    <t>SITC of  Touch type LCD Area Alarm and Zonal Valve box- as  per  HTM 2022/02-01/  NFPA99C  as  per  enclosed  technical  specifications  imported for 3 gases at Gandhi Hospital</t>
  </si>
  <si>
    <t>SITC of  Touch type LCD Area Alarm and Zonal Valve box- as  per  HTM 2022/02-01/  NFPA99C  as  per  enclosed  technical  specifications  imported for Master Main Alarm including all Gases at Gandhi Hospital</t>
  </si>
  <si>
    <t>SITC  of    Medical  Line  Valve,    As  per  CE  Certified/UL  Listed,  As  per Technical Specifications- Indian 15mm 0D at Gandhi Hospital</t>
  </si>
  <si>
    <t>SITC  of    Medical  Line  Valve,    As  per  CE  Certified/UL  Listed,  As  per Technical Specifications- Indian 22mm 0D at Gandhi Hospital</t>
  </si>
  <si>
    <t>SITC  of    Medical  Line  Valve,    As  per  CE  Certified/UL  Listed,  As  per Technical Specifications- Indian 28mm 0D at Gandhi Hospital</t>
  </si>
  <si>
    <t>SITC of  Bed Head Panel - as  per  HTM  2022/02-01/  NFPA99C  as  per enclosed technical specifications  at Gandhi Hospital</t>
  </si>
  <si>
    <t>QTY</t>
  </si>
  <si>
    <t>UNIT</t>
  </si>
  <si>
    <t>RATE</t>
  </si>
  <si>
    <t>AMOUNT RS.</t>
  </si>
  <si>
    <t>Supply and fixing doors as per drawings with medium teak wood frame of section 100mm x 65mm and  ISI marked flush door shutter of 30mm thick single  shutter  with  bond  wood  solid  block  board  type  Core  having  cross bands  and  face  veneers,  hot  pressed  bonded  with  water  proof  phenol formaldehyde synthetic resin factory made conforming to IS 2202-1991 Part- I both sides commercial ply with internal lipping on all sides including cost and  conveyance  to  site  of  medium  teak  wood  door  frame,  flush  shutter, including suply and fixing 6 Nos. MS Z hold fasts of size 300mm x 40mm x 5mm including ISI marked Aluminium fixtures 3 Nos. butt hinges IS:205 of 150mm long, 1 No. aldrop IS:2681 250 mm long, 1 No. tower bolt IS:204 of 150 mm x 10mm dia, 2 Nos. 125mm long handles IS:208,1 No. rubber bush including supplying and fixing 1.20mm thick PVC sheet to full height of the shutter  inside  including  labour  charges  for  fixing  the  frame  in  position, fixing the shutter to the frame etc., complete for finished item of work as per APSS  1001  and  1002.  The  vertical  frame  of  door  shall  be  embedded  in flooring  for  depth  of  not  less  than  10mm  750mm  x  2100mm.  at  Gandhi Hospital</t>
  </si>
  <si>
    <t>Supply and installation of 50mm thick double skin   ceiling system made of 0.8 mm thick  Powder Coated GI sheets on both sides,  40  plus or minus  2 kg/m3 density PUF as infill, GI profiles all along the periphery, panels flush towards room side with maximum allowable gap of 3-4mm at panel to panel joints filled with silicon sealant. Ceiling panels are suspended from the RCC slab  by  using  concealed  AL  ceiling  grid  with  tie  rod  and  adjustable  turn buckle arrangement etc. This includes all required hardware for completion. Panels  to  be  covered  with  a  protective  film  to  avoid  any  damages  during transportation and installation at Gandhi Hospital</t>
  </si>
  <si>
    <t>EXCESS</t>
  </si>
  <si>
    <t>LESS</t>
  </si>
  <si>
    <t>REMARKS</t>
  </si>
  <si>
    <t>CIVIL WORKS</t>
  </si>
  <si>
    <t>PLUMBING WORKS</t>
  </si>
  <si>
    <t>EQUIPMENT</t>
  </si>
  <si>
    <t>ELECTRICAL WORKS</t>
  </si>
  <si>
    <t>Supply and Installation of control cum transmission wiring of size 4C x 2.5 Sqmm  copper  wire  to  be  laid  in  heavy  grade  PVC  conduit  including  all fixing and accessories as At Gandhi Hospital</t>
  </si>
  <si>
    <t>SITC  of  Magnehelic  gauges  across  pre  and  fine  filter  at  AHUs  including mounting arrangement, SS nozzles, food grade PVC tubing, etc. At Gandhi Hospital</t>
  </si>
  <si>
    <t>Supplying  and  fixing  of  Unplasticised  Poly  Vinyl  Chloride  UPVC  3  track sliding  windows  with  mesh  shutter  –  2-glass  shutters  and  1-mesh  shutter duly  manufactured  using  UPVC  reinforced  profiles  Composition  of  profile shall consists a minimum of 5.5 PHR of TiO2 and not more than 12 PHR of CaCo3 for every 100 parts of PVC resin of 94mm x 45 mm/80 mm x 52 mm x 2.20 mm for outer frames, 58 mm x 39 mm/54 mm x 38 mm x 2.20mm for sliding shutter frames capable of mounting single glazing system structurally reinforced with hot dip galvanized up to 50 microns of minimum thickness of  1.0/1.2  mm  prefabricated   and  welded  through  fusion  welding.  The window  sash  shall  be  fitted  with  5  mm  thick  clear  float  glass  of  reputed make and mesh shutter frame shall be 42 mm x 25mm/52 mm x 21.5 mm x 2.0 mm fitted with Vinyl Coated Fiber mesh-  on  rollers/ pulley duly  fixed with  Grey  colour  TPV  Gasket  for  sash  and  Glazing  bead  shall  be  co- extruded with Grey colour soft PVC.  System shall have single point locking with Touch Lock and the system is to be installed at the site using anchor fasteners, silicon rubber sealant, easy glazing/deglazing at site etc., including cost   and   conveyance   of   all   materials,   accessories,   labour   charges   for transportation,  erection  at  site  includingetc.,  complete  for  finished  item  of
work. at Gandhi Hospital</t>
  </si>
  <si>
    <t>Providing dadooing to walls with glazed full body porcelain wall tiles of size 300  x  600  mm  with  any  type  of  design  texture  such  as  marble  finish, wooden,  bamboo,  stone  finishes  etc.,  scratch  less,  stain  free  and  thickness between  6-8  mm  1st  quality  conforming  to  IS:13711,  IS:13712,  IS:13630 Parts 1 to 15 of any colour and finish in all shades and designs with borders as  approved  by  Engineer-in-Charge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 complete for finished item of work. 5th Floor at Gandhi Hospital</t>
  </si>
  <si>
    <t>Painting  to  new  wood  work  and  flush  shutters  with  lappam  finish,  over  a primary coat and painting two coats of synthetic enamel paint Grade-II VOC Volatile  Organic  Compound  content  less  than  50  grams/litre  of  approved shade including cost and conveyance of all materials to site cost of primer coat and all labour charges etc. complete including applying sand paper on lappam  coats  for  neat  finish  including  sales  and  other  taxes  on  cost  of  all materials  etc.,  complete  in  all  floors  APSS  No.1200,  1207  and  1211.  at Gandhi Hospital</t>
  </si>
  <si>
    <t>Providing,  laying  of  scratch  proof  PVC/Vinyl  flooring  of  2mm  thickness with proper welded joints air tight, along with leveling compound to match the existing flooring levels as per engineer in charge instructions. Sub floor preparation with self leveling compound. After the sub floor preparation, it should be suitable for ESD flooring. Rate inclusive of sifting of material and labour charges. at Gandhi Hospital</t>
  </si>
  <si>
    <t>Supplying and fixing 15 mm brass body CP  finish bib tap of not less than 300  grams  weight  screw  type  full  turn  with   internal/external  threaded connection  conforming  to  IS  8931  as  approved  by  the  Engineer-In-Charge including  cost  and  conveyance  of  all  materials,  labour  charges,  overheads and  contractors  profit  complete  for  finished  item  of  work  in  all  floors.  at Gandhi Hospital</t>
  </si>
  <si>
    <t>AE</t>
  </si>
  <si>
    <t>Providing skirting to internal walls to 10 cm height with Double charged / multi charged stain free full body porcelain vitrified tiles with double layer pigment of size 600 x 600 mm and thickness between 8-10 mm 1st quality conforming to IS:15622 - 2017, IS:13630 (Parts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</si>
  <si>
    <t>Supply and Transportation of 48" ( 1200 mm) High Speed Fan Sweep Celing Fan with all accessories etc., complete. Make Havells S S 390</t>
  </si>
  <si>
    <t>Supply &amp; fixing of  2nos6A, 2 in one socket - 2 Nos with 6A switch control - 2 Nos modular type with and GI switch box with front cover plate including all labour charges etc., complete. Makes of switches: -Hooney well Benz Plus</t>
  </si>
  <si>
    <t>Supply and erecting 19/20mm steel tube down rod of one meter length with bolts &amp; nuts duly painted with matching colour of  fan complete</t>
  </si>
  <si>
    <t>Supply &amp; Installation of MS Angle for Duct Support, Cable Tray Support and Condensing Unit Stand of size 40 X 40 x 5 mm Thick.</t>
  </si>
  <si>
    <t>Supply &amp; Installation of MS Angle for Duct Support, Cable Tray Support and Condensing Unit Stand of size 25 X 25 x 5 mm Thick.</t>
  </si>
  <si>
    <t>Kg</t>
  </si>
  <si>
    <t>Supply and installation of  Canvas Connections For AHUS</t>
  </si>
  <si>
    <t>Cryo Can 11 Ltr</t>
  </si>
  <si>
    <t xml:space="preserve">Dismantling of unreinforced cement concrete,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t>
  </si>
  <si>
    <t>Dismantling,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Old Cement Mortor (Plaster)</t>
  </si>
  <si>
    <t>Dismantling,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Reinforced Cement Concrete</t>
  </si>
  <si>
    <t>Equipment</t>
  </si>
  <si>
    <t>Providing and fixing the 60mm Thick Box framing as the back support for the name plate installed of 18mm BWP 710 Gurjan and 1mm thick high glossy laminate finish</t>
  </si>
  <si>
    <t>Providing and Fixing of 32mm Double Flush Door with frame 8mm beeding on its edges on four sides with polishing finish and 1 mm thick laminate on the both sides of which including ISI marked Stainless Steel centre lock and butt hinges with necessary screws and tower bolt complete</t>
  </si>
  <si>
    <t>Providing and fixing of Side wall decor Frame for photo hangings panneling with 18mm BWP 710 Gurjan Ply and 8mm thick beeding half rounded on the both sides with 1mm thick laminate finish with necessary hardware and Polishing.</t>
  </si>
  <si>
    <t>Proving and fixing Profile lights at wpc Louvers</t>
  </si>
  <si>
    <t>Proving and fixing Track lights at side wall décor frame with 4 fixtures and 2 tracks</t>
  </si>
  <si>
    <t>External Profile light at Name Plate</t>
  </si>
  <si>
    <t>UOM</t>
  </si>
  <si>
    <t>Nos.</t>
  </si>
  <si>
    <t>Rate</t>
  </si>
  <si>
    <t>Supply and application of one coat water based cement primer of interior grade I for internal walls including cost and conveyance of all materials to site, sales and other taxes, incidental, operational and all labour charges etc., and complete for finished item of work in 5th floor. at Gandhi Hospital</t>
  </si>
  <si>
    <t>S.No</t>
  </si>
  <si>
    <t>Civil Supplementary Works</t>
  </si>
  <si>
    <t>Plumbing Supplemental Works</t>
  </si>
  <si>
    <t>ELV Works</t>
  </si>
  <si>
    <t>Fire Fighting Works</t>
  </si>
  <si>
    <t>Air Conditioning Works</t>
  </si>
  <si>
    <t>Electrical Supplemental Works</t>
  </si>
  <si>
    <t>Fire Fighting Supplimental Works</t>
  </si>
  <si>
    <t>MGPS WORKs</t>
  </si>
  <si>
    <t>MGPS Supplemental Works</t>
  </si>
  <si>
    <t>PART-A</t>
  </si>
  <si>
    <t>PART-B</t>
  </si>
  <si>
    <t>Equipment Supplemental Works</t>
  </si>
  <si>
    <t>TOTAL (PART-A)</t>
  </si>
  <si>
    <t>TOTAL (PART-B)</t>
  </si>
  <si>
    <t>TOTAL EXCESS</t>
  </si>
  <si>
    <t>E</t>
  </si>
  <si>
    <t>C</t>
  </si>
  <si>
    <t>P</t>
  </si>
  <si>
    <t>ELV</t>
  </si>
  <si>
    <t>FF</t>
  </si>
  <si>
    <t>AC</t>
  </si>
  <si>
    <t>G</t>
  </si>
  <si>
    <t>ES</t>
  </si>
  <si>
    <t>CS</t>
  </si>
  <si>
    <t>PS</t>
  </si>
  <si>
    <t>FFS</t>
  </si>
  <si>
    <t>ACS</t>
  </si>
  <si>
    <t>GS</t>
  </si>
  <si>
    <t>sanctioned amount</t>
  </si>
  <si>
    <t>workdone amount</t>
  </si>
  <si>
    <t>excess</t>
  </si>
  <si>
    <t>less</t>
  </si>
  <si>
    <t>EQP</t>
  </si>
  <si>
    <t>EQPS</t>
  </si>
  <si>
    <t>As Per WorkDone Estimate</t>
  </si>
  <si>
    <t xml:space="preserve"> </t>
  </si>
  <si>
    <t>Additonal 2Year warranty 10%</t>
  </si>
  <si>
    <t>Contractor Profit 14</t>
  </si>
  <si>
    <t>Description</t>
  </si>
  <si>
    <t>As per Agreement</t>
  </si>
  <si>
    <t>As per workdone</t>
  </si>
  <si>
    <t>Excess</t>
  </si>
  <si>
    <t>Less</t>
  </si>
  <si>
    <t>Remarks</t>
  </si>
  <si>
    <t>Civil Works</t>
  </si>
  <si>
    <t>Plumbing works</t>
  </si>
  <si>
    <t>Electrical works</t>
  </si>
  <si>
    <t>ELV works</t>
  </si>
  <si>
    <t>Fire Fighting works</t>
  </si>
  <si>
    <t>Air Conditioning works</t>
  </si>
  <si>
    <t>MGPS works</t>
  </si>
  <si>
    <t>Equipment supplimental</t>
  </si>
  <si>
    <t>Civil supplimental works</t>
  </si>
  <si>
    <t>Plumbing supplimental works</t>
  </si>
  <si>
    <t>Electrical supplimental works</t>
  </si>
  <si>
    <t>Fire Fighting supplimental works</t>
  </si>
  <si>
    <t>Air Conditioning supplimental works</t>
  </si>
  <si>
    <t>MGPS supplimental works</t>
  </si>
  <si>
    <t>COMPARITIVE STATEMENT FOR GENERAL ABSTRACT</t>
  </si>
  <si>
    <t>Name of the work: Design, fabrication, establishing &amp; commissioning of In-Vitro Fertility Centers (IVFCs) along with allied services on Turnkey basis at Gandhi Hospital, Secunderabad, MGM Hospital, Warangal &amp; MGMH Petlaburj, Hyd.</t>
  </si>
  <si>
    <t>Labour Cess @ 1% on Basic Price of Revised Estimate</t>
  </si>
  <si>
    <t>NAC @ 0.1% on Basic Price of Revised estimate</t>
  </si>
  <si>
    <t>Provision towards Seniorage Charges on Civil Component</t>
  </si>
  <si>
    <t>Provision towards DMF Charges 30% on Seniorage Charges</t>
  </si>
  <si>
    <t>Provision towards SMFT Charges 2% on seniorage Charges</t>
  </si>
  <si>
    <t>Provision towards Haritha Nidhi</t>
  </si>
  <si>
    <t>Sub total of S.No 14 to 18</t>
  </si>
  <si>
    <t>Provision towards GST 18% on Seniorage Charges</t>
  </si>
  <si>
    <t>Provision towards Engineering Supervision Charges @  4% on RE Value</t>
  </si>
  <si>
    <t>Provision towards Unforseen items and rounding off (LS)</t>
  </si>
  <si>
    <r>
      <t xml:space="preserve">Sub Total (Agreement </t>
    </r>
    <r>
      <rPr>
        <b/>
        <sz val="11"/>
        <color rgb="FF000000"/>
        <rFont val="Arial"/>
        <family val="2"/>
      </rPr>
      <t>Part-A</t>
    </r>
    <r>
      <rPr>
        <sz val="11"/>
        <color rgb="FF000000"/>
        <rFont val="Arial"/>
        <family val="2"/>
      </rPr>
      <t>)</t>
    </r>
  </si>
  <si>
    <r>
      <t xml:space="preserve">Sub Total (Supplimental </t>
    </r>
    <r>
      <rPr>
        <b/>
        <sz val="11"/>
        <color rgb="FF000000"/>
        <rFont val="Arial"/>
        <family val="2"/>
      </rPr>
      <t>Part-B</t>
    </r>
    <r>
      <rPr>
        <sz val="11"/>
        <color rgb="FF000000"/>
        <rFont val="Arial"/>
        <family val="2"/>
      </rPr>
      <t>)</t>
    </r>
  </si>
  <si>
    <t>Total (Part-A+Part-B)</t>
  </si>
  <si>
    <t>Item S.No</t>
  </si>
  <si>
    <t>Item Code</t>
  </si>
  <si>
    <t>Item Name</t>
  </si>
  <si>
    <t>Co-efficients</t>
  </si>
  <si>
    <t>Rates</t>
  </si>
  <si>
    <t>Amount</t>
  </si>
  <si>
    <t>Total Amount</t>
  </si>
  <si>
    <t>Sand (QTY)</t>
  </si>
  <si>
    <t>Metal (QTY)</t>
  </si>
  <si>
    <t>Brick (QTY)</t>
  </si>
  <si>
    <t>Sand</t>
  </si>
  <si>
    <t>Metal</t>
  </si>
  <si>
    <t>Bricks</t>
  </si>
  <si>
    <t>Sand Rate</t>
  </si>
  <si>
    <t>Metal Rate</t>
  </si>
  <si>
    <t>Brick Rate</t>
  </si>
  <si>
    <t>Sand Amount</t>
  </si>
  <si>
    <t>Metal Amount</t>
  </si>
  <si>
    <t>Brick Amount</t>
  </si>
  <si>
    <t>IVF049</t>
  </si>
  <si>
    <t>IVF050</t>
  </si>
  <si>
    <t>IVF051</t>
  </si>
  <si>
    <t>IVF052</t>
  </si>
  <si>
    <t>IVF053</t>
  </si>
  <si>
    <t>IVF054</t>
  </si>
  <si>
    <t>IVF055</t>
  </si>
  <si>
    <t>IVF056</t>
  </si>
  <si>
    <t>IVF057</t>
  </si>
  <si>
    <t>IVF059</t>
  </si>
  <si>
    <t>IVF015</t>
  </si>
  <si>
    <t>IVF016</t>
  </si>
  <si>
    <t>IVF017</t>
  </si>
  <si>
    <t>IVF018</t>
  </si>
  <si>
    <t>Cement</t>
  </si>
  <si>
    <t xml:space="preserve">Sand </t>
  </si>
  <si>
    <t>Proportion</t>
  </si>
  <si>
    <t>V of 1 brick</t>
  </si>
  <si>
    <t>no of bricks</t>
  </si>
  <si>
    <t>v of 1 brick</t>
  </si>
  <si>
    <t>qty</t>
  </si>
  <si>
    <t>mortor qty</t>
  </si>
  <si>
    <t>dry v</t>
  </si>
  <si>
    <t>Brick Masonary</t>
  </si>
  <si>
    <t>Supply and Transportation 56W Clean room Light fixture, 2' x2' (600mm x600mm) LED luminaire CRCA powder coated white after phosphocreatine treatment provided as standard. with high efficiency acrylic wide diffuser, with wide operating voltage range, Power factor &gt; 0.9, Surge protection &gt;2KV, System efficacy of &gt;100 lumens/watt, CCT: 3000K - 6500K as desired by the department, CRI &gt;80, and THD is less than 15% etc., complete. MAKE: Philips</t>
  </si>
  <si>
    <t>Labour charges for fixing of ceiling fan and regulator including transportation and giving connections with twin core wire etc., complete. 
Makes  :  Finolex  /  RR  Kabel  /  Havells  /  Polycab  /  GM  / Million  /  V-Guard  /  Gold  Medal  /  HPL  / RPG.</t>
  </si>
  <si>
    <t>Supply and fixing of Anchor fastner with fan hook / Providing MS Fan hook with
grouting and cement plastering.</t>
  </si>
  <si>
    <t>Supply,Transportation  of 15" (375mm) ISI, 900 RPM Heavy duty exhaust fan with metallic blades   wiremesh with all accessories etc complete   Makes : Crompton  / Almonard / Havells Turbo Force SP.</t>
  </si>
  <si>
    <t>Supply and fixing of cable  adopteres box with cover for DBs including, massanory work etc., complete.,</t>
  </si>
  <si>
    <t>SSR Item No</t>
  </si>
  <si>
    <t>Qty</t>
  </si>
  <si>
    <t>Unit</t>
  </si>
  <si>
    <t xml:space="preserve">a) Labour charges  </t>
  </si>
  <si>
    <t>Skilled Electrician.</t>
  </si>
  <si>
    <t>day</t>
  </si>
  <si>
    <t xml:space="preserve">Helper (Electrical). </t>
  </si>
  <si>
    <t>Labour for 1 No</t>
  </si>
  <si>
    <t>b) Material</t>
  </si>
  <si>
    <t>ELEC-1.5.5</t>
  </si>
  <si>
    <t xml:space="preserve">Supply of 23 / 0060 twin core twisted / flat heavy Copper wire. </t>
  </si>
  <si>
    <t>Mtr</t>
  </si>
  <si>
    <t>Mtrs</t>
  </si>
  <si>
    <t>Alluminium Flat (As per requirement)</t>
  </si>
  <si>
    <t>As per Price list of Philips</t>
  </si>
  <si>
    <t>a</t>
  </si>
  <si>
    <t xml:space="preserve">Supply and Transportation of  56W Clean room fitting,  2' x 2' (600mm x 600mm) slim panel LED luminaire  </t>
  </si>
  <si>
    <t>Cost of Material</t>
  </si>
  <si>
    <t>Total Cost of Material + Labour Charges</t>
  </si>
  <si>
    <t>Add Contractors Profit</t>
  </si>
  <si>
    <t>Rate per Each</t>
  </si>
  <si>
    <t>As per price list</t>
  </si>
  <si>
    <t>Each</t>
  </si>
  <si>
    <t xml:space="preserve">b) Material </t>
  </si>
  <si>
    <t>1.5.5</t>
  </si>
  <si>
    <t>Cost of Material for fixing fan</t>
  </si>
  <si>
    <t>ELEC-9.1.23</t>
  </si>
  <si>
    <t>a) Labour charges :</t>
  </si>
  <si>
    <t>1.3.1</t>
  </si>
  <si>
    <t>d</t>
  </si>
  <si>
    <t xml:space="preserve">Supply of 6 Module box </t>
  </si>
  <si>
    <t>1.3.2</t>
  </si>
  <si>
    <t>Supply of 6 Modular Cover Frame.</t>
  </si>
  <si>
    <t>1.9.1</t>
  </si>
  <si>
    <t>6 / 10A 1 Way 1 Module Modular Switch</t>
  </si>
  <si>
    <t>10A 3/2 Pin 2 Module Modular Socket with shutter</t>
  </si>
  <si>
    <t>Cost of Material for 1 No</t>
  </si>
  <si>
    <t>5.1.11</t>
  </si>
  <si>
    <t>b</t>
  </si>
  <si>
    <t>Supply of 15" (375mm) ISI, 900 RPM Heavy duty exhaust fan</t>
  </si>
  <si>
    <t>Transportation</t>
  </si>
  <si>
    <t xml:space="preserve">Lineman Electric / Telephone </t>
  </si>
  <si>
    <t xml:space="preserve">Mason Cl- I / Brick layer Cl- I </t>
  </si>
  <si>
    <t xml:space="preserve">Supply of 23 / 0060 twin core twisted / flat heavy Copper wire.  </t>
  </si>
  <si>
    <t>9.4.11</t>
  </si>
  <si>
    <t>Cement.</t>
  </si>
  <si>
    <t>Sundries such as Sand, Bolt, Nuts etc.</t>
  </si>
  <si>
    <t>Supply and fixing of 12 Way SPN DB with IP 43 Protection as per IS:13032   with 1 No 63A FP MCB as Incommer, and 8 Nos of 6-32A SP MCB 10KA, C/D Curve ISI Mark  as out goings, concealing in wall  etc complete.  
DB Makes :Legrand
MCB Makes : Legrand-DX3</t>
  </si>
  <si>
    <t>LABOUR</t>
  </si>
  <si>
    <t>MATERIAL</t>
  </si>
  <si>
    <t>2.16.1</t>
  </si>
  <si>
    <t>f</t>
  </si>
  <si>
    <t>Supply of 12 Way SPN DB</t>
  </si>
  <si>
    <t>ELEC-2.14.1</t>
  </si>
  <si>
    <t>h</t>
  </si>
  <si>
    <t>Supply of 40-63A FP MCB</t>
  </si>
  <si>
    <t xml:space="preserve">Supply of 20A 10KA SP MCB, C/D Curve ISI Mark. </t>
  </si>
  <si>
    <t>ELEC-9.4.11</t>
  </si>
  <si>
    <t xml:space="preserve">Cement. </t>
  </si>
  <si>
    <t>TOTAL COST OF MATERIAL + LABOUR FOR FLUSH MOUNTING</t>
  </si>
  <si>
    <t>FLUSH</t>
  </si>
  <si>
    <t>9.1.21</t>
  </si>
  <si>
    <t>19/20mm steel tube down rod with bolts &amp; nuts for  fan with maching colour.</t>
  </si>
  <si>
    <t>Less cost of fan down rod supplied with new fan of about 9" in length equal to  0.23 Metre at above rate</t>
  </si>
  <si>
    <t>Approved rate in SOTC Gandhi Hospital</t>
  </si>
  <si>
    <t xml:space="preserve">b) Labour charges </t>
  </si>
  <si>
    <t>Labour for 100 Mtrs</t>
  </si>
  <si>
    <t>Labour for 1 Mtr</t>
  </si>
  <si>
    <t>a) Material</t>
  </si>
  <si>
    <t>ELEC-1.5.6</t>
  </si>
  <si>
    <t>t</t>
  </si>
  <si>
    <t>Cost of Material for 1 Mtrs</t>
  </si>
  <si>
    <t>Rate per Meter</t>
  </si>
  <si>
    <t>g</t>
  </si>
  <si>
    <t xml:space="preserve">Supply of 1.5 Sqmm 2 Core PVC / XLPE
Insulated Sheathed Multi Core Bright Annealed Bare Copper Conductor Heavy
Duty Industrial Cables for Voltage Grade upto 1100 Volts as per IS: 694:1990
including all transportation charges etc complete.
Makes :Polycab </t>
  </si>
  <si>
    <t>Supply and Fixing of ISI 25mm  outer dia medium grade, with IS:9537 part 3 rigid PVC with all accessories fixing on chromium plated metallic base saddles including all labour charges etc., complete for run of mains.
Makes:-   Sudhakar / Finolex / Modi / VIP / Precision / Universal / Million Plast / Gold /  Polycab / DEC.</t>
  </si>
  <si>
    <t>Labour Rate Per 100 Rm</t>
  </si>
  <si>
    <t>Labour Rate for  1 Mtr</t>
  </si>
  <si>
    <t>kg</t>
  </si>
  <si>
    <t>9.1.2</t>
  </si>
  <si>
    <t>Rawl Plugs</t>
  </si>
  <si>
    <t>1.4.4</t>
  </si>
  <si>
    <t>35mm Screws</t>
  </si>
  <si>
    <t>1.1.11</t>
  </si>
  <si>
    <t>Chromium Plated saddles with base</t>
  </si>
  <si>
    <t>1.2.6</t>
  </si>
  <si>
    <t>Supply of 25mm PVC Junction Boxes Normal.</t>
  </si>
  <si>
    <t>1.2.8</t>
  </si>
  <si>
    <t xml:space="preserve">Supply of 25mm dia 1.5mm thick PVC Bends. </t>
  </si>
  <si>
    <t>1.2.2</t>
  </si>
  <si>
    <t xml:space="preserve">Supply of ISI 25mm outer dia medium grade FRLS with IS:9537 part 3 regid PVC pipe. </t>
  </si>
  <si>
    <t>Material Rate for 100 Mtrs</t>
  </si>
  <si>
    <t>Material Rate for  1 Mtr</t>
  </si>
  <si>
    <t>Supply and laying of ISI 25mm outer dia medium grade with IS:9537-part 3 rigid PVC pipe concealed in wall with all required PVC / Metallic Junction Boxes including masonry work and labour charges etc.,      Makes: Sudhakar
/ Precision /Universal/ Modi / Million Plast. at Gandhi Hospital</t>
  </si>
  <si>
    <t>Supply and fixing of Anchor fastner with fan hook / Providing MS Fan hook with grouting and cement plastering.</t>
  </si>
  <si>
    <t>c</t>
  </si>
  <si>
    <t>2.0 / 1.8 TR 3 Star capable of delivering 21600 BTU/hr and above with operating
on refrigerant R-32 / R-410
Makes : Daikin / Toshibha / Carrier / Blue
Star / Hitachi or equivalent</t>
  </si>
  <si>
    <t>Supply and installation of 2.2 TR 3 Star capable of delivering 21600 BTU/hr and above with operating on refrigerant R-32 / R-410 with condeser stand, layoing copper pipe of 15mm size of length 15 mt including Nitrile rubber insulation connected with 2.5 sqm x 4 core cable for power supply and equipped with drain pump.
Makes : Daikin / Toshibha / Carrier / BlueStar / Hitachi or equivalent</t>
  </si>
  <si>
    <t>(BLD-CSTN-13-16)</t>
  </si>
  <si>
    <t>Quantity analysis</t>
  </si>
  <si>
    <t>Size :</t>
  </si>
  <si>
    <t>0.80m x 2.10 m</t>
  </si>
  <si>
    <t>Outer frame  -  Vertical</t>
  </si>
  <si>
    <t xml:space="preserve">2 x 2.1 </t>
  </si>
  <si>
    <t>= 4.2 x 0.10 x 0.065  =</t>
  </si>
  <si>
    <t>cum</t>
  </si>
  <si>
    <t>Outer frame  -  Horizontal</t>
  </si>
  <si>
    <t xml:space="preserve"> 1x0.80</t>
  </si>
  <si>
    <t>= 0.80x 0.10 x 0.065   =</t>
  </si>
  <si>
    <t>30 mm thick WPC shutter</t>
  </si>
  <si>
    <t>Cost analysis</t>
  </si>
  <si>
    <t>Rm</t>
  </si>
  <si>
    <t>Cost of 30 mm thick WPC shutter TBSC-L.I-18</t>
  </si>
  <si>
    <t>No.</t>
  </si>
  <si>
    <t>Cost of MS powder coated Butt hinges 150mm long TBSC-P.II-12</t>
  </si>
  <si>
    <t>Labour charges for fixing flush door shutter to the frame, fixing the fixtures to the shutter   TBSC-T.I-25</t>
  </si>
  <si>
    <t xml:space="preserve">Add for nails &amp; screws etc. </t>
  </si>
  <si>
    <t>Rate for 1 sqm</t>
  </si>
  <si>
    <t xml:space="preserve"> Or Say</t>
  </si>
  <si>
    <t>Overheads &amp; Contractors Profit @ 13.615%</t>
  </si>
  <si>
    <t>Mazdoor(unskilled)</t>
  </si>
  <si>
    <t>Rate per 1 cum</t>
  </si>
  <si>
    <t>Total Rs.</t>
  </si>
  <si>
    <t>Or Say</t>
  </si>
  <si>
    <t>(BLD-CSTN-14-8/297)</t>
  </si>
  <si>
    <t>(BLD-CSTN-14-8/298)</t>
  </si>
  <si>
    <t>Blacksmith 2nd class</t>
  </si>
  <si>
    <t>Mazdoor(Male)</t>
  </si>
  <si>
    <t>Rate per 10 sqm</t>
  </si>
  <si>
    <t>Rate per 1 sqm</t>
  </si>
  <si>
    <t>Say</t>
  </si>
  <si>
    <t>hours</t>
  </si>
  <si>
    <t>Add MA on crew charges</t>
  </si>
  <si>
    <t>hour</t>
  </si>
  <si>
    <t>Crew charges</t>
  </si>
  <si>
    <t>Kgs</t>
  </si>
  <si>
    <t>Rate per 1 Sqm</t>
  </si>
  <si>
    <t>A.MATERIALS :</t>
  </si>
  <si>
    <t>kl</t>
  </si>
  <si>
    <t>20mm HBG graded metal</t>
  </si>
  <si>
    <t>B.LABOUR :</t>
  </si>
  <si>
    <t>1st class Mason</t>
  </si>
  <si>
    <t>2nd class Mason</t>
  </si>
  <si>
    <t>Mazdoor (both men&amp;women)</t>
  </si>
  <si>
    <t>C.MACHINERY :</t>
  </si>
  <si>
    <t>Needle vibrator 40mm ( petrol )</t>
  </si>
  <si>
    <t>Water(including for curing)</t>
  </si>
  <si>
    <t xml:space="preserve">Hire charges of centering and scaffolding </t>
  </si>
  <si>
    <t>Labour charges</t>
  </si>
  <si>
    <t>(BLD-CSTN-3-15)</t>
  </si>
  <si>
    <t>COLUMNS, LINTELS, WATER TANKS, RCC WALL IN BUILDINGS:</t>
  </si>
  <si>
    <t>SF</t>
  </si>
  <si>
    <t>TF</t>
  </si>
  <si>
    <t>4F</t>
  </si>
  <si>
    <t>5F</t>
  </si>
  <si>
    <t>6F</t>
  </si>
  <si>
    <t>Lifting by Manual means</t>
  </si>
  <si>
    <t>Rate for other Floors</t>
  </si>
  <si>
    <t xml:space="preserve">Rate as above </t>
  </si>
  <si>
    <t>FF (G.F)</t>
  </si>
  <si>
    <t>LINTELS :</t>
  </si>
  <si>
    <t>Lift charges ( Page 131 of Std. Data )</t>
  </si>
  <si>
    <t>Rate per 1 RM</t>
  </si>
  <si>
    <t>4 F</t>
  </si>
  <si>
    <t>5 F</t>
  </si>
  <si>
    <t>6 F</t>
  </si>
  <si>
    <t>Mason 1st class</t>
  </si>
  <si>
    <t xml:space="preserve">Add water charges 1% </t>
  </si>
  <si>
    <t>Rate per 10 Sqm</t>
  </si>
  <si>
    <t>RM</t>
  </si>
  <si>
    <t>Rate as worked out above</t>
  </si>
  <si>
    <t>B .LABOUR</t>
  </si>
  <si>
    <t>Mason 2nd class</t>
  </si>
  <si>
    <t>Unit = 10 sqm.</t>
  </si>
  <si>
    <t>A. MATERIALS:</t>
  </si>
  <si>
    <t>Cement for slurry</t>
  </si>
  <si>
    <t>Sand for CM(1:8)</t>
  </si>
  <si>
    <t>Mazdoor(un skilled)</t>
  </si>
  <si>
    <t>Rate for 10 sqm</t>
  </si>
  <si>
    <t>Concrete Mixer 10 / 7 cft (0.2 / 0.8 cum)capacity</t>
  </si>
  <si>
    <t>Cement for CM(1:8) for base coat</t>
  </si>
  <si>
    <t>(BLD-CSTN-9-7)</t>
  </si>
  <si>
    <t>White cement for jointing</t>
  </si>
  <si>
    <t>High polished granite slabs black 16 to 18mm thick</t>
  </si>
  <si>
    <t>Machine cutting charges</t>
  </si>
  <si>
    <t>Half rounding the edges</t>
  </si>
  <si>
    <t>Unit = 10 sqm</t>
  </si>
  <si>
    <t>Sand for CM(1:5) base coat</t>
  </si>
  <si>
    <t>Cement for CM(1:5) base coat</t>
  </si>
  <si>
    <t>B.LABOUR</t>
  </si>
  <si>
    <t>White cement for jointing &amp; pointing</t>
  </si>
  <si>
    <t>(BLD-CSTN-9-20)</t>
  </si>
  <si>
    <t>Cost of vitrified tiles 8-10mm thick</t>
  </si>
  <si>
    <t>say</t>
  </si>
  <si>
    <t>Painter 1st class</t>
  </si>
  <si>
    <t>Painter 2nd class</t>
  </si>
  <si>
    <t>Sundries including brushes, ladders etc., @ 1%</t>
  </si>
  <si>
    <t>(BLD-CSTN-12-5)</t>
  </si>
  <si>
    <t xml:space="preserve">Cost of cement primer interior grade I  TBSC-G.I-01 </t>
  </si>
  <si>
    <t>Acrylic emulsion  paint       TBSC-G.III-01</t>
  </si>
  <si>
    <t>Cost Analysis</t>
  </si>
  <si>
    <t>Rate for 1 Sqm</t>
  </si>
  <si>
    <t>Total</t>
  </si>
  <si>
    <t>Rate for 1.68 sqm</t>
  </si>
  <si>
    <t xml:space="preserve">Supplying and fixing of  to windows / in open court yards using 25mm x 6mm MS flat alround and 10mm MS square bars horizontally at 125mm centre to centre and vertically at 300mm centre to centre including fixing with 4 Nos of MS  Z holdfasts (2 on each side) duly making cutting brick masonry, fixing and making to original surface neatly and painting grill with one coat of red oxide primer including cost all taxes and conveyance of all materials including cutting, bending, welding including all operational charges and all labour charges etc., complete for finished item of work. </t>
  </si>
  <si>
    <t>Quantity  Anailysis</t>
  </si>
  <si>
    <t>Cost of 25mm x 6mm MS flat alround</t>
  </si>
  <si>
    <t>Cost of 10mm M.S square bars @0.785 kg /RM</t>
  </si>
  <si>
    <t>Cost of 10mm MS squre bars                 (RMR)</t>
  </si>
  <si>
    <t>Cost of  25X 6mm MS Flat                  (RMR)</t>
  </si>
  <si>
    <t>Cost of MS Z hold fasts</t>
  </si>
  <si>
    <t>Labour charges for fabrication of steel   TBSC-T.I-16</t>
  </si>
  <si>
    <t>Labour charges for fixing                            TBSC-T.I-17</t>
  </si>
  <si>
    <t>Rate as per SSR -2022-23 -    TBSC-L.III-28</t>
  </si>
  <si>
    <t>Providing, Fabricating and fixing full height V-board partitions of overall thickness of 75mm Partition frame work to be formed out of 50 X 25mm aluminium frame work placed vertically and horizontally at required centre to centre and cross braced with floor and ceiling channels. The cross bracing channels shall be provided also at above and below the partition framework and to be secured to floor at bottom and to any nearest structural member using galvanized metal screws and wooden / PVC rawl plugs. Partition framework to be cladded with 12.5mm thick tapered edge board on both sides of the partition in line and level fixed with drywall screws @ 300mm c/c with staggered joints to avoid through joints and finished with proprietary supplied jointing tape and compound.</t>
  </si>
  <si>
    <t>Fowler Two Function Bed with ABS Panel, ABS Side Railings, Wheels, Mattress Pillow, &amp; Bed Fixing IV Road Features (Knee rest &amp; Backrest) Size-L,84, W-42, H-24. The finished bed must be rust proof, pre-treated and treated with epoxy polyester antimicrobial powder coated to increase the bacteriostatic property. The bed must be quoted with washable cover of lasting quality. The mattress should be made of high-density PU foam of 100 mm thickness.</t>
  </si>
  <si>
    <t>Corporate Deluxe Locker with SS 304 grade Top of size 508 x 406 x 762 mm having 1 drawer and an adequate storage space with openable door with SS handle. Equipped with wheels for easy movement.</t>
  </si>
  <si>
    <t>Bed side stand with full SS 304 grade constructionof size 406 x 203 x 762 mm equipped with SS Handles on top for carrying.</t>
  </si>
  <si>
    <t>Bed side stand with full GI Powder coated constructionof size 406 x 203 x 762 mm equipped with powder coated handles on top for carrying.</t>
  </si>
  <si>
    <t xml:space="preserve">Bed side Table with ABS Plastic body construction having 1 drawer and an adequated space with openable door with handle of size </t>
  </si>
  <si>
    <t>SITC  of  CPVC  drain  ping  with  supports,  clamps   of  the  following  size. 25mm Dia at Gandhi Hospital</t>
  </si>
  <si>
    <t>Supply and installation of Stainless Steel 304 grade CSSD Rectangular Working table of size 1200x480x1050 mm with inbuilt sink of size 450x380x300 mm equipped with jali at bottom to stop any large particles entering into the drain to avoid drain clog. The table to be designed with raised front section and provision of SS sheet at foot level of the table forming a flat surface for storing/placing of items. The table to be of ready to use with all necessary fittings.</t>
  </si>
  <si>
    <t>3-Bay Surgical Scrub Station/Sink to be provided for use in the OT complex providing for pre-procedural scrub up with minimum three bay sink combination as suitable. The Scrub Station shall be made of Stainless Steel of 304 grade sheet with minimum thickness of 1.5mm and designed as per the high aesthetics of the theatre complex. Shall have smoothened surfaces &amp; corners. The scrub sink shall be provided with a front access panel which shall be easily removed for access to the water-controlled valve, waste connections, stoppers &amp; strainers. The Scrub station should be equipped with two foot operated and one elbow operated mechanisms. Shall have provision for fresh water and waste water piping ready for connections.</t>
  </si>
  <si>
    <t>Supply of Sample collection bed of size 1850x620x700 mm, featuring plain design equipped with 1 drawer and storage space with openable door type with SS-304 grade handles positioned at head side of the bed. The material of construction of the bed to be of Powder coated GI for entire body. All the legs of the bed to be capped with nylon bushes. The finished bed must be rust proof, pre-treated and treated with epoxy polyester antimicrobial powder coated to increase the bacteriostatic property. The bed must be quoted with washable cover of lasting quality. The mattress should be made of high-density PU foam of 100 mm thickness.</t>
  </si>
  <si>
    <t>Supply of a Sample collection chair of size 800x580x700 mm, meeting medical standards, featuring adjustable height and tilt padded armrests, and durable upholstery, suitable for comfortable patient positioning during blood donation or phlebotomy procedures. The chair is made from mild steel with good finish. The chair to be of easy to manoeuvre and transport and of light weight.</t>
  </si>
  <si>
    <t>SS-304 working table of size 685x685x762 mm with I type support inner frame SS-304 pipe of size 40x40x1.5 mm, and top with 1.5 mm thick SS-304 sheet. All four legs equipped with adjustable nylone bushes.</t>
  </si>
  <si>
    <t>SS-304 working table of size 457x457x762 mm with I type support inner frame SS-304 pipe of size 40x40x1.5 mm, and top with 1.5 mm thick SS-304 sheet. All four legs equipped with adjustable nylone bushes.</t>
  </si>
  <si>
    <t>SS-304 working table of size 610x610x762 mm with I type support inner frame SS-304 pipe of size 40x40x1.5 mm, and top with 1.5 mm thick SS-304 sheet. All four legs equipped with adjustable nylone bushes.</t>
  </si>
  <si>
    <t>SS-304 working table of size 660x610x762 mm with I type support inner frame SS-304 pipe of size 40x40x1.5 mm, and top with 1.5 mm thick SS-304 sheet. All four legs equipped with adjustable nylone bushes.</t>
  </si>
  <si>
    <t>Writing board made of Pressed wood coated with melamine surface. It has 900mm writing surface height, 1200mm writing surface wide, and 11mm deep, suitable for working on dry wipe board markers. It has an aluminium frame with dark grey plastic corner caps and maker tray. It is enabled with an easy wall mounting with a concealed slot system. It can be mounted either horizontally or vertically. IT consists of a complete mounting set, marker tray, and a board marker</t>
  </si>
  <si>
    <t>Providing MDF 18 mm thick wooden table of size 900x450 mm with 1 drawer at right side of the table. The table includes keyboard tray. Bottom equipped with nylone bushes for floor protection and easy movement.</t>
  </si>
  <si>
    <t>Condensing units - VRF/VRV System : Supply, Installation, Nitrogen testing,  Vacuuming  and  Commissioning  of  air  cooled  variable  refrigerant  flow modular   type   condensing   units,   each   comprising   of   multiple   scroll compressors  all  inverter  driven,  full   charge  of  refrigerant  gas   R-410a including additional gas filling , lubricating oil and all accessories as per the specifications.  The  condensing  units  shall  be  suitable  to  work  on  cooling mode.  The  minimum  Energy  Efficiency  Ratio  shall  be  as  per  ASHRAE STANDARDS  90.1  -2001  table  6.2.1B  .  The  COP  of  the  system  shall  be greater   than   4   under   ARI   conditions   for   100percentage   load   .   The condensing  units  shall  be  suitable  for  operation  on  415   plus  or  minus 10percentage volts, 50Hz, 3 phase  AC  power   supply  and ,  outdoor  units to  be  mounted  on  MS  platform  with  suitable  Vibration  Isolation  pads  to avoid vibrations. All the supports and angle base frame structure to be duly black  painted  with  synthetic  epoxy  paint.  the  condensing  units  shall  be  of following capacities: The VRF ODU should be capable of working with total capacity   of   connected   indoor   units   ranging   between   100percentage   to 140percentage  of ODU capacity .  COP minimum 3.5. Make : Daikin / LG  /O General / Toshiba. 16 HP At Gandhi Hospital</t>
  </si>
  <si>
    <t>Name Plates (Room Names) as approved by the Engineer In-charge.</t>
  </si>
  <si>
    <t>Supply and fixing of High Quality IVF Procedural photos placed between two transparent acrylic boards fixed with studs at four corners to the PVC frame placed on DBs.</t>
  </si>
  <si>
    <t>Supply and fixing of Wall paper as approved by the Engineer In-charge.</t>
  </si>
  <si>
    <t>Supply and fixing of Main IVF logo with LED arcylic board fixed with LEDs inside and electrical connections as approved by the Engineer In-charge.</t>
  </si>
  <si>
    <t>Supply and fixing of Main Entrance LED 3D Arcylic letter board fixed with LEDs inside and electrical connections as approved by the Engineer In-charge.</t>
  </si>
  <si>
    <t>Providing and fixing Aluminium Extruded Section Body Tubular Type Hydraulic Door Closer (IS: 3564) with double speed adjustment with
necessary accessories and screws etc. complete.
Make: Haffele</t>
  </si>
  <si>
    <t>The item executed as per agreement quantity</t>
  </si>
  <si>
    <t>A.E</t>
  </si>
  <si>
    <t>Supply, installation, testing and commissioning of 16 G GI powder coated suitable  single  person  entry  air  shower  as  per  Technical Specifications  at Gandhi Hospital</t>
  </si>
  <si>
    <t>Providing,  supplying  and  fixing  of  Fixed  Louvered  Ventilator  made out  of multi chambered uPVC sections with Glazing bead shall be co-extruded with Grey   colour   soft   PVC.   having   isolated   drainage   and   reinforced   with Galvanized Iron profiles throughout the window. The outer frame having an overall size of 60 mm x 55 mm x 2.40 with reinforcement of 1 mm thickness and  Mullion  with  overall  size  of  74  mm  x  60  mm  x  2.40  mm  with reinforcement  of  1  mm  thickness.  Composition  of  profile  shall  consists  a minimum  of  5.5  PHR  of  TiO2  and  not  more  than  12  PHR  of  CaCo3  for every 100 parts of PVC resin. Ventilator shall be provided with 4.5 mm Pin Head glass, standard hardware. Wall thickness of frame and Mullion shall be
2.4 mm., including cost and conveyance of all materials, accessories, labour charges for transportation, erection at site etc., complete for finished item of work hinges IS:205 150mm long, 1 No. aldrop IS:2681 300mm long, 1 No. tower bolt IS:204 of 200 mm x 10 mm dia at top, 2 Nos. 150 mm at Gandhi Hospital</t>
  </si>
  <si>
    <t>Wiring with 2 runs of 22/0.3mm 1.5 Sq.mm FRLS / HFFR P.V.C. insulated flexible copper cable ISI MARK in existing pipe with 6A Modular switch, Ceiling rose/BH/SBH Modular switches with cover plate and GI switch box including  all  labour  charges  etc.,  complete.  for  Non-  Residential  Building Makes  of  wires:  Finolex/  RR  Cable/  Havells/  Polycab/  HPL.  Makes  of switches:   -   GM   Four-Five   /   Legrand   Arteor   /   Schneider   Zen      celo
/Honeywell Blenge Plus/Gold Medal curve. at Gandhi Hospital</t>
  </si>
  <si>
    <t>Supply and fixing of 16A switches - 1Nos and 6/16A 2 in one socket - 1Nos Modular type with cover plate and GI switch box fixing on separate board including     all     labour     charges      etc.,      complete. Makes of switches:
- GM Four-Five / Legrand Arteor / Schneider Zen celo /Honeywell Blenge Plus/Gold Medal curve. at Gandhi Hospital</t>
  </si>
  <si>
    <t>SITC of C02 Manifold for 2 Cylinders, with high pressure  Regulator, NRV, tailpipes etc. as per technical specifications  At Gandhi Hospital</t>
  </si>
  <si>
    <t>Supply of a 3-seater sofa upholstered with PU leather, with a high-quality finish. The sofa shall feature a kiln-dried hardwood frame for durability, reinforced with corner blocks for stability. The seat cushions to be constructed with high-density foam padding for comfort and resilience, while the backrests shall feature a combination of foam and fiberfill for optimal support. The sofa arms shall be padded for additional comfort, with sleek wooden or metal legs providing sturdy support. The leather upholstery shall be treated for resistance to stains and spills, ensuring longevity and ease of care. The dimensions of the sofa shall be suitable to accommodate three individuals comfortably, with ample seating space and ergonomic design considerations.</t>
  </si>
  <si>
    <t>Supply and fixing of Dress Hangers of size 450mm length with 8 Nos hooks, each capped with plastic protective cap (in change rooms).</t>
  </si>
  <si>
    <t>Cost of best WPC frame  Vertical As per SSR2022-23 -TBSC-L.I-17</t>
  </si>
  <si>
    <t>Cost of best WPC frame  Horizontal As per SSR2022-23 TBSC-L.I-17</t>
  </si>
  <si>
    <t>1938 nos bricks</t>
  </si>
  <si>
    <t>Partition walls</t>
  </si>
  <si>
    <t>Plastering 20 mm</t>
  </si>
  <si>
    <t>Plastering 12 mm</t>
  </si>
  <si>
    <t>Ratio</t>
  </si>
  <si>
    <t>cement</t>
  </si>
  <si>
    <t>sand</t>
  </si>
  <si>
    <t>T sand qty</t>
  </si>
  <si>
    <t>GST @ 18%</t>
  </si>
  <si>
    <t>Supply and fixing powder coated aluminium fully glazed swing door as per the approved drawing with fixed fan light of 500mm height at top door using aluminium sections of 101.60 mm x44.45mm , 3.18 mm thick for frame and door shutter made  of styles , top  and middle  rail of 47.62mm  x  44.45mm, 3.18  mm  thick  and  bottom  rail  of  96.00mm  x  44.45  mm,3.18mm  thick, powder  coating  of  aluminium  sections  25mm  microns  thick,  5  mm  thick plain glass fitted with suitable aluminium glazing clips and rubber beading in fan light portion, double shutters fitted with 5mm thick frosted glass in the top half and 12mm thick Prelaminated particle board One side choice colour and  other  side  balancing  white  lamination  in  the  bottom  half  fitted  with suitable   aluminium   glazing   clips   and   rubber   beading,   as   approved   by Engineer-in-Charge including supply and fixing ISI marked powder coated aluminium fixtures of 2 Nos. tower bolts 10mm bolt IS:204 300mm long, 4 Nos.  aluminium  handles  IS:208  150mm  dia  and  1  Nos.  aldrops  IS:2681 250mm,  1  No.  door  closure,  Al.  Butt  hinges  125mm  long  6Nos  including labour charges for manufacturing door , fixing the door with required No. of screws etc., complete for finished item of work. The Aluminium section used shall  be standard make confirming to IS 1948-1961 and as approved by the Engineer 1200mmx2100mm at Gandhi Hospital</t>
  </si>
  <si>
    <t>Supply and fixing of Powder coated GI stand with 4 nos height adjustable racks of size 670x410x1570 mm connected to two big rods of rectangular hollow section type supported with 4 legs with wheels with brakes to restrict movement/easy movement. Equipped with frame for holding a cylinder. A lockable box type space to be provided at bottom rack.</t>
  </si>
  <si>
    <r>
      <t xml:space="preserve">SITC of air cooled condensing units with two scroll compressors, air cooled condenser, power panel, vibration isolating pads, stand for ODU, thermostat, etc. of the following capacities. The nominal capacity of the condensing unit shall be as under. Air cooled condensing unit shall have horizontal discharge. All  refrigerant  piping  accessories  sight  glass,  drier,  expansion  valve,  etc. shall  be  supplied  with  the  condensing  units  and  suitable  to  connect  above AHUs. Refrigerant shall be R 407C / R 410A. Necessary thermostat, control wiring,  etc.  shall  be  included.  Derating  of  the  unit  shall  not  be  more  than 15percentage under 45 deg. C ambient temperature. Condensing unit shall be capable of operating up 50 deg. C ambient temperature. </t>
    </r>
    <r>
      <rPr>
        <b/>
        <sz val="12"/>
        <rFont val="Arial"/>
        <family val="2"/>
      </rPr>
      <t xml:space="preserve">8.5 TR capacity </t>
    </r>
    <r>
      <rPr>
        <sz val="12"/>
        <rFont val="Arial"/>
        <family val="2"/>
      </rPr>
      <t>At Gandhi Hospital</t>
    </r>
  </si>
  <si>
    <r>
      <t>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t>
    </r>
    <r>
      <rPr>
        <b/>
        <sz val="12"/>
        <rFont val="Arial"/>
        <family val="2"/>
      </rPr>
      <t xml:space="preserve">. Liquid Line </t>
    </r>
    <r>
      <rPr>
        <sz val="12"/>
        <rFont val="Arial"/>
        <family val="2"/>
      </rPr>
      <t>at Gandhi Hospital</t>
    </r>
  </si>
  <si>
    <r>
      <t xml:space="preserve">SITC  of  20/21  G  hard  drawn  copper  refrigerant  piping  with  all  fittings, supports,  insulation  with  19  mm  thk  class  O  nitrile  rubber  insulation  with factory laminated glass cloth for physical protection and UV protection etc. Quality of copper piping  fittings shall be suitable for 18 G piping. Copper piping shall be clamped at every 1.5 mt. distance. copper piping shall be laid on inverted GI perforated cable trays and clamps as  per specification inside the building. Copper piping on the terrace shall be laid with bottom and top cable tray. Thickness of the tray shall be 1.6 mm. Copper pipe size shall be as per OEM standards. </t>
    </r>
    <r>
      <rPr>
        <b/>
        <sz val="12"/>
        <rFont val="Arial"/>
        <family val="2"/>
      </rPr>
      <t xml:space="preserve">Suction Line </t>
    </r>
    <r>
      <rPr>
        <sz val="12"/>
        <rFont val="Arial"/>
        <family val="2"/>
      </rPr>
      <t>at Gandhi Hospital</t>
    </r>
  </si>
  <si>
    <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Arial"/>
        <family val="2"/>
      </rPr>
      <t xml:space="preserve">20G - 1.0 mm </t>
    </r>
    <r>
      <rPr>
        <sz val="12"/>
        <rFont val="Arial"/>
        <family val="2"/>
      </rPr>
      <t>Thick at Gandhi Hospital</t>
    </r>
  </si>
  <si>
    <r>
      <t xml:space="preserve">SITC  of  Factory  fabricated  and  boxed  ducting  using  Aluminium  Sheets  / coils,  should  be  fabricated  as  per  SMACNA,  galvanised  hardware  and supports,    silicon    sealant    at    all   longitudinal   joints,   Galvanized    /GI Electroplated  iron  angle  flanges  for  all  the  joints,  bracing  angles  and minimum  5mm  thick  neoprene  rubber  gasket.-  Duct  pressure  testing  at 75mm  to  be  carried  out  before  insulatiting  the  duct.  pressure  testing  to  be done as per SMACNA. Procedure to be approved by consultant. </t>
    </r>
    <r>
      <rPr>
        <b/>
        <sz val="12"/>
        <rFont val="Arial"/>
        <family val="2"/>
      </rPr>
      <t xml:space="preserve">22G - 0.8 mm </t>
    </r>
    <r>
      <rPr>
        <sz val="12"/>
        <rFont val="Arial"/>
        <family val="2"/>
      </rPr>
      <t>Thick at Gandhi Hospital</t>
    </r>
  </si>
  <si>
    <r>
      <t xml:space="preserve">Supply, laying of Class O Nitrile rubber with factory laminated Glass cloth, all joints shall be covered with self-adhesive tapes </t>
    </r>
    <r>
      <rPr>
        <b/>
        <sz val="12"/>
        <rFont val="Arial"/>
        <family val="2"/>
      </rPr>
      <t xml:space="preserve">32mm Thick </t>
    </r>
    <r>
      <rPr>
        <sz val="12"/>
        <rFont val="Arial"/>
        <family val="2"/>
      </rPr>
      <t>for Exposed Supply Air duct and finished with UV Protective Paint. at Gandhi Hospital</t>
    </r>
  </si>
  <si>
    <r>
      <t xml:space="preserve">Supply, laying of Class O Nitrile rubber with factory laminated Glass cloth, all joints shall be covered with self-adhesive tapes </t>
    </r>
    <r>
      <rPr>
        <b/>
        <sz val="12"/>
        <rFont val="Arial"/>
        <family val="2"/>
      </rPr>
      <t xml:space="preserve">25mm Thick </t>
    </r>
    <r>
      <rPr>
        <sz val="12"/>
        <rFont val="Arial"/>
        <family val="2"/>
      </rPr>
      <t>for Exposed Return Air Duct and finished with UV Protective Paint. at Gandhi Hospital</t>
    </r>
  </si>
  <si>
    <r>
      <t xml:space="preserve">Supply, laying of Class O Nitrile rubber with factory laminated Glass cloth, all joints shall be covered with self-adhesive tapes </t>
    </r>
    <r>
      <rPr>
        <b/>
        <sz val="12"/>
        <rFont val="Arial"/>
        <family val="2"/>
      </rPr>
      <t xml:space="preserve">25mm Thick </t>
    </r>
    <r>
      <rPr>
        <sz val="12"/>
        <rFont val="Arial"/>
        <family val="2"/>
      </rPr>
      <t>for Supply air duct running inside the building. at Gandhi Hospital</t>
    </r>
  </si>
  <si>
    <r>
      <t xml:space="preserve">Supply, laying of Class O Nitrile rubber with factory laminated Glass cloth, all joints shall be covered with self-adhesive tapes </t>
    </r>
    <r>
      <rPr>
        <b/>
        <sz val="12"/>
        <rFont val="Arial"/>
        <family val="2"/>
      </rPr>
      <t xml:space="preserve">19mm Thick </t>
    </r>
    <r>
      <rPr>
        <sz val="12"/>
        <rFont val="Arial"/>
        <family val="2"/>
      </rPr>
      <t>for Return air running inside the building. at Gandhi Hospital</t>
    </r>
  </si>
  <si>
    <r>
      <t xml:space="preserve">VRF  Indoor  Units  :  Hi  wall  Splits  :  Supply,  Installation,  Testing  and Commissioning  of  variable   refrigerant   flow  modular  type  indoor  units wired/wireless  remote  suitable  for  R410a   refrigerant  comprising  of  all accessories  as  per  the  specifications.  The  indoor  units  shall  be  suitable  to work  on  cooling.The  minimum  Energy  Efficiency  Ratio  shall  be  as  per ASHRAE  STANDARDS  90.1  -2001  table  6.2.1B.  The  indoor  units  shall be  suitable    for operation  on  220  plus or minus 6percentage  volts, 50Hz, 1 phase  AC power supply. </t>
    </r>
    <r>
      <rPr>
        <b/>
        <sz val="12"/>
        <rFont val="Arial"/>
        <family val="2"/>
      </rPr>
      <t xml:space="preserve">1.5 TR </t>
    </r>
    <r>
      <rPr>
        <sz val="12"/>
        <rFont val="Arial"/>
        <family val="2"/>
      </rPr>
      <t>At Gandhi Hospital</t>
    </r>
  </si>
  <si>
    <r>
      <t xml:space="preserve">Cassette   Units   :   Supply,   Installation,   Testing   and   Commissioning    of variable    refrigerant    flow   modular    type    indoor    units   wired/wireless remote  suitable  for  R410a  refrigerant  comprising  of  all  accessories  as  per the  specifications.  The  indoor  units  shall  be  suitable  to  work  on  cooling mode.The  minimum  Energy  Efficiency  Ratio  shall  be  as  per   ASHRAE STANDARDS   90.1   -2001     table   6.2.1B.   The  indoor   units     shall   be suitable   for  operation  on  220  plus  or  minus  6percentage  volts,  50Hz,  1 phase  AC power supply. </t>
    </r>
    <r>
      <rPr>
        <b/>
        <sz val="12"/>
        <rFont val="Arial"/>
        <family val="2"/>
      </rPr>
      <t xml:space="preserve">3.0 TR – 4 way </t>
    </r>
    <r>
      <rPr>
        <sz val="12"/>
        <rFont val="Arial"/>
        <family val="2"/>
      </rPr>
      <t>At Gandhi Hospital</t>
    </r>
  </si>
  <si>
    <r>
      <rPr>
        <b/>
        <sz val="12"/>
        <rFont val="Arial"/>
        <family val="2"/>
      </rPr>
      <t xml:space="preserve">Side Paneling  </t>
    </r>
    <r>
      <rPr>
        <sz val="12"/>
        <rFont val="Arial"/>
        <family val="2"/>
      </rPr>
      <t xml:space="preserve">                                                                                                              14mm thick Indoor WPC louvers providing &amp; Fixing full height said 12mm SHERA Board panneling till slab with wooden framing in line and level including fling joints and joint calls and neccesary hardware</t>
    </r>
  </si>
  <si>
    <r>
      <rPr>
        <b/>
        <sz val="12"/>
        <rFont val="Arial"/>
        <family val="2"/>
      </rPr>
      <t xml:space="preserve">2 WPC LOUVers Ceiling    </t>
    </r>
    <r>
      <rPr>
        <sz val="12"/>
        <rFont val="Arial"/>
        <family val="2"/>
      </rPr>
      <t xml:space="preserve">                                                                                  Praviding and fixing WPC Louvers to the Celling of which includes G Perimeter Channels of size 0.55mm thick (having One Flange of 20mm and another flange of 30mm and a web of 27mm) along with perimeter of ceiling screw fixed to brick wall/partition with the help of Nylon sleeves and screws at 610mm centres. Then suspending G1 intermediate channels of size 45mm 10. 9mm thick with 2 flanges of 15mm each) from the soffis at 1220mm centres with ceiling angle of width 25mm x 10mm X0.55mm thick fixed to saffit with GI. cleat and steel expansion fasteners. Ceiling section of 0.55mm thick having knurled web of 51.5mm and 2 flanges of 26mm each with lips of 10.5mm are Soft then fixed to the intermediate channel with the help of connecting clips and in direction perpendicular to the intermediate channel at 450 mm centres IN ULTRA GI CHANNELS Rute to be included all kinds of profiles and cut outs required for light fixtures Speakers. Smoke detector, trao doors and AC grill in the ceiling</t>
    </r>
  </si>
  <si>
    <r>
      <rPr>
        <b/>
        <sz val="12"/>
        <rFont val="Arial"/>
        <family val="2"/>
      </rPr>
      <t>Providing and fixing of wooden box celling</t>
    </r>
    <r>
      <rPr>
        <sz val="12"/>
        <rFont val="Arial"/>
        <family val="2"/>
      </rPr>
      <t xml:space="preserve"> at the top of Reception table with Imm thick laminate with wooden framing of BWP 710 Gurjan Ply support from the top slab end to end with neccesary cutouts for lighting and hardware</t>
    </r>
  </si>
  <si>
    <r>
      <rPr>
        <b/>
        <sz val="12"/>
        <rFont val="Arial"/>
        <family val="2"/>
      </rPr>
      <t>Back Pannelling with laminate Finish of 1 mm thick</t>
    </r>
    <r>
      <rPr>
        <sz val="12"/>
        <rFont val="Arial"/>
        <family val="2"/>
      </rPr>
      <t xml:space="preserve"> Providing &amp; Fixing full height solid 12mm BWF 710 GURIAN PLY Board panneling till slab with wooden framing in line and level including the neccesary hardware and cutouts</t>
    </r>
  </si>
  <si>
    <r>
      <rPr>
        <b/>
        <sz val="12"/>
        <rFont val="Arial"/>
        <family val="2"/>
      </rPr>
      <t>Providing and fixing ISI marked Magnetic 25mm Block Board door shutters</t>
    </r>
    <r>
      <rPr>
        <sz val="12"/>
        <rFont val="Arial"/>
        <family val="2"/>
      </rPr>
      <t>, core of block board construction with frame of 1st class hard wood and fixing 1 MM laminate on both faces of shutters, including ISI marked Stainless Steel butt hinges with necessary screws and tower bait complete</t>
    </r>
  </si>
  <si>
    <r>
      <rPr>
        <b/>
        <sz val="12"/>
        <rFont val="Arial"/>
        <family val="2"/>
      </rPr>
      <t>Providing and fixing PVC frames</t>
    </r>
    <r>
      <rPr>
        <sz val="12"/>
        <rFont val="Arial"/>
        <family val="2"/>
      </rPr>
      <t xml:space="preserve"> on the walls for covering the area over DB Boxes with 12 mm PVC sheets in a box section of 60mm thick including neccesary accessories.</t>
    </r>
  </si>
  <si>
    <r>
      <t xml:space="preserve"> Providing and Fixing of </t>
    </r>
    <r>
      <rPr>
        <b/>
        <sz val="12"/>
        <rFont val="Arial"/>
        <family val="2"/>
      </rPr>
      <t>(25X25) mm WPC corner L-Patties</t>
    </r>
    <r>
      <rPr>
        <sz val="12"/>
        <rFont val="Arial"/>
        <family val="2"/>
      </rPr>
      <t xml:space="preserve"> at the topper edge of the wall tile cladding</t>
    </r>
  </si>
  <si>
    <r>
      <t xml:space="preserve">Providing and Fixing of </t>
    </r>
    <r>
      <rPr>
        <b/>
        <sz val="12"/>
        <rFont val="Arial"/>
        <family val="2"/>
      </rPr>
      <t>SS-ROSE GOLD corner &amp; L-Patties</t>
    </r>
    <r>
      <rPr>
        <sz val="12"/>
        <rFont val="Arial"/>
        <family val="2"/>
      </rPr>
      <t xml:space="preserve"> at the SIDE edge of the wall tile cladding</t>
    </r>
  </si>
  <si>
    <r>
      <t xml:space="preserve">Providing and fixing of </t>
    </r>
    <r>
      <rPr>
        <b/>
        <sz val="12"/>
        <rFont val="Arial"/>
        <family val="2"/>
      </rPr>
      <t>Door Frame panneling with 18mm BWP 710 Gurjan Ply and 8mm thick beeding half rounded on the both sides</t>
    </r>
    <r>
      <rPr>
        <sz val="12"/>
        <rFont val="Arial"/>
        <family val="2"/>
      </rPr>
      <t xml:space="preserve"> with 1mm thick laminate Finish with necessary handware and Polishing.</t>
    </r>
  </si>
  <si>
    <r>
      <t xml:space="preserve">POINT WIRING and LIGHT FIXTURES &amp; FITTINGS                             </t>
    </r>
    <r>
      <rPr>
        <sz val="12"/>
        <rFont val="Arial"/>
        <family val="2"/>
      </rPr>
      <t>Providing Point wiring for Light Concealed Type with 2 x 1.0 Sq.mm. Copper. PVC Insulated wire 1.1 KV grade ISI marked in rigid ISI mark PVC conduit minimum 20mm (1.6 mm thick) dia. with necessary accessories and Pannel and Spot LED lights of Havells/Wipro company.</t>
    </r>
  </si>
  <si>
    <r>
      <rPr>
        <b/>
        <u/>
        <sz val="12"/>
        <rFont val="Arial"/>
        <family val="2"/>
      </rPr>
      <t>Fully Automatic Control Panel for Oxygen </t>
    </r>
    <r>
      <rPr>
        <b/>
        <sz val="12"/>
        <rFont val="Arial"/>
        <family val="2"/>
      </rPr>
      <t xml:space="preserve"> </t>
    </r>
    <r>
      <rPr>
        <b/>
        <u/>
        <sz val="12"/>
        <rFont val="Arial"/>
        <family val="2"/>
      </rPr>
      <t xml:space="preserve">System:
</t>
    </r>
    <r>
      <rPr>
        <sz val="12"/>
        <rFont val="Arial"/>
        <family val="2"/>
      </rPr>
      <t>Supply, installation and commissioning of Fully Automatic control panel for unintrupted Oxygen supply</t>
    </r>
  </si>
  <si>
    <r>
      <rPr>
        <b/>
        <u/>
        <sz val="12"/>
        <rFont val="Arial"/>
        <family val="2"/>
      </rPr>
      <t xml:space="preserve">Trigas Emergency Manifold:
</t>
    </r>
    <r>
      <rPr>
        <sz val="12"/>
        <rFont val="Arial"/>
        <family val="2"/>
      </rPr>
      <t xml:space="preserve">SITC of </t>
    </r>
    <r>
      <rPr>
        <b/>
        <sz val="12"/>
        <rFont val="Arial"/>
        <family val="2"/>
      </rPr>
      <t xml:space="preserve">Emergency Trigas Manifold maximum for 1+1 </t>
    </r>
    <r>
      <rPr>
        <sz val="12"/>
        <rFont val="Arial"/>
        <family val="2"/>
      </rPr>
      <t>D-type Gas Cylinders complete with separate NRVs, tail pipes and brass fittings for each cylinders.</t>
    </r>
  </si>
  <si>
    <r>
      <rPr>
        <b/>
        <u/>
        <sz val="12"/>
        <rFont val="Arial"/>
        <family val="2"/>
      </rPr>
      <t>Fully Automatic Control Panel for Trigas </t>
    </r>
    <r>
      <rPr>
        <b/>
        <sz val="12"/>
        <rFont val="Arial"/>
        <family val="2"/>
      </rPr>
      <t xml:space="preserve"> </t>
    </r>
    <r>
      <rPr>
        <b/>
        <u/>
        <sz val="12"/>
        <rFont val="Arial"/>
        <family val="2"/>
      </rPr>
      <t xml:space="preserve">System:
</t>
    </r>
    <r>
      <rPr>
        <sz val="12"/>
        <rFont val="Arial"/>
        <family val="2"/>
      </rPr>
      <t>Supply, installation and commissioning of Fully Automatic control panel for unintrupted Nirous Oxide supply.</t>
    </r>
  </si>
  <si>
    <r>
      <rPr>
        <b/>
        <u/>
        <sz val="12"/>
        <rFont val="Arial"/>
        <family val="2"/>
      </rPr>
      <t>Fully Automatic Control Panel for CO2 </t>
    </r>
    <r>
      <rPr>
        <b/>
        <sz val="12"/>
        <rFont val="Arial"/>
        <family val="2"/>
      </rPr>
      <t xml:space="preserve"> </t>
    </r>
    <r>
      <rPr>
        <b/>
        <u/>
        <sz val="12"/>
        <rFont val="Arial"/>
        <family val="2"/>
      </rPr>
      <t xml:space="preserve">System:
</t>
    </r>
    <r>
      <rPr>
        <sz val="12"/>
        <rFont val="Arial"/>
        <family val="2"/>
      </rPr>
      <t>Supply, installation and commissioning of Fully Automatic control panel for unintrupted Nirous Oxide supply.</t>
    </r>
  </si>
  <si>
    <r>
      <rPr>
        <b/>
        <u/>
        <sz val="12"/>
        <rFont val="Arial"/>
        <family val="2"/>
      </rPr>
      <t xml:space="preserve">CO2 Manifold
</t>
    </r>
    <r>
      <rPr>
        <sz val="12"/>
        <rFont val="Arial"/>
        <family val="2"/>
      </rPr>
      <t xml:space="preserve">SITC of </t>
    </r>
    <r>
      <rPr>
        <b/>
        <sz val="12"/>
        <rFont val="Arial"/>
        <family val="2"/>
      </rPr>
      <t xml:space="preserve">EmergencyCO2 Manifold maximum for 2 </t>
    </r>
    <r>
      <rPr>
        <sz val="12"/>
        <rFont val="Arial"/>
        <family val="2"/>
      </rPr>
      <t>D-type Gas Cylinders complete with separate NRVs, Copper tail pipes and brass fittings for each cylinders with double stage double gauge high pressure regulator</t>
    </r>
  </si>
  <si>
    <r>
      <t xml:space="preserve">SITC of </t>
    </r>
    <r>
      <rPr>
        <b/>
        <sz val="12"/>
        <rFont val="Arial"/>
        <family val="2"/>
      </rPr>
      <t xml:space="preserve">Medical Air-4 Outlet </t>
    </r>
    <r>
      <rPr>
        <sz val="12"/>
        <rFont val="Arial"/>
        <family val="2"/>
      </rPr>
      <t>with matching probe as per HTM-2022/02-01 of UK/ NFPA 99C of USA as per enclosed technical Specification.</t>
    </r>
  </si>
  <si>
    <r>
      <t xml:space="preserve">12 mm Valve for 12 mm OD Pipe
</t>
    </r>
    <r>
      <rPr>
        <b/>
        <sz val="12"/>
        <rFont val="Arial"/>
        <family val="2"/>
      </rPr>
      <t>Note: New item added</t>
    </r>
  </si>
  <si>
    <r>
      <t xml:space="preserve">Supply and installation of 46.7 liter size </t>
    </r>
    <r>
      <rPr>
        <b/>
        <sz val="12"/>
        <rFont val="Arial"/>
        <family val="2"/>
      </rPr>
      <t>CO2</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</si>
  <si>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r>
      <t xml:space="preserve">Supply and installation of 46.7 liter size </t>
    </r>
    <r>
      <rPr>
        <b/>
        <sz val="12"/>
        <rFont val="Arial"/>
        <family val="2"/>
      </rPr>
      <t>O2</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</si>
  <si>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r>
      <t xml:space="preserve">Supply and installation of 46.7 liter size </t>
    </r>
    <r>
      <rPr>
        <b/>
        <sz val="12"/>
        <rFont val="Arial"/>
        <family val="2"/>
      </rPr>
      <t>Trigas</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</si>
  <si>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r>
      <t xml:space="preserve">Supply and installation of 46.7 liter size </t>
    </r>
    <r>
      <rPr>
        <b/>
        <sz val="12"/>
        <rFont val="Arial"/>
        <family val="2"/>
      </rPr>
      <t>N2O</t>
    </r>
    <r>
      <rPr>
        <sz val="12"/>
        <rFont val="Arial"/>
        <family val="2"/>
      </rPr>
      <t xml:space="preserve"> cylinders confirming to IS:7285 Part-2 (2017). The cylinder shall have an outer diameter of 232mm, a nominal length of 1365mm, and a minimum wall thickness of 5.3mm, ensuring robustness and safety during handling and storage. The cylinders shall have a capacity of 46.7 liters and comply with the standards set forth by the Indian Standards Institute. They shall be constructed from high-quality 37 Mn (Carbon Manganese) material, guaranteeing durability and reliability. The design shall feature a concave bottom and neck threading conforming to IS 3224:2002 14 TPI Type 4 - Size 2 specifications, facilitating secure connections and ease of use. The cylinder shall be capable of withstanding a test pressure of 250 BAR and have a working pressure of 150 BAR. The nominal tare weight of each cylinder shall be 51 kg. The cylinder includes first fill.</t>
    </r>
  </si>
  <si>
    <t xml:space="preserve">As Per Agreement </t>
  </si>
  <si>
    <t>Air Conditioning Supplimental Works</t>
  </si>
  <si>
    <t>The qty is utilised as per site condition and hence savings</t>
  </si>
  <si>
    <t>Sub total of S.No 22 to 25</t>
  </si>
  <si>
    <t>V.P  07 MB No 10</t>
  </si>
  <si>
    <r>
      <rPr>
        <b/>
        <sz val="12"/>
        <rFont val="Arial"/>
        <family val="2"/>
      </rPr>
      <t>S.
No</t>
    </r>
  </si>
  <si>
    <t>Iob</t>
  </si>
  <si>
    <t>AHU shed with provision for fencing, door with lock- key arrangement shall be provided with Framework vertically made of MS Square Pipe frame: 2 Inches X 2 Inches, 16Gauge M S Fencing with wire mesh: ½ inch X ½inch. Supporting Structure M S Angle: 50 X 5mm GI pre-coated corrugated profile roof sheet: 0.5 mm thick duly supported with JHook 10 SWG with provision of door with lock and key AHU Shed with fencing should be duly enamel painted and with anti-rust coating from both sides.</t>
  </si>
  <si>
    <t>Reinforced  Masonry  for  partition  walls  100  mm  thick  in  CM  1:4  prop. Aerated Cellular Autoclaved Concrete Blocks conforming to IS:2185 Part-3- 1984 and IS:6441-1972 of Compressive strength 3 N/mm2 600 x 200 x 100 mm and placing 2Nos. of 6mm M.S plain rods in every third layer with free ends  of  the  reinforcement  pegged  into  mortar  joints  of  main  brick  walls where applicable including cost and conveyance of all materials like cement, steel, sans, brick, water etc., to site, including sales and other taxes excluding GST   on   all   materials,   all   operational,   incidents   charges,   constructing masonry, lift charges, curing, complete for finished item of work. TSSS No. of 509.5th Floor at Gandhi Hospital</t>
  </si>
  <si>
    <t>V.P No 03 MB No 01</t>
  </si>
  <si>
    <t>V.P No 04 MB No 01</t>
  </si>
  <si>
    <t>V.P 05 MB NO 01</t>
  </si>
  <si>
    <t>V.P 08 MB NO 01</t>
  </si>
  <si>
    <t>V.P 11 MB NO 01</t>
  </si>
  <si>
    <t>V.P No 15 MB No 01</t>
  </si>
  <si>
    <t>V.P 16 MB NO 01</t>
  </si>
  <si>
    <t>V.P 18 MB NO 01</t>
  </si>
  <si>
    <t>V.P 20 MB NO 01</t>
  </si>
  <si>
    <t>V.P 21 MB NO 01</t>
  </si>
  <si>
    <t>V.P 02 MB NO 01</t>
  </si>
  <si>
    <t>V.P 01 MB NO 03</t>
  </si>
  <si>
    <t>V.P 09 MB NO 03</t>
  </si>
  <si>
    <t>V.P 11 MB NO 03</t>
  </si>
  <si>
    <t>V.P 18 MB NO 03</t>
  </si>
  <si>
    <t>V.P 19 MB NO 03</t>
  </si>
  <si>
    <t>V.P 21 MB NO 03</t>
  </si>
  <si>
    <t>V.P 22 MB NO 03</t>
  </si>
  <si>
    <t>V.P 23 MB NO 03</t>
  </si>
  <si>
    <t>V.P 25 MB NO 03</t>
  </si>
  <si>
    <t>V.P 26 MB NO 03</t>
  </si>
  <si>
    <t>V.P 01 MB NO 07</t>
  </si>
  <si>
    <t>V.P 02 MB NO 07</t>
  </si>
  <si>
    <t>V.P 03 MB NO 07</t>
  </si>
  <si>
    <t>V.P 25 MB NO 03, V.P 03 MB NO 07</t>
  </si>
  <si>
    <t>V.P 04 MB NO 07</t>
  </si>
  <si>
    <t>V.P 05 MB NO 07</t>
  </si>
  <si>
    <t>V.P 03 MB NO 03, V.P 05 MB NO 07</t>
  </si>
  <si>
    <t>V.P 14 MB NO 03, V.P 06 MB NO 07</t>
  </si>
  <si>
    <t>V.P 12 MB NO 03, V.P 06 MB NO 07</t>
  </si>
  <si>
    <t>V.P 08 MB NO 03, V.P 06 MB NO 07</t>
  </si>
  <si>
    <t>V.P 18 MB NO 03, V.P 07 MB NO 07</t>
  </si>
  <si>
    <t>Supply and run of 3 of 2.5 sq.mm 36/0.3mm phase neutral and earth FRLS / HFFR  PVC  insulated  flexible  copper  cable  in  existing  conduit  pipe  for individual   lighting   circuits   including   labour   charges   etc.,   complete   as required  for  switch  boards.  Makes  of  wires:  Finolex/  RR  Cable/  Havells/ Polycab/ HPL. at Gandhi Hospital</t>
  </si>
  <si>
    <t>V.P 12 MB NO 03, V.P 07 MB NO 07</t>
  </si>
  <si>
    <t>V.P 07 MB NO 07</t>
  </si>
  <si>
    <t>V.P 08 MB NO 07</t>
  </si>
  <si>
    <t>V.P 09 MB NO 07</t>
  </si>
  <si>
    <t>V.P 10 MB NO 07</t>
  </si>
  <si>
    <t>V.P 01 MB NO 05</t>
  </si>
  <si>
    <t>V.P 02 MB NO 05</t>
  </si>
  <si>
    <t>V.P 03 MB NO 05</t>
  </si>
  <si>
    <t>V.P 04 MB NO 05</t>
  </si>
  <si>
    <t>V.P 05 MB NO 05</t>
  </si>
  <si>
    <t>V.P 06 MB NO 05</t>
  </si>
  <si>
    <t>V.P 07 MB NO 05</t>
  </si>
  <si>
    <t>V.P 08 MB NO 05</t>
  </si>
  <si>
    <t>V.P 01 MB NO 01, V.P 01 MB NO 09</t>
  </si>
  <si>
    <t>V.P 06 MB NO 01, V.P 01 MB NO 09</t>
  </si>
  <si>
    <t>V.P 02 MB NO 09</t>
  </si>
  <si>
    <t>V.P 03 MB NO 09</t>
  </si>
  <si>
    <t>V.P 09 MB NO 09</t>
  </si>
  <si>
    <t>V.P 14 MB NO 09</t>
  </si>
  <si>
    <t>V.P 16 MB NO 09</t>
  </si>
  <si>
    <t>V.P 17 MB NO 09</t>
  </si>
  <si>
    <t>V.P 19 MB NO 09</t>
  </si>
  <si>
    <t>V.P 20 MB NO 09</t>
  </si>
  <si>
    <t>V.P 06 MB NO 05, V.P 20 MB NO 09</t>
  </si>
  <si>
    <t>V.P 21 MB NO 09</t>
  </si>
  <si>
    <t>V.P 22 MB NO 09</t>
  </si>
  <si>
    <t>V.P 23 MB NO 09</t>
  </si>
  <si>
    <t>V.P 24 MB NO 09</t>
  </si>
  <si>
    <t>V.P 25 MB NO 09</t>
  </si>
  <si>
    <t>V.P 26 MB NO 09</t>
  </si>
  <si>
    <t>V.P 27 MB NO 09</t>
  </si>
  <si>
    <t>V.P 28 MB NO 09</t>
  </si>
  <si>
    <t>V.P 29 MB NO 09</t>
  </si>
  <si>
    <t>V.P 30 MB NO 09</t>
  </si>
  <si>
    <t>V.P 31 MB NO 09</t>
  </si>
  <si>
    <t>V.P 32 MB NO 09</t>
  </si>
  <si>
    <t>V.P 33 MB NO 09</t>
  </si>
  <si>
    <t>V.P 34 MB NO 09</t>
  </si>
  <si>
    <t>V.P 35 MB NO 09</t>
  </si>
  <si>
    <t>VP No 10 MB No 01</t>
  </si>
  <si>
    <t>The Multipurpose Electro Hydraulic Mobile OT Table is designed for gynecological surgical procedures, featuring a wide range of adjustments for optimal patient positioning. It offers precise control with movement controls at the side of the table and a wired remote control handset and features like S. S. Arm Rest, Anaesthetic Screen, Lithotomy Leg Holders with Stirr-Ups, Leather Wristlets, Padded Leg Rest, Anti-static mattress, and an additional Poly-urethane mattress. Built with a Stainless Steel 304 frame and bottom, it ensures durability. The table top, reinforced with three-section stainless steel and radiolucent capabilities, allows for comprehensive patient support. Its flexibility includes 360° rotation, adjustable Trendelenburg, Reversed Trendelenburg, Head Section, Back Section, and Leg Section. Physical specifications include a 1900 mm x 525 mm top with an elevation range of 640mm to 1040mm, supporting patients up to 140 kg. Environmental considerations ensure operational efficiency in various conditions.</t>
  </si>
  <si>
    <t>This work is executed as per the instructions of Enduser.</t>
  </si>
  <si>
    <t>This work is executed as per the instructions of TSMSIDC Officials</t>
  </si>
  <si>
    <t>This bed is mandatory for a patient hence work is executed as per the instructions of Enduser. Letter enclosed</t>
  </si>
  <si>
    <t>This chair is mandatory for a patient hence work is executed as per the instructions of Enduser. Letter enclosed</t>
  </si>
  <si>
    <t>An autoclave needs a CSSD table, hence executed as per the instructions of Enduser. Letter enclosed</t>
  </si>
  <si>
    <t>This is mandatory as per medical guidelines, hence work is executed as per the instructions of Enduser.</t>
  </si>
  <si>
    <t>There is no provision in BOQ. Proposed in approved drawing. Hence executed. Meanwhile Enduser also requested letter enclosed.</t>
  </si>
  <si>
    <t>The dismantiling work was taken up as per approved floor plan drawings and in contingent with the main work and hence proposed as supplemental item.</t>
  </si>
  <si>
    <t>There is no provision in original BOQ. This work is executed as per the requirement and timely instructions from officials</t>
  </si>
  <si>
    <t>Autoclave needs a clean water. Hence, proposed work is executed as supplemental item</t>
  </si>
  <si>
    <t>This work is exectued as per site conditions.</t>
  </si>
  <si>
    <t xml:space="preserve">This work is executed as per Site Conditions. </t>
  </si>
  <si>
    <t>42W clean room light not available. Hence, next capacity fixture executed. There is a saving in 42 W clean room lights.</t>
  </si>
  <si>
    <t>Originally BLDC was proposed and not executed. Now this item Executed.there will be savings in BLDC</t>
  </si>
  <si>
    <t>Big rods proposed as per site conditions instead of standard one. Hence increased</t>
  </si>
  <si>
    <t>AS per the meeting held with TSMSIDC officials, To maitain VOC in Fertility center wooden doors are replaced with ABS doors MOM dated: 01-08-2023. (Letter Attached)</t>
  </si>
  <si>
    <t xml:space="preserve">This work is executed as per the instructions of Enduser for ICMR Clearance.Letter enclosed </t>
  </si>
  <si>
    <t>This work is executed as per the instructions of TSMSIDC Officials.</t>
  </si>
  <si>
    <t>This work is proposed as safety measure for AHU's keeping in view of temparature of outdoor and weather conditions. Technically  5° to  6° C temprature will be reduced which will decrease the power bill also.</t>
  </si>
  <si>
    <t>This work is executed as per Site Conditions. It is mandatory toautoclave for letting out the steam outside the premises. Hence increased.</t>
  </si>
  <si>
    <t>No Provision in BOQ as 6Amp socket is mandatory as per site conditions hence executed</t>
  </si>
  <si>
    <t>No provision in BOQ as it is mandatory in Autoclave room hence executed</t>
  </si>
  <si>
    <t>As difference in false ceilling one meter down rods are used as per site conditions</t>
  </si>
  <si>
    <t xml:space="preserve">No Provision in BOQ it is mandatory required to connect RAW power and UPS power </t>
  </si>
  <si>
    <t>No Provision in BOQ it is mandatory required for UPS hence executed</t>
  </si>
  <si>
    <t>No Provision in BOQ it is mandatory required to connect Powre supply to autoclave</t>
  </si>
  <si>
    <t>This table is necessary to place the computer for ultrasound machine.hece work is executed.</t>
  </si>
  <si>
    <t>There is No provision in BOQ. It is necessary to place the equipments hence, work is executed as per the instructions of Enduser.</t>
  </si>
  <si>
    <t>There is No provision in BOQ. It is necessary to place the equipments hence, the work is executed as per the instructions of Enduser.</t>
  </si>
  <si>
    <t>As there is No provision in Boq, this stand is necessary to place the  Hysterscopy &amp; Laproscopy set This work is executed.</t>
  </si>
  <si>
    <t>There is No provision in BoQ. This work is executed as per the Necessity of medical gases in IVF Center under the instructions of Enduser letter enclosed</t>
  </si>
  <si>
    <t>Ommitted as per site condition. Replaced with granite reception</t>
  </si>
  <si>
    <t>As per the site condition &amp; floor plans approved, the Qty. exceeded and now proposed as AE</t>
  </si>
  <si>
    <t>The qty is utilised as per site condition and approved layouts hence savings.</t>
  </si>
  <si>
    <t>The qty is utilised as per site condition and hence savings.part of the qty is executed by other agency before handing over of site.</t>
  </si>
  <si>
    <t>ABS doors were proposed instead of wooden doors. Hence savings</t>
  </si>
  <si>
    <t>WPC doors were proposed instead of wooden doors. Hence savings</t>
  </si>
  <si>
    <t>In view sterlity wood work was not executed this, quantity is not utilised. Hence savings</t>
  </si>
  <si>
    <t>The qty is not utilised as per site condition hence savings</t>
  </si>
  <si>
    <t>The qty is utilised as per site condition and approved floor plans. hence savings.</t>
  </si>
  <si>
    <t>The qty is utilised as per approved layout and hence savings</t>
  </si>
  <si>
    <t>The qty is not utilised as per site condition, part of the qty is executed by other agency before handing over of site hence savings</t>
  </si>
  <si>
    <t>The qty is not utilised as per site condition, Quantity is executed by other agency before handing over of site hence savings</t>
  </si>
  <si>
    <t>The qty is utilised as per approved layout and hence savings.</t>
  </si>
  <si>
    <t>As per the site requirement the Qty. exceeded and proposed as AE</t>
  </si>
  <si>
    <t>The qty is utilised as per site requirement and hence savings</t>
  </si>
  <si>
    <t>As 42W lights were not available in market next available 56W lights were executed. Hence savings</t>
  </si>
  <si>
    <t>The entire ducting was executed with 22G Thickness. Hence savings.</t>
  </si>
  <si>
    <t>The qty is utilised as per site condition and hence savings.</t>
  </si>
  <si>
    <t>The item executed as per agreement quantity.</t>
  </si>
  <si>
    <t>Supply   and   Installing   change   room   Cubicles,   at   Gandhi   Hospital. GENERALSPECIFICATIONS: Thickness of Compact Laminate: 12 mm         Thick Colour  of  HPL  Boards:  In  Single  Colour,  Size  of  Cubicle  :  As  per  DWG, Door Size for Normal Cubicle : As per DWG, Overall Height Of Cubicle : 2105  mm  Including  bottom  gap  of  100mm,  Accessories:   Manufacturers standard makes of Aluminium, SS Accessories. a Aluminium H Top Rail b SS  Hinges  c  SS  Privacy  Thumb  turn  c/w  Occupancy  Indicator  d  SS  Coat Hook e SS  Door Knob f Aluminium U channel  g Aluminium Door Stopper channel h Rubber  Lining i  SS Screws and PVC Wall Plugs</t>
  </si>
  <si>
    <t>Supplying and fixing Indian make Flat Back  Wash Hand Basin 1st quality conforming  to  IS:2556-Part-4:1972  of  size  550mm  x  400mm  with  32  mm nominal  size  C.P.  Fitting  with  parallel  pipe  thread  conforming  to  IS:2963- 1979 and fitted with 15 mm nominal bore Chromium Plated Pillar Tap of 1st quality   Indian   make   heavy   duty   complete   with   standard   CI   brackets including wooden blocks ,1 No.12.70mm PVC connection with brass union nuts  CP  coated  ,  angle  stop  cock  12.70mm  dia.  first  quality  Indian  make heavy  duty,  30mm  dia.  PVC  flexible  waste  pipe  914.4mm  length  of  1st quality including cost and conveyance of all materials to site, labour charges, for finished item of work at Gandhi Hospital</t>
  </si>
  <si>
    <t>Supply and laying of ISI 25mm outer dia medium grade with IS:9537-part 3 rigid  PVC  pipe  surface  on  wall  with  all  required  PVC  /  Metallic  Junction Boxes including masonry work and labour charges etc., Makes: Sudhakar
/ Precision /Universal/ Modi / Million Plast. at Gandhi Hospital</t>
  </si>
  <si>
    <t>Supply and fixing of 4 Way TPN DB Horizontal with IP 43 Protection as per IS:13032  Makes:  Legrand  /  Schneider and  Supply  and  Fixing  of  1  No.,  of 40A  FP  30mA  RCCB  as  incomer  and  12  Nos  6-32  A  10kA  SP  MCBs Makes:  Legrand-DX3  /  Schneider-Acti9  as  out  goings  including  internal connections  and  labour  charges  for  FLUSH  Mounting  etc.,  complete.  For Lighting DBs at Gandhi Hospital</t>
  </si>
  <si>
    <t>SITC of Hot dip galvanized perforated cable tray of 300 mm Wide sizes for to  run  the  cable  from  Floor  Panel  to  Lab  Panel  and  electrical  room  to  AC panel  and  AC  panel  to  Units.  All  necessary  supports  and  accessories  are included. Cable tray for cables alone shall be included here Thickness shall be 1.6 mm. At Gandhi Hospital</t>
  </si>
  <si>
    <t>Providing and Fixing maintenance free earthing which consists of G.I. Earth station,   with   600X600X3.15mm   GI  Plate   at   2500mm   Depth  including construction of brick pedestal, providing meshed funnel, GI cover and other civil Engineering works, spreading a homogenous mixture of salt, charcoal around  the  pipe  etc.,  completely  as  per  IS  3043,  1987  or  latest  revision. Earthing testing should be done as per IE Rules like Earth valve test Etc. At Gandhi Hospital</t>
  </si>
  <si>
    <t>Supply, Laying and testing of 3.5Cx95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cable:Polycab/KEI/Universal/Glostar/Finolex Make of gland and Lungs: HMI/Commet/Dowell’s At Gandhi Hospital</t>
  </si>
  <si>
    <t>Supply, Laying and testing of 3.5CX50 sqmm XLPE Insulated Cable 1100V grade   armoured   aluminium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Polycab/KEI/Universal/Glostar/ Finolex Make of gland and Lungs: HMI/Commet/Dowell’s At Gandhi Hospital</t>
  </si>
  <si>
    <t>SITC  of  IVF  Center  Main  Panel  Indoor  IP-42  wall/  free  standing  floor mounted dust and vermin proof compartmentalized cubical panel made out of  CRCA  sheet,  required  hardware,  duly  treated  for  de-rusting  in  7  tank process with de-phosphate and with powder coating on both side of panel in desired shade. The panel having PU/ Neoprene rubber gasket of not less than 3mm  thickness,  separate  detachable  gland  plate  M.S.  base  channel,  hinged door with locking arrangement for equipment/switchgear. Thickness of sheet shall  not  be  less  than  1.6  mm  up  to  600  mm  length  /  width  of  any compartment and be of 2.0 mm above 600 mm. Load bearing structure shall be of 2.0 mm thick sheet supported by base M.S. channel if required. Side walls and cable alley compartments having bolted type doors with /without detachable  extension  type  structure  with  all  type  of  suitable  switching accessories   and   bus-bar   as   per   load   requirement   of   respective   IVF equipment’s. Which is  including  Lighting, power DBs  and  UPS  at Gandhi Hospital</t>
  </si>
  <si>
    <t>Supply,  Laying  and  testing  of  4Cx16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etc..Make of Cable: Polycab/KEI/Universal/Glostar/Finolex Make of gland and Lungs: HMI/Commet/Dowell’s At Gandhi Hospital</t>
  </si>
  <si>
    <t>Supply,  Laying  and  testing  of  4Cx6  sqmm  PVC  Insulated  Cable  1100V grade armoured Copper cable with ISI mark as per specification confirming to IS:7098 Part - I with heavy duty type double compression weather proof type brass cable glands duly nickel plated as per BS 6121 and IP66 complete with  brass  checknut,  outer  sheath  sealing  gasket  heavy  duty  long  barrel aluminium lugs confirming to I.S specifications with complete nut, bolt and washer etc. Make of Cable: Polycab/KEI/Universal/Glostar/Finolex Make of gland and Lungs: HMI/Commet/Dowell’s At Gandhi Hospital</t>
  </si>
  <si>
    <t>Item quantiy has increased to provide and lay main circuits for Switch boards and sockets in IVF</t>
  </si>
  <si>
    <t>Item quanity has increased so as to common sockets to the siwtch boards in corridor, rooms, wards and OT's of IVF</t>
  </si>
  <si>
    <t>Item quanity has increased so as to provide electrical points in corridor, wards, rooms and OT's of IVF</t>
  </si>
  <si>
    <t>Deleted as not required at site</t>
  </si>
  <si>
    <t>Item quanity has increased so as to provide and laying of 2.5 sqmm 3 runs wire from Distribution boards to Switch boards and sockets in corridor, rooms, wards and OT's of IVF</t>
  </si>
  <si>
    <t>Item quanity has increased so as to provide and laying of 4 sqmm 3 runs wire from Distribution boards to power sockets and air consitioners points in corridor, rooms, wards and OT's of IVF</t>
  </si>
  <si>
    <t>Qty increased as the no. of DB's increased and the main circuits from Main VTPN to DB increased</t>
  </si>
  <si>
    <t>Qty increased to accomadate all the circuits of switch board, sockets, power sockets and air condition points in the DB</t>
  </si>
  <si>
    <t>Item deleted as not required at site</t>
  </si>
  <si>
    <t>Qty increased as to provide adequate lighting in Corridor, ward, Minot OT, change room, Entrance area, Reception,Andrology lab and Cryo room</t>
  </si>
  <si>
    <t>Instead of BLDC fans, regular high speed fans item sl no 58 were executed as per instructions of TSMSIDC Officials. Hence savings</t>
  </si>
  <si>
    <t>Qty increased as the no of fans  executed are 14. hence 2 nos AE increased.</t>
  </si>
  <si>
    <t>Qty increased as per site condition for laying of main cables over the false ceiling</t>
  </si>
  <si>
    <t>Qty increased as the earthing flat is running from Ground floor to 5th Floor of MCH Block. Hence quantity increased</t>
  </si>
  <si>
    <t>Qty increased so as to connect earthing from panel to VTPN and from VTPN to DB's</t>
  </si>
  <si>
    <t>Qty increased to provide cables to AHU 67 mts and Heater 58mts</t>
  </si>
  <si>
    <t>Qty increased so as to provide AC in UPS room and Anfrology lab</t>
  </si>
  <si>
    <t>Qty Deleted and provided with 1.5 ton AC</t>
  </si>
  <si>
    <t>Qty increased as one AHU unit has been placed for Backup to IVF center</t>
  </si>
  <si>
    <t>Qty increased as per site condition</t>
  </si>
  <si>
    <t>Qty increased as to provide proper covering from Dampness and moisture to copper pipe of IVF units and AHU units</t>
  </si>
  <si>
    <t>Qty increased to provide 1 no VRF AC in UPS Room</t>
  </si>
  <si>
    <t xml:space="preserve">Qty increased as per site condition </t>
  </si>
  <si>
    <t>As Per Agreement</t>
  </si>
  <si>
    <t>As Per RE</t>
  </si>
  <si>
    <t>Difference</t>
  </si>
  <si>
    <t>Nos increased as per the site requirement, the Qty. exceeded and proposed as AE</t>
  </si>
  <si>
    <t>ANNEXURE-01</t>
  </si>
  <si>
    <t>TSMSIDC, MEDCHAL MALKAJGIRI</t>
  </si>
  <si>
    <t>TSMSISDC, HYDERAVAD DIVISION</t>
  </si>
  <si>
    <t>TSMSISDC, HYDERABAD CIRCLE</t>
  </si>
  <si>
    <t xml:space="preserve">          EXECUTIVE ENGINEER</t>
  </si>
  <si>
    <t xml:space="preserve">       DY.EXECUTIVE ENGINEER</t>
  </si>
  <si>
    <t>Agreement works (Part-A)</t>
  </si>
  <si>
    <t>Supplimental works (Part-B)</t>
  </si>
  <si>
    <r>
      <t>REVISED ESTIMATE OF IVF-5</t>
    </r>
    <r>
      <rPr>
        <b/>
        <vertAlign val="superscript"/>
        <sz val="16"/>
        <color rgb="FF000000"/>
        <rFont val="Arial"/>
        <family val="2"/>
      </rPr>
      <t>TH</t>
    </r>
    <r>
      <rPr>
        <b/>
        <sz val="16"/>
        <color rgb="FF000000"/>
        <rFont val="Arial"/>
        <family val="2"/>
      </rPr>
      <t xml:space="preserve"> FLOOR, MCH BUILDING, GANDHI HOSPITAL</t>
    </r>
  </si>
  <si>
    <t xml:space="preserve">           EXECUTIVE ENGINEER</t>
  </si>
  <si>
    <t xml:space="preserve">   SUPERINTENDING ENGINEER   </t>
  </si>
  <si>
    <t xml:space="preserve">      DY.EXECUTIVE ENGINEER      </t>
  </si>
  <si>
    <t>TECHNICAL ASSISTANT</t>
  </si>
  <si>
    <t xml:space="preserve">         TSMSIDC</t>
  </si>
  <si>
    <t>GENERAL ABSTRACT</t>
  </si>
  <si>
    <t>Modular  Double  skin  floor  mounted  EUROVENT  Certified  Air  Handling Unit 3000CFM / 8.5 TR / 150mm SP made out of 45  plus or minus  2mm thick  PUF  insulated  panels  Thermal  break  aluminium  profile  frame  work with  0.8mm  thick  pre  painted  /  powder  coated  inner  and  outer  skins comprising of mixing box with fresh air and return air dampers, pre filters with    10    and    5    microns    combination    filters    in    single    frame, Interlaced/Intertwined  DX  Cooling  Coil  suitable  for  connecting  2  nos  of 8.5TR capacity 1W plus 1S out door condensing units, SS304 drain pan with,  blower  section  with  Nicotra  /  Kruger  make  direct  drive/  Plug  type  fan, vibration isolators, EFF1 motor and blower section with on/off switches to operate from outside, limit switch for the fan section access door with a view port,  fine filter  section  with  3  microns  filters  inspection  doors  for all  filter and  fan  sections  and  damper  at  the  outlet  of  unit.  Ports  for  differential pressure gauges across all filters and blower to measure differential pressure. AHU Make : VTS / Systemair, Make - Blower - Nicotra / Kruger ; Motor -crompton Greaves / Siemens ; Filter - Thermodyne / Freudenberg / Ultrafil at Gandhi Hospital</t>
  </si>
  <si>
    <t>cs</t>
  </si>
  <si>
    <t>Grand Total</t>
  </si>
  <si>
    <t xml:space="preserve">   SUPERINTENDING ENGINEER</t>
  </si>
  <si>
    <t>The details is given in the comparative Statement</t>
  </si>
  <si>
    <t>As per the instructions of TSMSIDC Higher officials In view of sterlity required for IVFC Scientific doors were proposed on site visit dated MoM:01.08.2023 ABS doors were proposed hence qty not utilised</t>
  </si>
  <si>
    <t>As per the instructions of TSMSIDC Higher officials Autoclave Room &amp; UPS Room Mandates the scientific door, the Qty. exceeded and now proposed as AE</t>
  </si>
  <si>
    <t>This work is executed as per the TSMSIDC Higher officials in lieu of reception table.</t>
  </si>
  <si>
    <t>This work is executed as per the instructions of Enduser &amp; TSMSIDC Higher officials from time to time</t>
  </si>
  <si>
    <t>This work is executed as per the instructions of Enduser &amp; TSMSIDC Higher Officials.</t>
  </si>
  <si>
    <t>This work is mandatory in contegiant to main work. Hence, executed as per the instructions of TSMSIDC Higher Officials.</t>
  </si>
  <si>
    <t>AS per the meeting held with TSMSIDC Higher officials, To maitain VOC in Fertility center wooden doors are replaced with WPC doors MOM dated: 01-08-2023. (Letter Attached)</t>
  </si>
  <si>
    <t>This work is executed as per the instructions of TSMSIDC Higher Officials.</t>
  </si>
  <si>
    <t>To Highlight the reception  and entrance area enduser and TSMSIDC Higher officials instructed hence executed</t>
  </si>
  <si>
    <t>There is no provision in BoQ it is necessary to monitor fire alaram detectors in case of emergency. This work is executed as per the instructions of TSMSIDC Higher officials and it is mandatory</t>
  </si>
  <si>
    <t>This work is executed as per the instructions of TSMSIDC Higher officials from time to time in view of the inaguration of the project</t>
  </si>
  <si>
    <t>This work is executed in contagient to the above 2.2 TR AC. as per the instructions of TSMSIDC Higher officials.</t>
  </si>
  <si>
    <t>There is no provision in BOQ its mandatorly required for support duct hence this work is executed as per the instructions of TSMSIDC Higher officials.</t>
  </si>
  <si>
    <t>As per the site condition and TSMSIDC Higher officials time to time instructions for daddoing the corridor area near the reception, the qty is exceeded and now proposed as AE</t>
  </si>
  <si>
    <t>Qty is reduced as part of the qty was executed by previous agency before handing over of site hence savings</t>
  </si>
  <si>
    <r>
      <t xml:space="preserve">SITC  of  CPVC  drain  piping  with  supports,  clamps  and  9  mm  thk.  Nitrile rubber  tube  insulation  of  the  following  sizes.  Insulation  shall  have  factory laminated glass cloth. </t>
    </r>
    <r>
      <rPr>
        <b/>
        <sz val="12"/>
        <rFont val="Arial"/>
        <family val="2"/>
      </rPr>
      <t xml:space="preserve">32mm Dia </t>
    </r>
    <r>
      <rPr>
        <sz val="12"/>
        <rFont val="Arial"/>
        <family val="2"/>
      </rPr>
      <t>at Gandhi Hospital</t>
    </r>
  </si>
  <si>
    <r>
      <t xml:space="preserve">SITC  of  CPVC  drain  piping  with  supports,  clamps  and  9  mm  thk.  Nitrile rubber  tube  insulation  of  the  following  sizes.  Insulation  shall  have  factory laminated glass cloth. </t>
    </r>
    <r>
      <rPr>
        <b/>
        <sz val="12"/>
        <rFont val="Arial"/>
        <family val="2"/>
      </rPr>
      <t xml:space="preserve">25mm Dia </t>
    </r>
    <r>
      <rPr>
        <sz val="12"/>
        <rFont val="Arial"/>
        <family val="2"/>
      </rPr>
      <t>at Gandhi Hospital</t>
    </r>
  </si>
  <si>
    <t>SITC of C02 Outlets with matching probes, as per HTM-2022102- 01ofUK/NFPA99C of USA as per enclosed technical specifications - Imported At Gandhi Hospital</t>
  </si>
  <si>
    <t>As the UPS with isolation transformer requires min 32 nos of batteries to increase uptime of 60 minutes from 30 minutes considering the load. hence the  Qty. exceeded and proposed as AE</t>
  </si>
  <si>
    <t>SITC of Oxygen Flow meter with Humidifier, CE Certified with four digit number  as  per  enclosed  technical  specifications  -  Imported  At  Gandhi Hospital</t>
  </si>
  <si>
    <t>SITC  of  Nitrous  Oxide  Manifold  Emergency  for  1  Cylinder,  with  high pressure  Regulator,  NRV,  tailpipes  etc.  as  per  technical  specifications  At Gandhi Hospital</t>
  </si>
  <si>
    <r>
      <t>50 LPH storage type RO of dimensions 525 x 425 x 1450 mm (WxDxH) of approx. weight 75Kg consists of 4 nos of 80 GPD 3-layer Thin Film Composite (TFC) membrane with 0.0001-micron pore size which can prevent TDS, heavy metals and equipped with 6 stage purification process which reduces pesticides in the water for reducing scale formation when water is heated. The RO should take min input pressure of 0.6 kg/cm2, 2000 ppm of TDS in Water, 500 ppm of Hardness, 6.5 to 8.5 PH of water which can give output of 20 to 25 % recovery in purified water and can run on 230V AC, 50 Hz supply with operating temp of 5</t>
    </r>
    <r>
      <rPr>
        <vertAlign val="superscript"/>
        <sz val="12"/>
        <rFont val="Arial"/>
        <family val="2"/>
      </rPr>
      <t>o</t>
    </r>
    <r>
      <rPr>
        <sz val="12"/>
        <rFont val="Arial"/>
        <family val="2"/>
      </rPr>
      <t>C-45</t>
    </r>
    <r>
      <rPr>
        <vertAlign val="superscript"/>
        <sz val="12"/>
        <rFont val="Arial"/>
        <family val="2"/>
      </rPr>
      <t>o</t>
    </r>
    <r>
      <rPr>
        <sz val="12"/>
        <rFont val="Arial"/>
        <family val="2"/>
      </rPr>
      <t>C.</t>
    </r>
  </si>
  <si>
    <t>GRAND TOTAL (Part A+Part B)</t>
  </si>
  <si>
    <t>Supply and fixing of ISI mark batten holder / slanting holder Makes : Anchor/  Gold  Medal  Olive  /  Million  Zoom  in  lieu  of  ceiling  rose  of  light  point complete with all connections and all labour charges with 5.0W LED Lamp MAKE: OSRAM / Wipro / Crompton / Bajaj / Havells At Gandhi Hospital</t>
  </si>
  <si>
    <t>Supply, transportation and installation of split AC unit 1.0 TR inverter type minimum 3 Star capable  of delivering 12000 BTU/hr and above  with high wall mounted indoor unit and outdoor condensing unit Hermetically sealed compressor  suitable  for  operation  on  230V,  50Hz,  1Phase  AC  supply capable  of  performing  cooling  dehumidifying  air  circulating  and  filtering with cooling and condensing units with 3.5 mts of copper piping, insulation kit  and  4  mts  of  3  core  copper  flexible  chord  ,  built-in  stabilizer  Voltage range 160- 264 volts and cordless remote control. Makes: Daikin / Thoshiba/ O General at Gandhi Hospital</t>
  </si>
  <si>
    <t>No Provision in BOQ it is mandatory required for AHU's connection Sysytem</t>
  </si>
  <si>
    <t>No Provision in BOQ it is mandatory required for VRV Sysytem</t>
  </si>
  <si>
    <t xml:space="preserve">No Provision in BOQ it is mandatory required for VRV Sysytem </t>
  </si>
  <si>
    <r>
      <t xml:space="preserve">for cutting steel bars </t>
    </r>
    <r>
      <rPr>
        <b/>
        <sz val="11"/>
        <rFont val="Arial"/>
        <family val="2"/>
      </rPr>
      <t>(BLD-CSTN-14-10/300)</t>
    </r>
  </si>
  <si>
    <r>
      <t xml:space="preserve">Supplying and fixing of 3" (75mm) Nahany trap with jali - </t>
    </r>
    <r>
      <rPr>
        <sz val="11"/>
        <rFont val="Arial"/>
        <family val="2"/>
      </rPr>
      <t xml:space="preserve">UPVC/SWR pipe fittings </t>
    </r>
    <r>
      <rPr>
        <b/>
        <sz val="11"/>
        <rFont val="Arial"/>
        <family val="2"/>
      </rPr>
      <t xml:space="preserve"> </t>
    </r>
    <r>
      <rPr>
        <sz val="11"/>
        <rFont val="Arial"/>
        <family val="2"/>
      </rPr>
      <t>as per site requirements with standard practice  for all floors including cost and conveyance of all materials to site, labour charges , overheads &amp; contractors profit etc., complete for finished item of work.</t>
    </r>
  </si>
  <si>
    <t>Rate as per SSR           TBSP-H.II-73</t>
  </si>
  <si>
    <t>TBSC-R.I-10</t>
  </si>
  <si>
    <t>Cost of Vertical blinds 100 mm</t>
  </si>
  <si>
    <r>
      <t>Providing</t>
    </r>
    <r>
      <rPr>
        <sz val="11"/>
        <rFont val="Arial"/>
        <family val="2"/>
      </rPr>
      <t xml:space="preserve"> </t>
    </r>
    <r>
      <rPr>
        <b/>
        <sz val="11"/>
        <rFont val="Arial"/>
        <family val="2"/>
      </rPr>
      <t>skirting to internal walls to 10 cm height with Double charged / multi charged stain free full body porcelain vitrified tiles with double layer pigment of size 600 x 600 mm and thickness between 8-10 mm 1</t>
    </r>
    <r>
      <rPr>
        <b/>
        <vertAlign val="superscript"/>
        <sz val="11"/>
        <rFont val="Arial"/>
        <family val="2"/>
      </rPr>
      <t>st</t>
    </r>
    <r>
      <rPr>
        <b/>
        <sz val="11"/>
        <rFont val="Arial"/>
        <family val="2"/>
      </rPr>
      <t xml:space="preserve"> quality conforming to IS:15622 - 2017, IS:13630 (Parts 1 to 15) of any colour and finish in all shades and designs</t>
    </r>
    <r>
      <rPr>
        <sz val="11"/>
        <rFont val="Arial"/>
        <family val="2"/>
      </rPr>
      <t>,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t>
    </r>
  </si>
  <si>
    <r>
      <t>Flooring with  16 to 18 mm  thick high polished granite stone slabs black colour</t>
    </r>
    <r>
      <rPr>
        <sz val="11"/>
        <rFont val="Arial"/>
        <family val="2"/>
      </rPr>
      <t xml:space="preserve"> as approved by the Engineer-in-Charge of length not less than 2.43 mts set over base coat of cement mortar (1:8) , 20mm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half rounding the edge , polishing charges and all other taxes on all materials, cost of base coat and overheads &amp; contractors profit complete for finished item of work</t>
    </r>
    <r>
      <rPr>
        <b/>
        <sz val="11"/>
        <rFont val="Arial"/>
        <family val="2"/>
      </rPr>
      <t xml:space="preserve"> for platforms</t>
    </r>
    <r>
      <rPr>
        <sz val="11"/>
        <rFont val="Arial"/>
        <family val="2"/>
      </rPr>
      <t xml:space="preserve"> (S.S.701 &amp; special) </t>
    </r>
  </si>
  <si>
    <t>For1.80mx1.80m size</t>
  </si>
  <si>
    <t>2 ( 1.80+ 1.80 )</t>
  </si>
  <si>
    <t>2 ( 1.80+ 0.90 )</t>
  </si>
  <si>
    <t>7.20 RM @ 1.80 Kgs/RM</t>
  </si>
  <si>
    <t xml:space="preserve">Vertical bars </t>
  </si>
  <si>
    <t>2 x 1.80</t>
  </si>
  <si>
    <t>Horizontal bars</t>
  </si>
  <si>
    <t>16 x 1.80</t>
  </si>
  <si>
    <t>16 x .9</t>
  </si>
  <si>
    <t>Rate per 3.24 Sqm</t>
  </si>
  <si>
    <t>Supplying and fixing Rectangular Mirror Frameless of size 457 .2 mm x 609.6 mm</t>
  </si>
  <si>
    <t>TBSP-J.I-41</t>
  </si>
  <si>
    <t>Rate per 1 No.</t>
  </si>
  <si>
    <r>
      <rPr>
        <b/>
        <sz val="11"/>
        <color theme="1"/>
        <rFont val="Arial"/>
        <family val="2"/>
      </rPr>
      <t>Providing of Factory made prelaminated FPVC (Foamed Polyvinyl Chloride) Door frame of the size 105x40mm with a wall thickness of 10mm</t>
    </r>
    <r>
      <rPr>
        <sz val="11"/>
        <color theme="1"/>
        <rFont val="Arial"/>
        <family val="2"/>
      </rPr>
      <t xml:space="preserve"> made out of extruded rigid FPVC profile mitre joined with 6 Nos. of 50mm long screw. The door frame shall be fixed to the wall by using 80mm long screws through the frame with the help of PVC fasteners of 3 no's to be provided for each vertical member, GI stiffeners of ("U" channel of size 29x9x1mm, 150mm long) -3 no's at hinge point, Frame reinforcement of("U" GI channel of size 46x22x.06mm),Bottom tie rod of ("U" GI channel size of 15x15x1mm) etc. complete as per manufacturers specification for finished item of work. Maximum door frame size : 980 x 2070 including providing of 35mm thick Factory made Prelaminated ABS (Acrylonitrile Butadiene Styrene) Door shutter moulded in different designs, consisting of all round Frame made out of water proof solid foam PVC bar of size 20x32mm, reinforced by 32x 32mm - 2 nos. for vertical made out of LVL (Laminated Veneer Lumber), core material of 32 mm thick high density craft paper honey comb board, sandwiched on both sides with prelaminated ABS sheet thickness of 1.5mm . PVC edge banding of size 0.45mm on the vertical sides. Hardware made out of steel coated butterfly hinges - 3 Nos. for each shutter and ISI make S.S round lock completes for finished item of work. Maximum shutter size of : 910 x 2030 mm</t>
    </r>
  </si>
  <si>
    <r>
      <t>Supplying and fixing 50 mm Nominal Bore GI pipe Medium Grade properties &amp; weight</t>
    </r>
    <r>
      <rPr>
        <sz val="11"/>
        <rFont val="Arial"/>
        <family val="2"/>
      </rPr>
      <t xml:space="preserve"> as per IS 1239 in ground or on wall with GI fittings such as elbows tees couplings, nipples, plugs including excavation for trenches and refilling the trenches ,chiselling masonry walls and making good the walls &amp; floors to the original surface and fixing MS clamps on TW blocks on walls including cost and conveyance of all materials and labour charges , overheads &amp; contractors profit complete for finished item of work except for GI bends union and GI connectors with checkout and socket </t>
    </r>
    <r>
      <rPr>
        <b/>
        <sz val="11"/>
        <rFont val="Arial"/>
        <family val="2"/>
      </rPr>
      <t xml:space="preserve">Tata or Zenith </t>
    </r>
    <r>
      <rPr>
        <sz val="11"/>
        <rFont val="Arial"/>
        <family val="2"/>
      </rPr>
      <t xml:space="preserve">make or equivalent. </t>
    </r>
  </si>
  <si>
    <t>Rate as per SSR                                   TBSP-G.I-13</t>
  </si>
  <si>
    <t>Rate as per SSR -2022-23 -    ELEC - 10.2.2 D</t>
  </si>
  <si>
    <t>Rate for 1 No.</t>
  </si>
  <si>
    <t>CIVIL DATAS (2022-23 SSR)</t>
  </si>
  <si>
    <t>Dismantling,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 Old Cement Mortor (Plaster)</t>
  </si>
  <si>
    <t>Rate as per  SSR   TBSC-U.I-08</t>
  </si>
  <si>
    <r>
      <t>Supply and placing of the Design Mix Concrete M 25 grade</t>
    </r>
    <r>
      <rPr>
        <sz val="10"/>
        <color theme="1"/>
        <rFont val="Arial"/>
        <family val="2"/>
        <charset val="1"/>
      </rPr>
      <t xml:space="preserve"> corresponding to IS 456 </t>
    </r>
    <r>
      <rPr>
        <b/>
        <sz val="10"/>
        <color theme="1"/>
        <rFont val="Arial"/>
        <family val="2"/>
        <charset val="1"/>
      </rPr>
      <t xml:space="preserve">with minimum cement content of 380 kgs per 1 cum of concrete </t>
    </r>
    <r>
      <rPr>
        <sz val="10"/>
        <color theme="1"/>
        <rFont val="Arial"/>
        <family val="2"/>
        <charset val="1"/>
      </rPr>
      <t>using Weight Batcher / Concrete mixer with 20mm size graded machine crushed hard granite metal (coarse aggregate - as per IS 383 - 1970 and IS 2386 Part 1 to Part 8) from approved quarry including cost and conveyance of all materials like cement, fine aggregate (sand) coarse aggregate, water etc., to site and sales &amp; other taxes on all materials,</t>
    </r>
    <r>
      <rPr>
        <b/>
        <sz val="10"/>
        <color theme="1"/>
        <rFont val="Arial"/>
        <family val="2"/>
        <charset val="1"/>
      </rPr>
      <t xml:space="preserve"> centering using Casurina Ballies, Bamboos, Wooden Reapers, Runners, Wood Posts, Steel Plates etc.</t>
    </r>
    <r>
      <rPr>
        <sz val="10"/>
        <color theme="1"/>
        <rFont val="Arial"/>
        <family val="2"/>
        <charset val="1"/>
      </rPr>
      <t>,</t>
    </r>
    <r>
      <rPr>
        <b/>
        <sz val="10"/>
        <color theme="1"/>
        <rFont val="Arial"/>
        <family val="2"/>
        <charset val="1"/>
      </rPr>
      <t xml:space="preserve"> </t>
    </r>
    <r>
      <rPr>
        <sz val="10"/>
        <color theme="1"/>
        <rFont val="Arial"/>
        <family val="2"/>
        <charset val="1"/>
      </rPr>
      <t>including all operational, incidental and labour charges such as weigh batching, machine mixing, lifting of concrete manually, laying concrete, curing , overheads &amp; contractors profit etc.,  complete but excluding cost of steel and its fabrication charges for finished item of work (APSS No. 402)</t>
    </r>
    <r>
      <rPr>
        <b/>
        <sz val="10"/>
        <color theme="1"/>
        <rFont val="Arial"/>
        <family val="2"/>
        <charset val="1"/>
      </rPr>
      <t xml:space="preserve"> </t>
    </r>
  </si>
  <si>
    <t>Add for MA @ 40%</t>
  </si>
  <si>
    <r>
      <t xml:space="preserve">Lift charges of materials </t>
    </r>
    <r>
      <rPr>
        <b/>
        <sz val="10"/>
        <color theme="1"/>
        <rFont val="Arial"/>
        <family val="2"/>
        <charset val="1"/>
      </rPr>
      <t>(Manual)</t>
    </r>
  </si>
  <si>
    <t xml:space="preserve">Supply of Sun Control film to the glazed windows </t>
  </si>
  <si>
    <t>Rate as per SSR  TBSC-R.I-07</t>
  </si>
  <si>
    <t>Rate per Sqm</t>
  </si>
  <si>
    <t>Supply of Venetian blinds Vertical blinds 100 mm wide with all accessories.</t>
  </si>
  <si>
    <r>
      <t xml:space="preserve">Supply and fixing of doors </t>
    </r>
    <r>
      <rPr>
        <sz val="10"/>
        <color rgb="FF000000"/>
        <rFont val="Times New Roman"/>
        <charset val="204"/>
      </rPr>
      <t>as per approved drawings with</t>
    </r>
    <r>
      <rPr>
        <b/>
        <sz val="10"/>
        <rFont val="Arial"/>
        <family val="2"/>
      </rPr>
      <t xml:space="preserve"> (WPC) single extruded Door Frame section of 100*65 MM</t>
    </r>
    <r>
      <rPr>
        <sz val="10"/>
        <color rgb="FF000000"/>
        <rFont val="Times New Roman"/>
        <charset val="204"/>
      </rPr>
      <t xml:space="preserve">  and30mm thick Wood Plastic Composite (WPC) Door shutter, comprising of 70% virgin polymer, 15% wood powder (fiber), and the remaining 15% additives, the door shutter shall be water resistant, fire resistant and termite resistant,with Tensile Strength not less than 170Kgf/cm2 and the door shutters surface finished deco paint including cost and conveyance to site of teak  wood frame,  WPC shutter including  supply and fixing 6 nos MS Z  hold fasts of size 300 mm x 40 mm x 5mm including cost of ISI marked  brass fixtures of 6 Nos butt hinges (IS:205) 150mm long , 1 No. aldrop (IS:2681) 300mm long, 2 Nos tower bolts- 10mm (IS:204) of 200 mm long at top, 1 No. tower bolt- 10mm bolt (IS:204) 150mm long at bottom, 2 Nos. 150mm long fancy handles (IS:208), 2 Nos door stopper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(800mm x 2100mm). </t>
    </r>
  </si>
  <si>
    <t xml:space="preserve">0.8x 2.10   </t>
  </si>
  <si>
    <t>Cost of Stainless Steel Tower Bolt-10 mm Bolt (IS:15833) 150 mm Long TBSC-P.I-21</t>
  </si>
  <si>
    <t>Cost of Stainless Steel aldrop 250mm long    TBSC-P.IV-11</t>
  </si>
  <si>
    <t>Cost of Stainless Steel  fancy handle 150mm long TBSC-P.III-17</t>
  </si>
  <si>
    <r>
      <t>Electrical Datas  (</t>
    </r>
    <r>
      <rPr>
        <b/>
        <i/>
        <sz val="14"/>
        <rFont val="Arial"/>
        <family val="2"/>
      </rPr>
      <t>2022-23 SSR</t>
    </r>
    <r>
      <rPr>
        <b/>
        <sz val="14"/>
        <rFont val="Arial"/>
        <family val="2"/>
      </rPr>
      <t>)</t>
    </r>
  </si>
  <si>
    <t>Labour charges for fixing the  exhaust fan in wall with necessary connections and masonary work of making hole, finishing etc., complete. 
Makes  : Finolex / Havells / Polycab / Finecab</t>
  </si>
  <si>
    <t xml:space="preserve">Supply of 2.5 Sqmm 4 Core PVC / XLPE Insulated Sheathed Multi Core Bright Annealed Bare Copper Conductor Heavy Duty Industrial Cables for Voltage Grade upto 1100 Volts as per IS: 694:1990 including all transportation charges etc complete. Makes :Polycab </t>
  </si>
  <si>
    <t>Rate per Meter for Cable</t>
  </si>
  <si>
    <t>Rate per Meter PVC Pipe - 25mm</t>
  </si>
  <si>
    <t xml:space="preserve">Rate per Meter </t>
  </si>
  <si>
    <t xml:space="preserve">Supply and Installation of control cum transmission wiring of size 2C x 1.5 Sqmm  copper  wire  to  be  laid  in  heavy  grade  PVC  conduit  including  all fixing and accessories as At Gandhi Hospital  Makes : Polycab </t>
  </si>
  <si>
    <t xml:space="preserve">Supply of 1.5 Sqmm 2 Core PVC / XLPE Insulated Sheathed Multi Core Bright Annealed Bare Copper Conductor Heavy Duty Industrial Cables for Voltage Grade upto 1100 Volts as per IS: 694:1990 including all transportation charges etc complete. Makes :Polycab </t>
  </si>
  <si>
    <t>67&amp;68</t>
  </si>
  <si>
    <t xml:space="preserve">4C  x 1.5 Sqmm Copper Flexible Cable For Condensing Unit to Electrical Panel 
Makes : Polycab </t>
  </si>
  <si>
    <t>s</t>
  </si>
  <si>
    <t>Supply and fixing of FP Metal Enclosure with IP 20 Protection DB Make with 1 No 63A, 10 KA FP MCB including internal connection and labour charges for Flush Mounting etc.,complete. 
Makes of Enclousure : Legrand MCB Makes : Legrand-DX3</t>
  </si>
  <si>
    <t>COST OF LABOUR FOR FULSH MOUNTING</t>
  </si>
  <si>
    <t>2.17.11</t>
  </si>
  <si>
    <t>Supply of DP/TP/FP Metal Enclosure with IP 20 Protection.</t>
  </si>
  <si>
    <t>ELEC-2.14.1h</t>
  </si>
  <si>
    <t xml:space="preserve">Supply of 40-63A 10KA FP MCB, C/D Curve ISI Mark. </t>
  </si>
  <si>
    <t>COST OF MATERIAL FOR FULSH MOUNTING</t>
  </si>
  <si>
    <t>TOTAL COST OF MATERIAL + LABOUR FOR FULSH MOUNTING</t>
  </si>
  <si>
    <t xml:space="preserve">Supply, Installation, testing and commissioning of EN54-2 Listed and LPCB approved------------ based analog addressable fire control panel expandable by minimum 2 additional loops with minimum 80 character LCD display 4 access levels 1000 events, historical logging, flash E-PROM, 240 volts A C Power supply, automatic battery charger, 24V SLA batteries suitable for operating the entire system including tack back units and the hooters / strobes for a minimum of 4 hours in battery condition the panel shall have suitable power amplifiers for hooter / strobes the panel shall be capable beeing integrated with the BMS system and shall include cost of supply, installation of any additional modules or interfaces required for the same. The panel shall be completed as per the specification and as required for fixing of above Micro processor based Fire Alarm control panel with zonal indictions and battery back up as per detailed specifications.
Makes: Ravel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</si>
</sst>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 #,##0.00_ ;_ * \-#,##0.00_ ;_ * &quot;-&quot;??_ ;_ @_ "/>
    <numFmt numFmtId="164" formatCode="0.0"/>
    <numFmt numFmtId="165" formatCode="_ * #,##0_ ;_ * \-#,##0_ ;_ * &quot;-&quot;??_ ;_ @_ "/>
    <numFmt numFmtId="166" formatCode="0.000"/>
    <numFmt numFmtId="167" formatCode="0.000%"/>
    <numFmt numFmtId="168" formatCode="0.00000"/>
    <numFmt numFmtId="169" formatCode="0.00&quot;  &quot;"/>
    <numFmt numFmtId="170" formatCode="@*-"/>
    <numFmt numFmtId="171" formatCode="@* \-"/>
    <numFmt numFmtId="172" formatCode="_(* #,##0.00_);_(* \(#,##0.00\);_(* &quot;-&quot;??_);_(@_)"/>
    <numFmt numFmtId="173" formatCode="0.0%"/>
  </numFmts>
  <fonts count="67">
    <font>
      <sz val="10"/>
      <color rgb="FF000000"/>
      <name val="Times New Roman"/>
      <charset val="204"/>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name val="Times New Roman"/>
      <family val="1"/>
    </font>
    <font>
      <sz val="10"/>
      <color rgb="FF000000"/>
      <name val="Times New Roman"/>
      <family val="1"/>
    </font>
    <font>
      <sz val="10"/>
      <name val="Arial"/>
      <family val="2"/>
    </font>
    <font>
      <sz val="12"/>
      <color rgb="FF000000"/>
      <name val="Times New Roman"/>
      <family val="1"/>
    </font>
    <font>
      <sz val="12"/>
      <color theme="1"/>
      <name val="Times New Roman"/>
      <family val="1"/>
    </font>
    <font>
      <b/>
      <sz val="10"/>
      <color theme="1"/>
      <name val="Arial"/>
      <family val="2"/>
      <charset val="1"/>
    </font>
    <font>
      <b/>
      <sz val="12"/>
      <color theme="1"/>
      <name val="Arial"/>
      <family val="2"/>
      <charset val="1"/>
    </font>
    <font>
      <sz val="12"/>
      <color theme="1"/>
      <name val="Arial"/>
      <family val="2"/>
    </font>
    <font>
      <sz val="10"/>
      <color theme="1"/>
      <name val="Arial"/>
      <family val="2"/>
    </font>
    <font>
      <sz val="11"/>
      <name val="Times New Roman"/>
      <family val="1"/>
    </font>
    <font>
      <sz val="11"/>
      <color theme="1"/>
      <name val="Arial"/>
      <family val="2"/>
    </font>
    <font>
      <b/>
      <sz val="11"/>
      <color rgb="FF000000"/>
      <name val="Arial"/>
      <family val="2"/>
    </font>
    <font>
      <sz val="11"/>
      <color rgb="FF000000"/>
      <name val="Arial"/>
      <family val="2"/>
    </font>
    <font>
      <b/>
      <u/>
      <sz val="11"/>
      <color rgb="FF000000"/>
      <name val="Arial"/>
      <family val="2"/>
    </font>
    <font>
      <b/>
      <sz val="11"/>
      <color theme="1"/>
      <name val="Calibri"/>
      <family val="2"/>
      <scheme val="minor"/>
    </font>
    <font>
      <b/>
      <sz val="12"/>
      <color theme="1"/>
      <name val="Calibri"/>
      <family val="2"/>
      <scheme val="minor"/>
    </font>
    <font>
      <b/>
      <sz val="10"/>
      <name val="Arial"/>
      <family val="2"/>
    </font>
    <font>
      <b/>
      <u/>
      <sz val="10"/>
      <name val="Arial"/>
      <family val="2"/>
    </font>
    <font>
      <sz val="11"/>
      <color indexed="8"/>
      <name val="Calibri"/>
      <family val="2"/>
    </font>
    <font>
      <sz val="11"/>
      <name val="Times New Roman"/>
      <family val="1"/>
      <charset val="1"/>
    </font>
    <font>
      <sz val="11"/>
      <color rgb="FF000000"/>
      <name val="Calibri"/>
      <family val="2"/>
      <scheme val="minor"/>
    </font>
    <font>
      <sz val="10"/>
      <name val="Helv"/>
      <charset val="204"/>
    </font>
    <font>
      <b/>
      <sz val="10"/>
      <name val="Arial"/>
      <family val="2"/>
      <charset val="1"/>
    </font>
    <font>
      <sz val="10"/>
      <name val="Arial"/>
      <family val="2"/>
      <charset val="1"/>
    </font>
    <font>
      <b/>
      <sz val="12"/>
      <color rgb="FF000000"/>
      <name val="Arial"/>
      <family val="2"/>
    </font>
    <font>
      <sz val="12"/>
      <color rgb="FF000000"/>
      <name val="Arial"/>
      <family val="2"/>
    </font>
    <font>
      <sz val="12"/>
      <name val="Arial"/>
      <family val="2"/>
    </font>
    <font>
      <b/>
      <sz val="16"/>
      <color rgb="FF000000"/>
      <name val="Arial"/>
      <family val="2"/>
    </font>
    <font>
      <b/>
      <sz val="16"/>
      <name val="Arial"/>
      <family val="2"/>
    </font>
    <font>
      <b/>
      <u/>
      <sz val="16"/>
      <name val="Arial"/>
      <family val="2"/>
    </font>
    <font>
      <b/>
      <sz val="12"/>
      <name val="Arial"/>
      <family val="2"/>
    </font>
    <font>
      <b/>
      <u/>
      <sz val="12"/>
      <name val="Arial"/>
      <family val="2"/>
    </font>
    <font>
      <b/>
      <i/>
      <u/>
      <sz val="12"/>
      <name val="Arial"/>
      <family val="2"/>
    </font>
    <font>
      <b/>
      <i/>
      <u/>
      <sz val="14"/>
      <name val="Arial"/>
      <family val="2"/>
    </font>
    <font>
      <b/>
      <sz val="10"/>
      <color theme="1"/>
      <name val="Arial"/>
      <family val="2"/>
    </font>
    <font>
      <b/>
      <sz val="12"/>
      <color theme="1"/>
      <name val="Arial"/>
      <family val="2"/>
    </font>
    <font>
      <vertAlign val="superscript"/>
      <sz val="12"/>
      <name val="Arial"/>
      <family val="2"/>
    </font>
    <font>
      <sz val="10"/>
      <color rgb="FF000000"/>
      <name val="Arial"/>
      <family val="2"/>
    </font>
    <font>
      <sz val="11"/>
      <name val="Arial"/>
      <family val="2"/>
    </font>
    <font>
      <sz val="11"/>
      <color rgb="FFFF0000"/>
      <name val="Arial"/>
      <family val="2"/>
    </font>
    <font>
      <sz val="9.5"/>
      <name val="Arial"/>
      <family val="2"/>
    </font>
    <font>
      <b/>
      <sz val="14"/>
      <color rgb="FF000000"/>
      <name val="Arial"/>
      <family val="2"/>
    </font>
    <font>
      <u/>
      <sz val="11"/>
      <color theme="1"/>
      <name val="Arial"/>
      <family val="2"/>
    </font>
    <font>
      <u val="singleAccounting"/>
      <sz val="11"/>
      <color theme="1"/>
      <name val="Arial"/>
      <family val="2"/>
    </font>
    <font>
      <b/>
      <vertAlign val="superscript"/>
      <sz val="16"/>
      <color rgb="FF000000"/>
      <name val="Arial"/>
      <family val="2"/>
    </font>
    <font>
      <sz val="14"/>
      <name val="Arial"/>
      <family val="2"/>
    </font>
    <font>
      <sz val="14"/>
      <color rgb="FF000000"/>
      <name val="Arial"/>
      <family val="2"/>
    </font>
    <font>
      <b/>
      <sz val="14"/>
      <name val="Arial"/>
      <family val="2"/>
    </font>
    <font>
      <sz val="12.5"/>
      <name val="Arial"/>
      <family val="2"/>
    </font>
    <font>
      <sz val="12.5"/>
      <color rgb="FF000000"/>
      <name val="Arial"/>
      <family val="2"/>
    </font>
    <font>
      <b/>
      <sz val="11"/>
      <color theme="1"/>
      <name val="Arial"/>
      <family val="2"/>
    </font>
    <font>
      <b/>
      <sz val="11"/>
      <name val="Arial"/>
      <family val="2"/>
    </font>
    <font>
      <b/>
      <vertAlign val="superscript"/>
      <sz val="11"/>
      <name val="Arial"/>
      <family val="2"/>
    </font>
    <font>
      <b/>
      <sz val="11"/>
      <color indexed="8"/>
      <name val="Arial"/>
      <family val="2"/>
    </font>
    <font>
      <sz val="11"/>
      <color indexed="8"/>
      <name val="Arial"/>
      <family val="2"/>
    </font>
    <font>
      <b/>
      <sz val="11"/>
      <color indexed="10"/>
      <name val="Arial"/>
      <family val="2"/>
    </font>
    <font>
      <b/>
      <i/>
      <sz val="11"/>
      <color theme="1"/>
      <name val="Arial"/>
      <family val="2"/>
    </font>
    <font>
      <sz val="10"/>
      <color theme="1"/>
      <name val="Arial"/>
      <family val="2"/>
      <charset val="1"/>
    </font>
    <font>
      <b/>
      <i/>
      <sz val="14"/>
      <name val="Arial"/>
      <family val="2"/>
    </font>
    <font>
      <b/>
      <u/>
      <sz val="11"/>
      <name val="Arial"/>
      <family val="2"/>
    </font>
    <font>
      <b/>
      <u/>
      <sz val="10"/>
      <color theme="1"/>
      <name val="Arial"/>
      <family val="2"/>
    </font>
  </fonts>
  <fills count="2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00B0F0"/>
        <bgColor indexed="64"/>
      </patternFill>
    </fill>
    <fill>
      <patternFill patternType="solid">
        <fgColor theme="0"/>
        <bgColor indexed="64"/>
      </patternFill>
    </fill>
    <fill>
      <patternFill patternType="solid">
        <fgColor rgb="FF92D050"/>
        <bgColor indexed="64"/>
      </patternFill>
    </fill>
    <fill>
      <patternFill patternType="solid">
        <fgColor rgb="FF7030A0"/>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5" tint="0.3999755851924192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right/>
      <top/>
      <bottom style="thin">
        <color indexed="64"/>
      </bottom>
      <diagonal/>
    </border>
    <border>
      <left/>
      <right/>
      <top/>
      <bottom style="double">
        <color indexed="64"/>
      </bottom>
      <diagonal/>
    </border>
    <border>
      <left/>
      <right/>
      <top style="thin">
        <color indexed="64"/>
      </top>
      <bottom style="double">
        <color indexed="64"/>
      </bottom>
      <diagonal/>
    </border>
    <border>
      <left/>
      <right/>
      <top style="thin">
        <color indexed="64"/>
      </top>
      <bottom/>
      <diagonal/>
    </border>
    <border>
      <left style="thin">
        <color indexed="64"/>
      </left>
      <right/>
      <top/>
      <bottom style="thin">
        <color indexed="64"/>
      </bottom>
      <diagonal/>
    </border>
    <border>
      <left/>
      <right/>
      <top style="thin">
        <color indexed="8"/>
      </top>
      <bottom style="thin">
        <color indexed="8"/>
      </bottom>
      <diagonal/>
    </border>
    <border>
      <left style="thin">
        <color indexed="64"/>
      </left>
      <right style="thin">
        <color indexed="64"/>
      </right>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bottom/>
      <diagonal/>
    </border>
  </borders>
  <cellStyleXfs count="64">
    <xf numFmtId="0" fontId="0" fillId="0" borderId="0"/>
    <xf numFmtId="43" fontId="7" fillId="0" borderId="0" applyFont="0" applyFill="0" applyBorder="0" applyAlignment="0" applyProtection="0"/>
    <xf numFmtId="0" fontId="8" fillId="0" borderId="0"/>
    <xf numFmtId="0" fontId="8" fillId="0" borderId="0"/>
    <xf numFmtId="0" fontId="5" fillId="0" borderId="0"/>
    <xf numFmtId="43" fontId="5" fillId="0" borderId="0" applyFont="0" applyFill="0" applyBorder="0" applyAlignment="0" applyProtection="0"/>
    <xf numFmtId="0" fontId="8" fillId="0" borderId="0"/>
    <xf numFmtId="43" fontId="5" fillId="0" borderId="0" applyFont="0" applyFill="0" applyBorder="0" applyAlignment="0" applyProtection="0"/>
    <xf numFmtId="0" fontId="15" fillId="0" borderId="0"/>
    <xf numFmtId="0" fontId="5" fillId="0" borderId="0"/>
    <xf numFmtId="0" fontId="4" fillId="0" borderId="0"/>
    <xf numFmtId="43" fontId="4" fillId="0" borderId="0" applyFont="0" applyFill="0" applyBorder="0" applyAlignment="0" applyProtection="0"/>
    <xf numFmtId="0" fontId="4" fillId="0" borderId="0"/>
    <xf numFmtId="0" fontId="3" fillId="0" borderId="0"/>
    <xf numFmtId="0" fontId="8" fillId="0" borderId="0"/>
    <xf numFmtId="0" fontId="24" fillId="0" borderId="0"/>
    <xf numFmtId="0" fontId="8" fillId="0" borderId="0"/>
    <xf numFmtId="0" fontId="15" fillId="0" borderId="0"/>
    <xf numFmtId="0" fontId="8" fillId="0" borderId="0"/>
    <xf numFmtId="0" fontId="15" fillId="0" borderId="0"/>
    <xf numFmtId="0" fontId="8" fillId="0" borderId="0"/>
    <xf numFmtId="0" fontId="7" fillId="0" borderId="0"/>
    <xf numFmtId="0" fontId="3" fillId="0" borderId="0"/>
    <xf numFmtId="0" fontId="3" fillId="0" borderId="0"/>
    <xf numFmtId="0" fontId="15" fillId="0" borderId="0"/>
    <xf numFmtId="0" fontId="15" fillId="0" borderId="0"/>
    <xf numFmtId="0" fontId="8" fillId="0" borderId="0"/>
    <xf numFmtId="0" fontId="15" fillId="0" borderId="0"/>
    <xf numFmtId="0" fontId="25" fillId="0" borderId="0"/>
    <xf numFmtId="0" fontId="15" fillId="0" borderId="0"/>
    <xf numFmtId="0" fontId="15" fillId="0" borderId="0"/>
    <xf numFmtId="0" fontId="8" fillId="0" borderId="0"/>
    <xf numFmtId="0" fontId="8" fillId="0" borderId="0"/>
    <xf numFmtId="0" fontId="3" fillId="0" borderId="0"/>
    <xf numFmtId="0" fontId="3" fillId="0" borderId="0"/>
    <xf numFmtId="0" fontId="3" fillId="0" borderId="0"/>
    <xf numFmtId="0" fontId="3" fillId="0" borderId="0"/>
    <xf numFmtId="0" fontId="8" fillId="0" borderId="0"/>
    <xf numFmtId="0" fontId="24" fillId="0" borderId="0"/>
    <xf numFmtId="0" fontId="15" fillId="0" borderId="0"/>
    <xf numFmtId="0" fontId="8" fillId="0" borderId="0"/>
    <xf numFmtId="0" fontId="8" fillId="0" borderId="0"/>
    <xf numFmtId="0" fontId="8" fillId="0" borderId="0"/>
    <xf numFmtId="0" fontId="8" fillId="0" borderId="0"/>
    <xf numFmtId="0" fontId="15" fillId="0" borderId="0"/>
    <xf numFmtId="0" fontId="3" fillId="0" borderId="0"/>
    <xf numFmtId="0" fontId="3" fillId="0" borderId="0"/>
    <xf numFmtId="0" fontId="15" fillId="0" borderId="0">
      <alignment vertical="center"/>
    </xf>
    <xf numFmtId="0" fontId="15" fillId="0" borderId="0"/>
    <xf numFmtId="0" fontId="15" fillId="0" borderId="0"/>
    <xf numFmtId="0" fontId="8" fillId="0" borderId="0"/>
    <xf numFmtId="0" fontId="26" fillId="0" borderId="0"/>
    <xf numFmtId="9" fontId="8" fillId="0" borderId="0" applyFont="0" applyFill="0" applyBorder="0" applyAlignment="0" applyProtection="0"/>
    <xf numFmtId="9" fontId="15" fillId="0" borderId="0" applyFont="0" applyFill="0" applyBorder="0" applyAlignment="0" applyProtection="0"/>
    <xf numFmtId="9" fontId="3" fillId="0" borderId="0" applyFont="0" applyFill="0" applyBorder="0" applyAlignment="0" applyProtection="0"/>
    <xf numFmtId="0" fontId="27" fillId="0" borderId="0"/>
    <xf numFmtId="9" fontId="25" fillId="0" borderId="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1" fillId="0" borderId="0"/>
    <xf numFmtId="172" fontId="1" fillId="0" borderId="0" applyFont="0" applyFill="0" applyBorder="0" applyAlignment="0" applyProtection="0"/>
  </cellStyleXfs>
  <cellXfs count="834">
    <xf numFmtId="0" fontId="0" fillId="0" borderId="0" xfId="0" applyAlignment="1">
      <alignment horizontal="left" vertical="top"/>
    </xf>
    <xf numFmtId="0" fontId="6" fillId="0" borderId="1" xfId="0" applyFont="1" applyBorder="1" applyAlignment="1">
      <alignment horizontal="left" vertical="top" wrapText="1"/>
    </xf>
    <xf numFmtId="0" fontId="6" fillId="0" borderId="1" xfId="0" applyFont="1" applyBorder="1" applyAlignment="1">
      <alignment horizontal="center" vertical="center" wrapText="1"/>
    </xf>
    <xf numFmtId="0" fontId="9" fillId="0" borderId="1" xfId="0" applyFont="1" applyBorder="1" applyAlignment="1">
      <alignment horizontal="left" vertical="top" wrapText="1"/>
    </xf>
    <xf numFmtId="0" fontId="9" fillId="0" borderId="1" xfId="0" applyFont="1" applyBorder="1" applyAlignment="1">
      <alignment horizontal="center" vertical="center" wrapText="1"/>
    </xf>
    <xf numFmtId="0" fontId="9" fillId="0" borderId="1" xfId="0" applyFont="1" applyBorder="1" applyAlignment="1">
      <alignment vertical="top" wrapText="1"/>
    </xf>
    <xf numFmtId="1" fontId="9" fillId="0" borderId="1" xfId="0" applyNumberFormat="1" applyFont="1" applyBorder="1" applyAlignment="1">
      <alignment horizontal="center" vertical="center" wrapText="1" shrinkToFit="1"/>
    </xf>
    <xf numFmtId="2" fontId="9" fillId="0" borderId="1" xfId="0" applyNumberFormat="1" applyFont="1" applyBorder="1" applyAlignment="1">
      <alignment horizontal="center" vertical="center" wrapText="1" shrinkToFit="1"/>
    </xf>
    <xf numFmtId="2" fontId="9" fillId="0" borderId="1" xfId="0" applyNumberFormat="1" applyFont="1" applyBorder="1" applyAlignment="1">
      <alignment horizontal="center" vertical="center" wrapText="1"/>
    </xf>
    <xf numFmtId="0" fontId="10" fillId="0" borderId="1" xfId="2" applyFont="1" applyBorder="1" applyAlignment="1">
      <alignment vertical="center" wrapText="1"/>
    </xf>
    <xf numFmtId="0" fontId="11" fillId="0" borderId="1" xfId="2" applyFont="1" applyBorder="1" applyAlignment="1">
      <alignment horizontal="center" vertical="center" wrapText="1"/>
    </xf>
    <xf numFmtId="0" fontId="12" fillId="0" borderId="1" xfId="2" applyFont="1" applyBorder="1" applyAlignment="1">
      <alignment horizontal="center" vertical="center" wrapText="1"/>
    </xf>
    <xf numFmtId="0" fontId="18" fillId="0" borderId="0" xfId="0" applyFont="1" applyAlignment="1">
      <alignment horizontal="left" vertical="top" wrapText="1"/>
    </xf>
    <xf numFmtId="0" fontId="17" fillId="0" borderId="1" xfId="0" applyFont="1" applyBorder="1" applyAlignment="1">
      <alignment horizontal="center" vertical="center"/>
    </xf>
    <xf numFmtId="0" fontId="17" fillId="0" borderId="1" xfId="0" applyFont="1" applyBorder="1" applyAlignment="1">
      <alignment horizontal="center" vertical="center" wrapText="1"/>
    </xf>
    <xf numFmtId="0" fontId="18" fillId="0" borderId="0" xfId="0" applyFont="1" applyAlignment="1">
      <alignment horizontal="left" vertical="center" wrapText="1"/>
    </xf>
    <xf numFmtId="0" fontId="18" fillId="0" borderId="1" xfId="0" applyFont="1" applyBorder="1" applyAlignment="1">
      <alignment horizontal="center" vertical="center" wrapText="1"/>
    </xf>
    <xf numFmtId="0" fontId="18" fillId="0" borderId="1" xfId="0" applyFont="1" applyBorder="1" applyAlignment="1">
      <alignment horizontal="left" vertical="center" wrapText="1"/>
    </xf>
    <xf numFmtId="165" fontId="18" fillId="0" borderId="1" xfId="0" applyNumberFormat="1" applyFont="1" applyBorder="1" applyAlignment="1">
      <alignment horizontal="left" vertical="center" wrapText="1"/>
    </xf>
    <xf numFmtId="165" fontId="17" fillId="0" borderId="1" xfId="0" applyNumberFormat="1" applyFont="1" applyBorder="1" applyAlignment="1">
      <alignment horizontal="left" vertical="center" wrapText="1"/>
    </xf>
    <xf numFmtId="0" fontId="18" fillId="0" borderId="0" xfId="0" applyFont="1" applyAlignment="1">
      <alignment horizontal="center" vertical="center" wrapText="1"/>
    </xf>
    <xf numFmtId="0" fontId="16" fillId="0" borderId="1" xfId="4" applyFont="1" applyBorder="1" applyAlignment="1">
      <alignment horizontal="left" vertical="center" wrapText="1"/>
    </xf>
    <xf numFmtId="0" fontId="16" fillId="0" borderId="1" xfId="4" applyFont="1" applyBorder="1" applyAlignment="1">
      <alignment horizontal="right" vertical="center" wrapText="1"/>
    </xf>
    <xf numFmtId="0" fontId="18" fillId="0" borderId="1" xfId="0" applyFont="1" applyBorder="1" applyAlignment="1">
      <alignment horizontal="left" vertical="top" wrapText="1"/>
    </xf>
    <xf numFmtId="0" fontId="18" fillId="0" borderId="1" xfId="0" applyFont="1" applyBorder="1" applyAlignment="1">
      <alignment horizontal="right" vertical="center" wrapText="1"/>
    </xf>
    <xf numFmtId="0" fontId="17" fillId="0" borderId="1" xfId="0" applyFont="1" applyBorder="1" applyAlignment="1">
      <alignment horizontal="right" vertical="center" wrapText="1"/>
    </xf>
    <xf numFmtId="165" fontId="18" fillId="0" borderId="1" xfId="0" applyNumberFormat="1" applyFont="1" applyBorder="1" applyAlignment="1">
      <alignment horizontal="left" vertical="top" wrapText="1"/>
    </xf>
    <xf numFmtId="0" fontId="29" fillId="5" borderId="1" xfId="2" applyFont="1" applyFill="1" applyBorder="1" applyAlignment="1">
      <alignment horizontal="center" vertical="center" wrapText="1"/>
    </xf>
    <xf numFmtId="2" fontId="29" fillId="5" borderId="1" xfId="2" applyNumberFormat="1" applyFont="1" applyFill="1" applyBorder="1" applyAlignment="1">
      <alignment horizontal="center" vertical="center" shrinkToFit="1"/>
    </xf>
    <xf numFmtId="1" fontId="29" fillId="5" borderId="1" xfId="2" applyNumberFormat="1" applyFont="1" applyFill="1" applyBorder="1" applyAlignment="1">
      <alignment horizontal="center" vertical="center"/>
    </xf>
    <xf numFmtId="2" fontId="28" fillId="5" borderId="1" xfId="2" applyNumberFormat="1" applyFont="1" applyFill="1" applyBorder="1" applyAlignment="1">
      <alignment horizontal="center" vertical="center" shrinkToFit="1"/>
    </xf>
    <xf numFmtId="0" fontId="28" fillId="5" borderId="1" xfId="2" applyFont="1" applyFill="1" applyBorder="1" applyAlignment="1">
      <alignment horizontal="center" vertical="center" shrinkToFit="1"/>
    </xf>
    <xf numFmtId="0" fontId="29" fillId="5" borderId="1" xfId="2" applyFont="1" applyFill="1" applyBorder="1" applyAlignment="1">
      <alignment horizontal="justify" vertical="top" wrapText="1"/>
    </xf>
    <xf numFmtId="0" fontId="29" fillId="5" borderId="1" xfId="2" applyFont="1" applyFill="1" applyBorder="1" applyAlignment="1">
      <alignment horizontal="center" vertical="center"/>
    </xf>
    <xf numFmtId="0" fontId="28" fillId="5" borderId="1" xfId="2" applyFont="1" applyFill="1" applyBorder="1" applyAlignment="1">
      <alignment horizontal="justify" vertical="top" wrapText="1"/>
    </xf>
    <xf numFmtId="1" fontId="29" fillId="5" borderId="1" xfId="2" applyNumberFormat="1" applyFont="1" applyFill="1" applyBorder="1" applyAlignment="1">
      <alignment horizontal="center" vertical="center" shrinkToFit="1"/>
    </xf>
    <xf numFmtId="2" fontId="29" fillId="5" borderId="1" xfId="2" applyNumberFormat="1" applyFont="1" applyFill="1" applyBorder="1" applyAlignment="1">
      <alignment horizontal="center" vertical="center" wrapText="1"/>
    </xf>
    <xf numFmtId="0" fontId="29" fillId="5" borderId="1" xfId="2" applyFont="1" applyFill="1" applyBorder="1" applyAlignment="1">
      <alignment horizontal="center" vertical="center" shrinkToFit="1"/>
    </xf>
    <xf numFmtId="0" fontId="28" fillId="5" borderId="1" xfId="2" applyFont="1" applyFill="1" applyBorder="1"/>
    <xf numFmtId="169" fontId="29" fillId="5" borderId="1" xfId="2" applyNumberFormat="1" applyFont="1" applyFill="1" applyBorder="1" applyAlignment="1">
      <alignment horizontal="center" vertical="center" shrinkToFit="1"/>
    </xf>
    <xf numFmtId="0" fontId="29" fillId="5" borderId="1" xfId="2" applyFont="1" applyFill="1" applyBorder="1" applyAlignment="1">
      <alignment horizontal="center" vertical="center" wrapText="1" shrinkToFit="1"/>
    </xf>
    <xf numFmtId="2" fontId="29" fillId="5" borderId="1" xfId="2" applyNumberFormat="1" applyFont="1" applyFill="1" applyBorder="1" applyAlignment="1">
      <alignment horizontal="center" vertical="center" wrapText="1" shrinkToFit="1"/>
    </xf>
    <xf numFmtId="1" fontId="29" fillId="5" borderId="1" xfId="2" applyNumberFormat="1" applyFont="1" applyFill="1" applyBorder="1" applyAlignment="1">
      <alignment horizontal="center" vertical="center" wrapText="1" shrinkToFit="1"/>
    </xf>
    <xf numFmtId="168" fontId="29" fillId="5" borderId="1" xfId="2" applyNumberFormat="1" applyFont="1" applyFill="1" applyBorder="1" applyAlignment="1">
      <alignment horizontal="center" vertical="center" shrinkToFit="1"/>
    </xf>
    <xf numFmtId="2" fontId="28" fillId="5" borderId="1" xfId="2" applyNumberFormat="1" applyFont="1" applyFill="1" applyBorder="1" applyAlignment="1">
      <alignment horizontal="right" vertical="center" wrapText="1"/>
    </xf>
    <xf numFmtId="169" fontId="29" fillId="5" borderId="1" xfId="2" applyNumberFormat="1" applyFont="1" applyFill="1" applyBorder="1" applyAlignment="1">
      <alignment horizontal="center" vertical="center" wrapText="1" shrinkToFit="1"/>
    </xf>
    <xf numFmtId="0" fontId="2" fillId="0" borderId="0" xfId="57"/>
    <xf numFmtId="0" fontId="2" fillId="0" borderId="9" xfId="57" applyBorder="1" applyAlignment="1">
      <alignment horizontal="center" vertical="center" wrapText="1"/>
    </xf>
    <xf numFmtId="0" fontId="2" fillId="0" borderId="1" xfId="57" applyBorder="1" applyAlignment="1">
      <alignment horizontal="center" vertical="center"/>
    </xf>
    <xf numFmtId="2" fontId="2" fillId="0" borderId="9" xfId="57" applyNumberFormat="1" applyBorder="1" applyAlignment="1">
      <alignment horizontal="center" vertical="center"/>
    </xf>
    <xf numFmtId="0" fontId="2" fillId="0" borderId="9" xfId="57" applyBorder="1" applyAlignment="1">
      <alignment horizontal="center" vertical="center"/>
    </xf>
    <xf numFmtId="0" fontId="2" fillId="0" borderId="9" xfId="57" applyBorder="1" applyAlignment="1">
      <alignment horizontal="right" vertical="center"/>
    </xf>
    <xf numFmtId="43" fontId="0" fillId="0" borderId="9" xfId="58" applyFont="1" applyFill="1" applyBorder="1" applyAlignment="1">
      <alignment horizontal="right" vertical="center"/>
    </xf>
    <xf numFmtId="0" fontId="2" fillId="0" borderId="10" xfId="57" applyBorder="1" applyAlignment="1">
      <alignment horizontal="center" vertical="center" wrapText="1"/>
    </xf>
    <xf numFmtId="2" fontId="2" fillId="0" borderId="10" xfId="57" applyNumberFormat="1" applyBorder="1" applyAlignment="1">
      <alignment horizontal="center" vertical="center"/>
    </xf>
    <xf numFmtId="0" fontId="2" fillId="0" borderId="10" xfId="57" applyBorder="1" applyAlignment="1">
      <alignment horizontal="center" vertical="center"/>
    </xf>
    <xf numFmtId="0" fontId="2" fillId="0" borderId="10" xfId="57" applyBorder="1" applyAlignment="1">
      <alignment horizontal="right" vertical="center"/>
    </xf>
    <xf numFmtId="43" fontId="0" fillId="0" borderId="10" xfId="58" applyFont="1" applyFill="1" applyBorder="1" applyAlignment="1">
      <alignment horizontal="right" vertical="center"/>
    </xf>
    <xf numFmtId="2" fontId="11" fillId="0" borderId="1" xfId="2" applyNumberFormat="1" applyFont="1" applyBorder="1" applyAlignment="1">
      <alignment horizontal="center" vertical="center" wrapText="1"/>
    </xf>
    <xf numFmtId="2" fontId="12" fillId="0" borderId="1" xfId="2" applyNumberFormat="1" applyFont="1" applyBorder="1" applyAlignment="1">
      <alignment horizontal="center" vertical="center" wrapText="1"/>
    </xf>
    <xf numFmtId="165" fontId="0" fillId="0" borderId="0" xfId="58" applyNumberFormat="1" applyFont="1" applyFill="1" applyBorder="1" applyAlignment="1">
      <alignment horizontal="right" vertical="center"/>
    </xf>
    <xf numFmtId="2" fontId="2" fillId="0" borderId="0" xfId="57" applyNumberFormat="1" applyAlignment="1">
      <alignment horizontal="center" vertical="center"/>
    </xf>
    <xf numFmtId="3" fontId="2" fillId="0" borderId="0" xfId="57" applyNumberFormat="1"/>
    <xf numFmtId="4" fontId="2" fillId="0" borderId="0" xfId="57" applyNumberFormat="1"/>
    <xf numFmtId="0" fontId="2" fillId="0" borderId="0" xfId="57" applyAlignment="1">
      <alignment horizontal="center" vertical="center"/>
    </xf>
    <xf numFmtId="3" fontId="2" fillId="0" borderId="0" xfId="57" applyNumberFormat="1" applyAlignment="1">
      <alignment horizontal="right" vertical="center"/>
    </xf>
    <xf numFmtId="165" fontId="13" fillId="0" borderId="0" xfId="57" applyNumberFormat="1" applyFont="1" applyAlignment="1">
      <alignment horizontal="right" vertical="center"/>
    </xf>
    <xf numFmtId="43" fontId="20" fillId="2" borderId="0" xfId="57" applyNumberFormat="1" applyFont="1" applyFill="1"/>
    <xf numFmtId="0" fontId="2" fillId="13" borderId="0" xfId="57" applyFill="1"/>
    <xf numFmtId="0" fontId="2" fillId="12" borderId="0" xfId="57" applyFill="1"/>
    <xf numFmtId="0" fontId="2" fillId="14" borderId="0" xfId="57" applyFill="1"/>
    <xf numFmtId="20" fontId="2" fillId="0" borderId="0" xfId="57" applyNumberFormat="1"/>
    <xf numFmtId="0" fontId="2" fillId="0" borderId="0" xfId="57" applyAlignment="1">
      <alignment horizontal="right"/>
    </xf>
    <xf numFmtId="0" fontId="2" fillId="15" borderId="0" xfId="57" applyFill="1"/>
    <xf numFmtId="0" fontId="2" fillId="16" borderId="0" xfId="57" applyFill="1"/>
    <xf numFmtId="165" fontId="17" fillId="0" borderId="1" xfId="0" applyNumberFormat="1" applyFont="1" applyBorder="1" applyAlignment="1">
      <alignment horizontal="left" vertical="top" wrapText="1"/>
    </xf>
    <xf numFmtId="9" fontId="16" fillId="0" borderId="1" xfId="4" applyNumberFormat="1" applyFont="1" applyBorder="1" applyAlignment="1">
      <alignment horizontal="center" vertical="center" wrapText="1"/>
    </xf>
    <xf numFmtId="10" fontId="16" fillId="0" borderId="1" xfId="4" applyNumberFormat="1" applyFont="1" applyBorder="1" applyAlignment="1">
      <alignment horizontal="center" vertical="center" wrapText="1"/>
    </xf>
    <xf numFmtId="0" fontId="16" fillId="0" borderId="1" xfId="4" applyFont="1" applyBorder="1" applyAlignment="1">
      <alignment horizontal="center" vertical="center" wrapText="1"/>
    </xf>
    <xf numFmtId="0" fontId="31" fillId="0" borderId="1" xfId="0" applyFont="1" applyBorder="1" applyAlignment="1">
      <alignment horizontal="left" vertical="top" wrapText="1"/>
    </xf>
    <xf numFmtId="0" fontId="32" fillId="0" borderId="1" xfId="0" applyFont="1" applyBorder="1" applyAlignment="1">
      <alignment horizontal="left" vertical="top" wrapText="1"/>
    </xf>
    <xf numFmtId="2" fontId="31" fillId="0" borderId="1" xfId="0" applyNumberFormat="1" applyFont="1" applyBorder="1" applyAlignment="1">
      <alignment horizontal="center" vertical="center" wrapText="1"/>
    </xf>
    <xf numFmtId="0" fontId="31" fillId="0" borderId="1" xfId="0" applyFont="1" applyBorder="1" applyAlignment="1">
      <alignment horizontal="center" vertical="center" wrapText="1"/>
    </xf>
    <xf numFmtId="0" fontId="31" fillId="0" borderId="1" xfId="0" applyFont="1" applyBorder="1" applyAlignment="1">
      <alignment horizontal="left" vertical="center" wrapText="1"/>
    </xf>
    <xf numFmtId="0" fontId="31" fillId="0" borderId="1" xfId="0" applyFont="1" applyBorder="1" applyAlignment="1">
      <alignment horizontal="center" vertical="center"/>
    </xf>
    <xf numFmtId="0" fontId="31" fillId="0" borderId="1" xfId="0" applyFont="1" applyBorder="1" applyAlignment="1">
      <alignment horizontal="left" vertical="top"/>
    </xf>
    <xf numFmtId="4" fontId="31" fillId="0" borderId="1" xfId="0" applyNumberFormat="1" applyFont="1" applyBorder="1" applyAlignment="1">
      <alignment horizontal="center" vertical="center"/>
    </xf>
    <xf numFmtId="0" fontId="31" fillId="0" borderId="0" xfId="0" applyFont="1" applyAlignment="1">
      <alignment horizontal="left" vertical="top"/>
    </xf>
    <xf numFmtId="0" fontId="31" fillId="0" borderId="5" xfId="0" applyFont="1" applyBorder="1" applyAlignment="1">
      <alignment horizontal="left" vertical="top"/>
    </xf>
    <xf numFmtId="0" fontId="31" fillId="0" borderId="5" xfId="0" applyFont="1" applyBorder="1" applyAlignment="1">
      <alignment horizontal="center" vertical="center"/>
    </xf>
    <xf numFmtId="0" fontId="36" fillId="0" borderId="1" xfId="0" applyFont="1" applyBorder="1" applyAlignment="1">
      <alignment horizontal="center" vertical="center" wrapText="1"/>
    </xf>
    <xf numFmtId="0" fontId="36" fillId="0" borderId="1" xfId="0" applyFont="1" applyBorder="1" applyAlignment="1">
      <alignment horizontal="left" vertical="center" wrapText="1"/>
    </xf>
    <xf numFmtId="0" fontId="37" fillId="0" borderId="7" xfId="0" applyFont="1" applyBorder="1" applyAlignment="1">
      <alignment horizontal="center" vertical="center" wrapText="1"/>
    </xf>
    <xf numFmtId="0" fontId="37" fillId="0" borderId="6" xfId="0" applyFont="1" applyBorder="1" applyAlignment="1">
      <alignment horizontal="center" vertical="center" wrapText="1"/>
    </xf>
    <xf numFmtId="0" fontId="37" fillId="0" borderId="6" xfId="0" applyFont="1" applyBorder="1" applyAlignment="1">
      <alignment vertical="top" wrapText="1"/>
    </xf>
    <xf numFmtId="0" fontId="31" fillId="0" borderId="6" xfId="0" applyFont="1" applyBorder="1" applyAlignment="1">
      <alignment horizontal="left" vertical="top"/>
    </xf>
    <xf numFmtId="2" fontId="36" fillId="0" borderId="1" xfId="0" applyNumberFormat="1" applyFont="1" applyBorder="1" applyAlignment="1">
      <alignment horizontal="center" vertical="center" wrapText="1"/>
    </xf>
    <xf numFmtId="0" fontId="36" fillId="0" borderId="5" xfId="0" applyFont="1" applyBorder="1" applyAlignment="1">
      <alignment horizontal="center" vertical="center" wrapText="1"/>
    </xf>
    <xf numFmtId="4" fontId="30" fillId="0" borderId="1" xfId="0" applyNumberFormat="1" applyFont="1" applyBorder="1" applyAlignment="1">
      <alignment horizontal="center" vertical="center"/>
    </xf>
    <xf numFmtId="0" fontId="30" fillId="0" borderId="1" xfId="0" applyFont="1" applyBorder="1" applyAlignment="1">
      <alignment horizontal="center" vertical="center" wrapText="1"/>
    </xf>
    <xf numFmtId="0" fontId="38" fillId="0" borderId="1" xfId="0" applyFont="1" applyBorder="1" applyAlignment="1">
      <alignment horizontal="left" vertical="center" wrapText="1"/>
    </xf>
    <xf numFmtId="0" fontId="32" fillId="0" borderId="1" xfId="0" applyFont="1" applyBorder="1" applyAlignment="1">
      <alignment horizontal="center" vertical="center" wrapText="1"/>
    </xf>
    <xf numFmtId="1" fontId="31" fillId="0" borderId="1" xfId="0" applyNumberFormat="1" applyFont="1" applyBorder="1" applyAlignment="1">
      <alignment horizontal="center" vertical="center" wrapText="1" shrinkToFit="1"/>
    </xf>
    <xf numFmtId="3" fontId="31" fillId="0" borderId="1" xfId="1" applyNumberFormat="1" applyFont="1" applyFill="1" applyBorder="1" applyAlignment="1">
      <alignment horizontal="right" vertical="center" wrapText="1"/>
    </xf>
    <xf numFmtId="3" fontId="31" fillId="0" borderId="1" xfId="0" applyNumberFormat="1" applyFont="1" applyBorder="1" applyAlignment="1">
      <alignment horizontal="right" vertical="center" wrapText="1" shrinkToFit="1"/>
    </xf>
    <xf numFmtId="2" fontId="31" fillId="0" borderId="1" xfId="0" applyNumberFormat="1" applyFont="1" applyBorder="1" applyAlignment="1">
      <alignment horizontal="center" vertical="center" wrapText="1" shrinkToFit="1"/>
    </xf>
    <xf numFmtId="3" fontId="31" fillId="0" borderId="1" xfId="0" applyNumberFormat="1" applyFont="1" applyBorder="1" applyAlignment="1">
      <alignment horizontal="right" vertical="center" wrapText="1"/>
    </xf>
    <xf numFmtId="165" fontId="31" fillId="0" borderId="1" xfId="1" applyNumberFormat="1" applyFont="1" applyBorder="1" applyAlignment="1">
      <alignment horizontal="right" vertical="center"/>
    </xf>
    <xf numFmtId="43" fontId="31" fillId="0" borderId="1" xfId="0" applyNumberFormat="1" applyFont="1" applyBorder="1" applyAlignment="1">
      <alignment horizontal="center" vertical="center"/>
    </xf>
    <xf numFmtId="43" fontId="31" fillId="0" borderId="2" xfId="0" applyNumberFormat="1" applyFont="1" applyBorder="1" applyAlignment="1">
      <alignment horizontal="center" vertical="center"/>
    </xf>
    <xf numFmtId="0" fontId="36" fillId="0" borderId="1" xfId="0" applyFont="1" applyBorder="1" applyAlignment="1">
      <alignment horizontal="right" vertical="top" wrapText="1"/>
    </xf>
    <xf numFmtId="0" fontId="31" fillId="0" borderId="0" xfId="0" applyFont="1" applyAlignment="1">
      <alignment horizontal="center" vertical="center"/>
    </xf>
    <xf numFmtId="43" fontId="31" fillId="0" borderId="5" xfId="0" applyNumberFormat="1" applyFont="1" applyBorder="1" applyAlignment="1">
      <alignment horizontal="center" vertical="center"/>
    </xf>
    <xf numFmtId="0" fontId="31" fillId="0" borderId="1" xfId="0" applyFont="1" applyBorder="1" applyAlignment="1">
      <alignment horizontal="center" vertical="top"/>
    </xf>
    <xf numFmtId="0" fontId="31" fillId="2" borderId="1" xfId="0" applyFont="1" applyFill="1" applyBorder="1" applyAlignment="1">
      <alignment horizontal="left" vertical="top"/>
    </xf>
    <xf numFmtId="43" fontId="31" fillId="2" borderId="5" xfId="0" applyNumberFormat="1" applyFont="1" applyFill="1" applyBorder="1" applyAlignment="1">
      <alignment horizontal="center" vertical="center"/>
    </xf>
    <xf numFmtId="43" fontId="31" fillId="2" borderId="1" xfId="0" applyNumberFormat="1" applyFont="1" applyFill="1" applyBorder="1" applyAlignment="1">
      <alignment horizontal="center" vertical="center"/>
    </xf>
    <xf numFmtId="43" fontId="31" fillId="2" borderId="2" xfId="0" applyNumberFormat="1" applyFont="1" applyFill="1" applyBorder="1" applyAlignment="1">
      <alignment horizontal="center" vertical="center"/>
    </xf>
    <xf numFmtId="0" fontId="31" fillId="2" borderId="0" xfId="0" applyFont="1" applyFill="1" applyAlignment="1">
      <alignment horizontal="left" vertical="top"/>
    </xf>
    <xf numFmtId="0" fontId="31" fillId="2" borderId="1" xfId="0" applyFont="1" applyFill="1" applyBorder="1" applyAlignment="1">
      <alignment horizontal="center" vertical="center"/>
    </xf>
    <xf numFmtId="3" fontId="36" fillId="9" borderId="1" xfId="0" applyNumberFormat="1" applyFont="1" applyFill="1" applyBorder="1" applyAlignment="1">
      <alignment horizontal="center" vertical="center" wrapText="1"/>
    </xf>
    <xf numFmtId="3" fontId="36" fillId="9" borderId="1" xfId="0" applyNumberFormat="1" applyFont="1" applyFill="1" applyBorder="1" applyAlignment="1">
      <alignment horizontal="right" vertical="center" wrapText="1"/>
    </xf>
    <xf numFmtId="3" fontId="31" fillId="0" borderId="1" xfId="0" applyNumberFormat="1" applyFont="1" applyBorder="1" applyAlignment="1">
      <alignment horizontal="center" vertical="center" wrapText="1" shrinkToFit="1"/>
    </xf>
    <xf numFmtId="3" fontId="31" fillId="0" borderId="1" xfId="0" applyNumberFormat="1" applyFont="1" applyBorder="1" applyAlignment="1">
      <alignment horizontal="center" vertical="center" wrapText="1"/>
    </xf>
    <xf numFmtId="0" fontId="31" fillId="6" borderId="1" xfId="0" applyFont="1" applyFill="1" applyBorder="1" applyAlignment="1">
      <alignment horizontal="left" vertical="top"/>
    </xf>
    <xf numFmtId="43" fontId="31" fillId="6" borderId="5" xfId="0" applyNumberFormat="1" applyFont="1" applyFill="1" applyBorder="1" applyAlignment="1">
      <alignment horizontal="center" vertical="center"/>
    </xf>
    <xf numFmtId="43" fontId="31" fillId="6" borderId="1" xfId="0" applyNumberFormat="1" applyFont="1" applyFill="1" applyBorder="1" applyAlignment="1">
      <alignment horizontal="center" vertical="center"/>
    </xf>
    <xf numFmtId="43" fontId="31" fillId="6" borderId="2" xfId="0" applyNumberFormat="1" applyFont="1" applyFill="1" applyBorder="1" applyAlignment="1">
      <alignment horizontal="center" vertical="center"/>
    </xf>
    <xf numFmtId="0" fontId="31" fillId="6" borderId="0" xfId="0" applyFont="1" applyFill="1" applyAlignment="1">
      <alignment horizontal="left" vertical="top"/>
    </xf>
    <xf numFmtId="0" fontId="31" fillId="4" borderId="1" xfId="0" applyFont="1" applyFill="1" applyBorder="1" applyAlignment="1">
      <alignment horizontal="left" vertical="top"/>
    </xf>
    <xf numFmtId="43" fontId="31" fillId="4" borderId="5" xfId="0" applyNumberFormat="1" applyFont="1" applyFill="1" applyBorder="1" applyAlignment="1">
      <alignment horizontal="center" vertical="center"/>
    </xf>
    <xf numFmtId="43" fontId="31" fillId="4" borderId="1" xfId="0" applyNumberFormat="1" applyFont="1" applyFill="1" applyBorder="1" applyAlignment="1">
      <alignment horizontal="center" vertical="center"/>
    </xf>
    <xf numFmtId="43" fontId="31" fillId="4" borderId="2" xfId="0" applyNumberFormat="1" applyFont="1" applyFill="1" applyBorder="1" applyAlignment="1">
      <alignment horizontal="center" vertical="center"/>
    </xf>
    <xf numFmtId="0" fontId="31" fillId="4" borderId="0" xfId="0" applyFont="1" applyFill="1" applyAlignment="1">
      <alignment horizontal="left" vertical="top"/>
    </xf>
    <xf numFmtId="43" fontId="31" fillId="4" borderId="0" xfId="0" applyNumberFormat="1" applyFont="1" applyFill="1" applyAlignment="1">
      <alignment horizontal="center" vertical="center"/>
    </xf>
    <xf numFmtId="0" fontId="31" fillId="7" borderId="1" xfId="0" applyFont="1" applyFill="1" applyBorder="1" applyAlignment="1">
      <alignment horizontal="left" vertical="top"/>
    </xf>
    <xf numFmtId="43" fontId="31" fillId="7" borderId="0" xfId="0" applyNumberFormat="1" applyFont="1" applyFill="1" applyAlignment="1">
      <alignment horizontal="center" vertical="center"/>
    </xf>
    <xf numFmtId="0" fontId="31" fillId="7" borderId="0" xfId="0" applyFont="1" applyFill="1" applyAlignment="1">
      <alignment horizontal="left" vertical="top"/>
    </xf>
    <xf numFmtId="164" fontId="31" fillId="0" borderId="1" xfId="0" applyNumberFormat="1" applyFont="1" applyBorder="1" applyAlignment="1">
      <alignment horizontal="center" vertical="center" wrapText="1" shrinkToFit="1"/>
    </xf>
    <xf numFmtId="0" fontId="31" fillId="3" borderId="1" xfId="0" applyFont="1" applyFill="1" applyBorder="1" applyAlignment="1">
      <alignment horizontal="left" vertical="top"/>
    </xf>
    <xf numFmtId="43" fontId="31" fillId="3" borderId="0" xfId="0" applyNumberFormat="1" applyFont="1" applyFill="1" applyAlignment="1">
      <alignment horizontal="center" vertical="center"/>
    </xf>
    <xf numFmtId="0" fontId="31" fillId="3" borderId="0" xfId="0" applyFont="1" applyFill="1" applyAlignment="1">
      <alignment horizontal="left" vertical="top"/>
    </xf>
    <xf numFmtId="0" fontId="30" fillId="4" borderId="1" xfId="0" applyFont="1" applyFill="1" applyBorder="1" applyAlignment="1">
      <alignment horizontal="left" vertical="top"/>
    </xf>
    <xf numFmtId="0" fontId="30" fillId="4" borderId="0" xfId="0" applyFont="1" applyFill="1" applyAlignment="1">
      <alignment horizontal="left" vertical="top"/>
    </xf>
    <xf numFmtId="43" fontId="31" fillId="0" borderId="0" xfId="0" applyNumberFormat="1" applyFont="1" applyAlignment="1">
      <alignment horizontal="center" vertical="center"/>
    </xf>
    <xf numFmtId="0" fontId="32" fillId="0" borderId="1" xfId="2" applyFont="1" applyBorder="1" applyAlignment="1">
      <alignment horizontal="left" vertical="top" wrapText="1"/>
    </xf>
    <xf numFmtId="3" fontId="30" fillId="9" borderId="1" xfId="0" applyNumberFormat="1" applyFont="1" applyFill="1" applyBorder="1" applyAlignment="1">
      <alignment horizontal="center" vertical="center" wrapText="1"/>
    </xf>
    <xf numFmtId="3" fontId="30" fillId="9" borderId="1" xfId="0" applyNumberFormat="1" applyFont="1" applyFill="1" applyBorder="1" applyAlignment="1">
      <alignment horizontal="right" vertical="center" wrapText="1"/>
    </xf>
    <xf numFmtId="0" fontId="31" fillId="2" borderId="1" xfId="0" applyFont="1" applyFill="1" applyBorder="1" applyAlignment="1">
      <alignment horizontal="center" vertical="top"/>
    </xf>
    <xf numFmtId="4" fontId="31" fillId="0" borderId="0" xfId="0" applyNumberFormat="1" applyFont="1" applyAlignment="1">
      <alignment horizontal="center" vertical="center"/>
    </xf>
    <xf numFmtId="0" fontId="31" fillId="0" borderId="0" xfId="0" applyFont="1" applyAlignment="1">
      <alignment horizontal="center" vertical="top"/>
    </xf>
    <xf numFmtId="0" fontId="30" fillId="0" borderId="0" xfId="0" applyFont="1" applyAlignment="1">
      <alignment horizontal="center" vertical="center"/>
    </xf>
    <xf numFmtId="0" fontId="30" fillId="0" borderId="0" xfId="0" applyFont="1" applyAlignment="1">
      <alignment horizontal="left" vertical="top"/>
    </xf>
    <xf numFmtId="3" fontId="30" fillId="9" borderId="1" xfId="0" applyNumberFormat="1" applyFont="1" applyFill="1" applyBorder="1" applyAlignment="1">
      <alignment horizontal="center" vertical="center" wrapText="1" shrinkToFit="1"/>
    </xf>
    <xf numFmtId="3" fontId="30" fillId="9" borderId="1" xfId="0" applyNumberFormat="1" applyFont="1" applyFill="1" applyBorder="1" applyAlignment="1">
      <alignment horizontal="right" vertical="center" wrapText="1" shrinkToFit="1"/>
    </xf>
    <xf numFmtId="2" fontId="31" fillId="5" borderId="1" xfId="0" applyNumberFormat="1" applyFont="1" applyFill="1" applyBorder="1" applyAlignment="1">
      <alignment horizontal="center" vertical="center" wrapText="1" shrinkToFit="1"/>
    </xf>
    <xf numFmtId="0" fontId="31" fillId="0" borderId="1" xfId="0" applyFont="1" applyBorder="1" applyAlignment="1">
      <alignment horizontal="right" vertical="center"/>
    </xf>
    <xf numFmtId="3" fontId="31" fillId="0" borderId="1" xfId="0" applyNumberFormat="1" applyFont="1" applyBorder="1" applyAlignment="1">
      <alignment horizontal="right" vertical="center"/>
    </xf>
    <xf numFmtId="2" fontId="31" fillId="0" borderId="1" xfId="0" applyNumberFormat="1" applyFont="1" applyBorder="1" applyAlignment="1">
      <alignment horizontal="center" vertical="center"/>
    </xf>
    <xf numFmtId="3" fontId="30" fillId="9" borderId="1" xfId="0" applyNumberFormat="1" applyFont="1" applyFill="1" applyBorder="1" applyAlignment="1">
      <alignment horizontal="center" vertical="center"/>
    </xf>
    <xf numFmtId="3" fontId="30" fillId="9" borderId="1" xfId="0" applyNumberFormat="1" applyFont="1" applyFill="1" applyBorder="1" applyAlignment="1">
      <alignment horizontal="right" vertical="center"/>
    </xf>
    <xf numFmtId="0" fontId="31" fillId="10" borderId="1" xfId="0" applyFont="1" applyFill="1" applyBorder="1" applyAlignment="1">
      <alignment horizontal="center" vertical="center"/>
    </xf>
    <xf numFmtId="0" fontId="30" fillId="10" borderId="1" xfId="0" applyFont="1" applyFill="1" applyBorder="1" applyAlignment="1">
      <alignment horizontal="right" vertical="center"/>
    </xf>
    <xf numFmtId="3" fontId="30" fillId="10" borderId="1" xfId="0" applyNumberFormat="1" applyFont="1" applyFill="1" applyBorder="1" applyAlignment="1">
      <alignment horizontal="right" vertical="center"/>
    </xf>
    <xf numFmtId="2" fontId="30" fillId="10" borderId="1" xfId="0" applyNumberFormat="1" applyFont="1" applyFill="1" applyBorder="1" applyAlignment="1">
      <alignment horizontal="center" vertical="center"/>
    </xf>
    <xf numFmtId="0" fontId="30" fillId="10" borderId="1" xfId="0" applyFont="1" applyFill="1" applyBorder="1" applyAlignment="1">
      <alignment horizontal="center" vertical="center"/>
    </xf>
    <xf numFmtId="3" fontId="30" fillId="10" borderId="1" xfId="0" applyNumberFormat="1" applyFont="1" applyFill="1" applyBorder="1" applyAlignment="1">
      <alignment horizontal="center" vertical="center"/>
    </xf>
    <xf numFmtId="4" fontId="31" fillId="0" borderId="1" xfId="0" applyNumberFormat="1" applyFont="1" applyBorder="1" applyAlignment="1">
      <alignment horizontal="left" vertical="center" wrapText="1"/>
    </xf>
    <xf numFmtId="4" fontId="31" fillId="0" borderId="1" xfId="0" applyNumberFormat="1" applyFont="1" applyBorder="1" applyAlignment="1">
      <alignment horizontal="right" vertical="center" wrapText="1"/>
    </xf>
    <xf numFmtId="4" fontId="31" fillId="0" borderId="1" xfId="0" applyNumberFormat="1" applyFont="1" applyBorder="1" applyAlignment="1">
      <alignment horizontal="right" vertical="center" wrapText="1" shrinkToFit="1"/>
    </xf>
    <xf numFmtId="165" fontId="31" fillId="0" borderId="1" xfId="1" applyNumberFormat="1" applyFont="1" applyBorder="1" applyAlignment="1">
      <alignment horizontal="right" vertical="center" wrapText="1" shrinkToFit="1"/>
    </xf>
    <xf numFmtId="165" fontId="31" fillId="0" borderId="1" xfId="1" applyNumberFormat="1" applyFont="1" applyBorder="1" applyAlignment="1">
      <alignment horizontal="right" vertical="center" wrapText="1"/>
    </xf>
    <xf numFmtId="1" fontId="31" fillId="0" borderId="1" xfId="0" applyNumberFormat="1" applyFont="1" applyBorder="1" applyAlignment="1">
      <alignment horizontal="left" vertical="center" wrapText="1"/>
    </xf>
    <xf numFmtId="165" fontId="30" fillId="9" borderId="1" xfId="1" applyNumberFormat="1" applyFont="1" applyFill="1" applyBorder="1" applyAlignment="1">
      <alignment horizontal="center" vertical="center" wrapText="1" shrinkToFit="1"/>
    </xf>
    <xf numFmtId="165" fontId="30" fillId="9" borderId="1" xfId="1" applyNumberFormat="1" applyFont="1" applyFill="1" applyBorder="1" applyAlignment="1">
      <alignment horizontal="right" vertical="center" wrapText="1" shrinkToFit="1"/>
    </xf>
    <xf numFmtId="4" fontId="31" fillId="0" borderId="1" xfId="1" applyNumberFormat="1" applyFont="1" applyFill="1" applyBorder="1" applyAlignment="1">
      <alignment horizontal="right" vertical="center" wrapText="1"/>
    </xf>
    <xf numFmtId="1" fontId="31" fillId="0" borderId="1" xfId="0" applyNumberFormat="1" applyFont="1" applyBorder="1" applyAlignment="1">
      <alignment horizontal="center" vertical="center" wrapText="1"/>
    </xf>
    <xf numFmtId="0" fontId="31" fillId="0" borderId="1" xfId="0" applyFont="1" applyBorder="1" applyAlignment="1">
      <alignment horizontal="right" vertical="center" wrapText="1"/>
    </xf>
    <xf numFmtId="0" fontId="32" fillId="0" borderId="1" xfId="0" applyFont="1" applyBorder="1" applyAlignment="1">
      <alignment vertical="top" wrapText="1"/>
    </xf>
    <xf numFmtId="0" fontId="32" fillId="0" borderId="1" xfId="0" applyFont="1" applyBorder="1" applyAlignment="1">
      <alignment vertical="center" wrapText="1"/>
    </xf>
    <xf numFmtId="0" fontId="32" fillId="0" borderId="1" xfId="0" applyFont="1" applyBorder="1" applyAlignment="1">
      <alignment horizontal="left" vertical="center" wrapText="1"/>
    </xf>
    <xf numFmtId="0" fontId="43" fillId="0" borderId="1" xfId="0" applyFont="1" applyBorder="1" applyAlignment="1">
      <alignment horizontal="center" vertical="center" wrapText="1"/>
    </xf>
    <xf numFmtId="0" fontId="43" fillId="0" borderId="1" xfId="0" applyFont="1" applyBorder="1" applyAlignment="1">
      <alignment horizontal="right" vertical="center" wrapText="1"/>
    </xf>
    <xf numFmtId="0" fontId="44" fillId="0" borderId="1" xfId="0" applyFont="1" applyBorder="1" applyAlignment="1">
      <alignment horizontal="center" vertical="top" wrapText="1"/>
    </xf>
    <xf numFmtId="0" fontId="43" fillId="0" borderId="1" xfId="0" applyFont="1" applyBorder="1" applyAlignment="1">
      <alignment horizontal="center" vertical="center"/>
    </xf>
    <xf numFmtId="0" fontId="43" fillId="0" borderId="1" xfId="0" applyFont="1" applyBorder="1" applyAlignment="1">
      <alignment horizontal="right" vertical="center"/>
    </xf>
    <xf numFmtId="0" fontId="36" fillId="0" borderId="1" xfId="0" applyFont="1" applyBorder="1" applyAlignment="1">
      <alignment horizontal="left" vertical="top" wrapText="1"/>
    </xf>
    <xf numFmtId="0" fontId="31" fillId="0" borderId="0" xfId="0" applyFont="1" applyAlignment="1">
      <alignment horizontal="left" vertical="top" wrapText="1"/>
    </xf>
    <xf numFmtId="0" fontId="32" fillId="0" borderId="1" xfId="0" applyFont="1" applyBorder="1" applyAlignment="1">
      <alignment vertical="center"/>
    </xf>
    <xf numFmtId="1" fontId="31" fillId="0" borderId="1" xfId="0" applyNumberFormat="1" applyFont="1" applyBorder="1" applyAlignment="1">
      <alignment horizontal="center" vertical="center"/>
    </xf>
    <xf numFmtId="165" fontId="30" fillId="9" borderId="1" xfId="1" applyNumberFormat="1" applyFont="1" applyFill="1" applyBorder="1" applyAlignment="1">
      <alignment horizontal="center" vertical="center"/>
    </xf>
    <xf numFmtId="165" fontId="30" fillId="9" borderId="1" xfId="1" applyNumberFormat="1" applyFont="1" applyFill="1" applyBorder="1" applyAlignment="1">
      <alignment horizontal="right" vertical="center"/>
    </xf>
    <xf numFmtId="0" fontId="46" fillId="0" borderId="1" xfId="0" applyFont="1" applyBorder="1" applyAlignment="1">
      <alignment horizontal="center" vertical="center" wrapText="1"/>
    </xf>
    <xf numFmtId="3" fontId="47" fillId="11" borderId="1" xfId="0" applyNumberFormat="1" applyFont="1" applyFill="1" applyBorder="1" applyAlignment="1">
      <alignment horizontal="right" vertical="center"/>
    </xf>
    <xf numFmtId="1" fontId="47" fillId="11" borderId="1" xfId="0" applyNumberFormat="1" applyFont="1" applyFill="1" applyBorder="1" applyAlignment="1">
      <alignment horizontal="center" vertical="center"/>
    </xf>
    <xf numFmtId="165" fontId="47" fillId="11" borderId="1" xfId="1" applyNumberFormat="1" applyFont="1" applyFill="1" applyBorder="1" applyAlignment="1">
      <alignment horizontal="center" vertical="center"/>
    </xf>
    <xf numFmtId="165" fontId="47" fillId="11" borderId="1" xfId="1" applyNumberFormat="1" applyFont="1" applyFill="1" applyBorder="1" applyAlignment="1">
      <alignment horizontal="right" vertical="center"/>
    </xf>
    <xf numFmtId="0" fontId="32" fillId="8" borderId="1" xfId="0" applyFont="1" applyFill="1" applyBorder="1" applyAlignment="1">
      <alignment horizontal="left" vertical="top" wrapText="1"/>
    </xf>
    <xf numFmtId="0" fontId="31" fillId="8" borderId="1" xfId="0" applyFont="1" applyFill="1" applyBorder="1" applyAlignment="1">
      <alignment horizontal="center" vertical="center"/>
    </xf>
    <xf numFmtId="0" fontId="31" fillId="8" borderId="1" xfId="0" applyFont="1" applyFill="1" applyBorder="1" applyAlignment="1">
      <alignment horizontal="right" vertical="center"/>
    </xf>
    <xf numFmtId="165" fontId="31" fillId="8" borderId="1" xfId="1" applyNumberFormat="1" applyFont="1" applyFill="1" applyBorder="1" applyAlignment="1">
      <alignment horizontal="right" vertical="center"/>
    </xf>
    <xf numFmtId="0" fontId="32" fillId="0" borderId="0" xfId="0" applyFont="1" applyAlignment="1">
      <alignment horizontal="left" vertical="top" wrapText="1"/>
    </xf>
    <xf numFmtId="0" fontId="31" fillId="0" borderId="0" xfId="0" applyFont="1" applyAlignment="1">
      <alignment horizontal="right" vertical="center"/>
    </xf>
    <xf numFmtId="1" fontId="31" fillId="0" borderId="0" xfId="0" applyNumberFormat="1" applyFont="1" applyAlignment="1">
      <alignment horizontal="center" vertical="center"/>
    </xf>
    <xf numFmtId="1" fontId="31" fillId="0" borderId="0" xfId="0" applyNumberFormat="1" applyFont="1" applyAlignment="1">
      <alignment horizontal="left" vertical="center" wrapText="1"/>
    </xf>
    <xf numFmtId="2" fontId="31" fillId="0" borderId="0" xfId="0" applyNumberFormat="1" applyFont="1" applyAlignment="1">
      <alignment horizontal="center" vertical="center"/>
    </xf>
    <xf numFmtId="0" fontId="31" fillId="0" borderId="0" xfId="0" applyFont="1" applyAlignment="1">
      <alignment horizontal="left" vertical="center" wrapText="1"/>
    </xf>
    <xf numFmtId="171" fontId="31" fillId="0" borderId="0" xfId="0" applyNumberFormat="1" applyFont="1" applyAlignment="1">
      <alignment horizontal="left" vertical="top"/>
    </xf>
    <xf numFmtId="170" fontId="31" fillId="0" borderId="0" xfId="0" applyNumberFormat="1" applyFont="1" applyAlignment="1">
      <alignment horizontal="left" vertical="top"/>
    </xf>
    <xf numFmtId="0" fontId="31" fillId="17" borderId="1" xfId="0" applyFont="1" applyFill="1" applyBorder="1" applyAlignment="1">
      <alignment horizontal="center" vertical="center" wrapText="1"/>
    </xf>
    <xf numFmtId="0" fontId="32" fillId="17" borderId="1" xfId="2" applyFont="1" applyFill="1" applyBorder="1" applyAlignment="1">
      <alignment vertical="center" wrapText="1"/>
    </xf>
    <xf numFmtId="0" fontId="40" fillId="17" borderId="1" xfId="2" applyFont="1" applyFill="1" applyBorder="1" applyAlignment="1">
      <alignment horizontal="center" vertical="center" wrapText="1"/>
    </xf>
    <xf numFmtId="0" fontId="40" fillId="17" borderId="1" xfId="2" applyFont="1" applyFill="1" applyBorder="1" applyAlignment="1">
      <alignment horizontal="right" vertical="center" wrapText="1"/>
    </xf>
    <xf numFmtId="2" fontId="14" fillId="17" borderId="1" xfId="2" applyNumberFormat="1" applyFont="1" applyFill="1" applyBorder="1" applyAlignment="1">
      <alignment horizontal="center" vertical="center" wrapText="1"/>
    </xf>
    <xf numFmtId="1" fontId="31" fillId="17" borderId="1" xfId="0" applyNumberFormat="1" applyFont="1" applyFill="1" applyBorder="1" applyAlignment="1">
      <alignment horizontal="center" vertical="center" wrapText="1"/>
    </xf>
    <xf numFmtId="165" fontId="31" fillId="17" borderId="1" xfId="1" applyNumberFormat="1" applyFont="1" applyFill="1" applyBorder="1" applyAlignment="1">
      <alignment horizontal="right" vertical="center" wrapText="1"/>
    </xf>
    <xf numFmtId="165" fontId="31" fillId="17" borderId="1" xfId="1" applyNumberFormat="1" applyFont="1" applyFill="1" applyBorder="1" applyAlignment="1">
      <alignment horizontal="right" vertical="center" wrapText="1" shrinkToFit="1"/>
    </xf>
    <xf numFmtId="1" fontId="31" fillId="17" borderId="1" xfId="0" applyNumberFormat="1" applyFont="1" applyFill="1" applyBorder="1" applyAlignment="1">
      <alignment horizontal="left" vertical="center" wrapText="1"/>
    </xf>
    <xf numFmtId="0" fontId="31" fillId="17" borderId="5" xfId="0" applyFont="1" applyFill="1" applyBorder="1" applyAlignment="1">
      <alignment horizontal="center" vertical="center"/>
    </xf>
    <xf numFmtId="0" fontId="31" fillId="17" borderId="1" xfId="0" applyFont="1" applyFill="1" applyBorder="1" applyAlignment="1">
      <alignment horizontal="center" vertical="center"/>
    </xf>
    <xf numFmtId="0" fontId="31" fillId="17" borderId="1" xfId="0" applyFont="1" applyFill="1" applyBorder="1" applyAlignment="1">
      <alignment horizontal="left" vertical="top"/>
    </xf>
    <xf numFmtId="43" fontId="31" fillId="17" borderId="0" xfId="0" applyNumberFormat="1" applyFont="1" applyFill="1" applyAlignment="1">
      <alignment horizontal="center" vertical="center"/>
    </xf>
    <xf numFmtId="0" fontId="31" fillId="17" borderId="0" xfId="0" applyFont="1" applyFill="1" applyAlignment="1">
      <alignment horizontal="left" vertical="top"/>
    </xf>
    <xf numFmtId="1" fontId="31" fillId="17" borderId="1" xfId="0" applyNumberFormat="1" applyFont="1" applyFill="1" applyBorder="1" applyAlignment="1">
      <alignment horizontal="center" vertical="center" wrapText="1" shrinkToFit="1"/>
    </xf>
    <xf numFmtId="0" fontId="31" fillId="17" borderId="1" xfId="0" applyFont="1" applyFill="1" applyBorder="1" applyAlignment="1">
      <alignment horizontal="right" vertical="center" wrapText="1"/>
    </xf>
    <xf numFmtId="2" fontId="31" fillId="17" borderId="1" xfId="0" applyNumberFormat="1" applyFont="1" applyFill="1" applyBorder="1" applyAlignment="1">
      <alignment horizontal="center" vertical="center" wrapText="1"/>
    </xf>
    <xf numFmtId="165" fontId="31" fillId="17" borderId="1" xfId="1" applyNumberFormat="1" applyFont="1" applyFill="1" applyBorder="1" applyAlignment="1">
      <alignment horizontal="left" vertical="top"/>
    </xf>
    <xf numFmtId="0" fontId="41" fillId="17" borderId="1" xfId="2" applyFont="1" applyFill="1" applyBorder="1" applyAlignment="1">
      <alignment horizontal="center" vertical="center" wrapText="1"/>
    </xf>
    <xf numFmtId="0" fontId="41" fillId="17" borderId="1" xfId="2" applyFont="1" applyFill="1" applyBorder="1" applyAlignment="1">
      <alignment horizontal="right" vertical="center" wrapText="1"/>
    </xf>
    <xf numFmtId="2" fontId="13" fillId="17" borderId="1" xfId="2" applyNumberFormat="1" applyFont="1" applyFill="1" applyBorder="1" applyAlignment="1">
      <alignment horizontal="center" vertical="center" wrapText="1"/>
    </xf>
    <xf numFmtId="0" fontId="32" fillId="17" borderId="1" xfId="0" applyFont="1" applyFill="1" applyBorder="1" applyAlignment="1">
      <alignment vertical="top" wrapText="1"/>
    </xf>
    <xf numFmtId="0" fontId="32" fillId="17" borderId="1" xfId="0" applyFont="1" applyFill="1" applyBorder="1" applyAlignment="1">
      <alignment horizontal="left" vertical="top" wrapText="1"/>
    </xf>
    <xf numFmtId="0" fontId="32" fillId="17" borderId="1" xfId="2" applyFont="1" applyFill="1" applyBorder="1" applyAlignment="1">
      <alignment horizontal="left" vertical="top" wrapText="1"/>
    </xf>
    <xf numFmtId="2" fontId="32" fillId="17" borderId="1" xfId="0" applyNumberFormat="1" applyFont="1" applyFill="1" applyBorder="1" applyAlignment="1">
      <alignment horizontal="center" vertical="center" wrapText="1"/>
    </xf>
    <xf numFmtId="0" fontId="43" fillId="17" borderId="1" xfId="0" applyFont="1" applyFill="1" applyBorder="1" applyAlignment="1">
      <alignment horizontal="center" vertical="center" wrapText="1"/>
    </xf>
    <xf numFmtId="0" fontId="43" fillId="17" borderId="1" xfId="0" applyFont="1" applyFill="1" applyBorder="1" applyAlignment="1">
      <alignment horizontal="right" vertical="center" wrapText="1"/>
    </xf>
    <xf numFmtId="0" fontId="31" fillId="17" borderId="1" xfId="0" applyFont="1" applyFill="1" applyBorder="1" applyAlignment="1">
      <alignment horizontal="center" vertical="top"/>
    </xf>
    <xf numFmtId="0" fontId="44" fillId="17" borderId="1" xfId="0" applyFont="1" applyFill="1" applyBorder="1" applyAlignment="1">
      <alignment horizontal="center" vertical="top" wrapText="1"/>
    </xf>
    <xf numFmtId="0" fontId="44" fillId="17" borderId="1" xfId="0" applyFont="1" applyFill="1" applyBorder="1" applyAlignment="1">
      <alignment horizontal="center" vertical="center" wrapText="1"/>
    </xf>
    <xf numFmtId="0" fontId="43" fillId="17" borderId="1" xfId="0" applyFont="1" applyFill="1" applyBorder="1"/>
    <xf numFmtId="2" fontId="16" fillId="17" borderId="1" xfId="0" applyNumberFormat="1" applyFont="1" applyFill="1" applyBorder="1" applyAlignment="1">
      <alignment horizontal="center" vertical="center" wrapText="1"/>
    </xf>
    <xf numFmtId="1" fontId="44" fillId="17" borderId="1" xfId="0" applyNumberFormat="1" applyFont="1" applyFill="1" applyBorder="1" applyAlignment="1">
      <alignment horizontal="center" vertical="center" wrapText="1"/>
    </xf>
    <xf numFmtId="165" fontId="44" fillId="17" borderId="1" xfId="1" applyNumberFormat="1" applyFont="1" applyFill="1" applyBorder="1" applyAlignment="1">
      <alignment horizontal="right" vertical="center" wrapText="1"/>
    </xf>
    <xf numFmtId="165" fontId="16" fillId="17" borderId="1" xfId="1" applyNumberFormat="1" applyFont="1" applyFill="1" applyBorder="1" applyAlignment="1">
      <alignment horizontal="right" vertical="center" wrapText="1"/>
    </xf>
    <xf numFmtId="0" fontId="43" fillId="17" borderId="0" xfId="0" applyFont="1" applyFill="1"/>
    <xf numFmtId="0" fontId="45" fillId="17" borderId="1" xfId="0" applyFont="1" applyFill="1" applyBorder="1" applyAlignment="1">
      <alignment horizontal="center" vertical="center" wrapText="1"/>
    </xf>
    <xf numFmtId="0" fontId="32" fillId="17" borderId="1" xfId="0" applyFont="1" applyFill="1" applyBorder="1" applyAlignment="1">
      <alignment horizontal="center" vertical="center" wrapText="1"/>
    </xf>
    <xf numFmtId="4" fontId="31" fillId="17" borderId="1" xfId="1" applyNumberFormat="1" applyFont="1" applyFill="1" applyBorder="1" applyAlignment="1">
      <alignment horizontal="right" vertical="center" wrapText="1"/>
    </xf>
    <xf numFmtId="4" fontId="31" fillId="17" borderId="1" xfId="0" applyNumberFormat="1" applyFont="1" applyFill="1" applyBorder="1" applyAlignment="1">
      <alignment horizontal="right" vertical="center" wrapText="1" shrinkToFit="1"/>
    </xf>
    <xf numFmtId="2" fontId="31" fillId="17" borderId="1" xfId="0" applyNumberFormat="1" applyFont="1" applyFill="1" applyBorder="1" applyAlignment="1">
      <alignment horizontal="center" vertical="center" wrapText="1" shrinkToFit="1"/>
    </xf>
    <xf numFmtId="0" fontId="31" fillId="17" borderId="0" xfId="0" applyFont="1" applyFill="1" applyAlignment="1">
      <alignment horizontal="center" vertical="center"/>
    </xf>
    <xf numFmtId="4" fontId="31" fillId="17" borderId="0" xfId="0" applyNumberFormat="1" applyFont="1" applyFill="1" applyAlignment="1">
      <alignment horizontal="center" vertical="center"/>
    </xf>
    <xf numFmtId="0" fontId="32" fillId="17" borderId="1" xfId="0" applyFont="1" applyFill="1" applyBorder="1" applyAlignment="1">
      <alignment vertical="center" wrapText="1"/>
    </xf>
    <xf numFmtId="0" fontId="43" fillId="17" borderId="1" xfId="0" applyFont="1" applyFill="1" applyBorder="1" applyAlignment="1">
      <alignment horizontal="center" vertical="center"/>
    </xf>
    <xf numFmtId="0" fontId="43" fillId="17" borderId="1" xfId="0" applyFont="1" applyFill="1" applyBorder="1" applyAlignment="1">
      <alignment horizontal="right" vertical="center"/>
    </xf>
    <xf numFmtId="2" fontId="31" fillId="17" borderId="1" xfId="0" applyNumberFormat="1" applyFont="1" applyFill="1" applyBorder="1" applyAlignment="1">
      <alignment horizontal="center" vertical="center"/>
    </xf>
    <xf numFmtId="165" fontId="31" fillId="0" borderId="5" xfId="1" applyNumberFormat="1" applyFont="1" applyBorder="1" applyAlignment="1">
      <alignment horizontal="right" vertical="center"/>
    </xf>
    <xf numFmtId="2" fontId="32" fillId="0" borderId="1" xfId="0" applyNumberFormat="1" applyFont="1" applyBorder="1" applyAlignment="1">
      <alignment horizontal="center" vertical="center" wrapText="1"/>
    </xf>
    <xf numFmtId="165" fontId="31" fillId="0" borderId="1" xfId="1" applyNumberFormat="1" applyFont="1" applyFill="1" applyBorder="1" applyAlignment="1">
      <alignment horizontal="right" vertical="center" wrapText="1"/>
    </xf>
    <xf numFmtId="165" fontId="31" fillId="0" borderId="1" xfId="1" applyNumberFormat="1" applyFont="1" applyFill="1" applyBorder="1" applyAlignment="1">
      <alignment horizontal="right" vertical="center" wrapText="1" shrinkToFit="1"/>
    </xf>
    <xf numFmtId="0" fontId="31" fillId="0" borderId="3" xfId="0" applyFont="1" applyBorder="1" applyAlignment="1">
      <alignment horizontal="left" vertical="center" wrapText="1"/>
    </xf>
    <xf numFmtId="0" fontId="31" fillId="0" borderId="6" xfId="0" applyFont="1" applyBorder="1" applyAlignment="1">
      <alignment horizontal="left" vertical="center" wrapText="1"/>
    </xf>
    <xf numFmtId="0" fontId="36" fillId="17" borderId="1" xfId="2" applyFont="1" applyFill="1" applyBorder="1" applyAlignment="1">
      <alignment vertical="center" wrapText="1"/>
    </xf>
    <xf numFmtId="0" fontId="36" fillId="17" borderId="1" xfId="0" applyFont="1" applyFill="1" applyBorder="1" applyAlignment="1">
      <alignment vertical="top" wrapText="1"/>
    </xf>
    <xf numFmtId="0" fontId="36" fillId="17" borderId="1" xfId="0" applyFont="1" applyFill="1" applyBorder="1" applyAlignment="1">
      <alignment horizontal="left" vertical="top" wrapText="1"/>
    </xf>
    <xf numFmtId="0" fontId="30" fillId="0" borderId="1" xfId="0" applyFont="1" applyBorder="1" applyAlignment="1">
      <alignment horizontal="left" vertical="top"/>
    </xf>
    <xf numFmtId="0" fontId="31" fillId="2" borderId="5" xfId="0" applyFont="1" applyFill="1" applyBorder="1" applyAlignment="1">
      <alignment horizontal="center" vertical="center"/>
    </xf>
    <xf numFmtId="0" fontId="16" fillId="0" borderId="0" xfId="0" applyFont="1" applyAlignment="1">
      <alignment horizontal="center" vertical="center"/>
    </xf>
    <xf numFmtId="0" fontId="16" fillId="0" borderId="0" xfId="0" applyFont="1" applyAlignment="1">
      <alignment horizontal="left" vertical="center"/>
    </xf>
    <xf numFmtId="0" fontId="16" fillId="0" borderId="0" xfId="0" applyFont="1" applyAlignment="1">
      <alignment horizontal="right" vertical="center"/>
    </xf>
    <xf numFmtId="165" fontId="16" fillId="0" borderId="0" xfId="0" applyNumberFormat="1" applyFont="1" applyAlignment="1">
      <alignment horizontal="right" vertical="center"/>
    </xf>
    <xf numFmtId="0" fontId="16" fillId="0" borderId="0" xfId="0" applyFont="1"/>
    <xf numFmtId="0" fontId="16" fillId="0" borderId="15" xfId="0" applyFont="1" applyBorder="1" applyAlignment="1">
      <alignment horizontal="center" vertical="center"/>
    </xf>
    <xf numFmtId="0" fontId="16" fillId="0" borderId="15" xfId="0" applyFont="1" applyBorder="1" applyAlignment="1">
      <alignment horizontal="right" vertical="center"/>
    </xf>
    <xf numFmtId="0" fontId="16" fillId="0" borderId="16" xfId="0" applyFont="1" applyBorder="1" applyAlignment="1">
      <alignment horizontal="center" vertical="center"/>
    </xf>
    <xf numFmtId="0" fontId="48" fillId="0" borderId="16" xfId="0" applyFont="1" applyBorder="1" applyAlignment="1">
      <alignment horizontal="right"/>
    </xf>
    <xf numFmtId="0" fontId="48" fillId="0" borderId="17" xfId="0" applyFont="1" applyBorder="1" applyAlignment="1">
      <alignment horizontal="right"/>
    </xf>
    <xf numFmtId="165" fontId="49" fillId="0" borderId="17" xfId="0" applyNumberFormat="1" applyFont="1" applyBorder="1" applyAlignment="1">
      <alignment horizontal="right"/>
    </xf>
    <xf numFmtId="165" fontId="48" fillId="0" borderId="17" xfId="0" applyNumberFormat="1" applyFont="1" applyBorder="1" applyAlignment="1">
      <alignment horizontal="right"/>
    </xf>
    <xf numFmtId="165" fontId="17" fillId="0" borderId="0" xfId="0" applyNumberFormat="1" applyFont="1" applyAlignment="1">
      <alignment horizontal="left" vertical="top" wrapText="1"/>
    </xf>
    <xf numFmtId="0" fontId="18" fillId="0" borderId="0" xfId="0" applyFont="1" applyAlignment="1">
      <alignment horizontal="left" vertical="top"/>
    </xf>
    <xf numFmtId="165" fontId="16" fillId="0" borderId="15" xfId="0" applyNumberFormat="1" applyFont="1" applyBorder="1" applyAlignment="1">
      <alignment horizontal="right" vertical="center"/>
    </xf>
    <xf numFmtId="0" fontId="18" fillId="0" borderId="17" xfId="0" applyFont="1" applyBorder="1" applyAlignment="1">
      <alignment horizontal="left" vertical="top" wrapText="1"/>
    </xf>
    <xf numFmtId="0" fontId="31" fillId="0" borderId="18" xfId="0" applyFont="1" applyBorder="1" applyAlignment="1">
      <alignment horizontal="center" vertical="center"/>
    </xf>
    <xf numFmtId="1" fontId="31" fillId="0" borderId="18" xfId="0" applyNumberFormat="1" applyFont="1" applyBorder="1" applyAlignment="1">
      <alignment horizontal="center" vertical="center"/>
    </xf>
    <xf numFmtId="0" fontId="32" fillId="0" borderId="18" xfId="0" applyFont="1" applyBorder="1" applyAlignment="1">
      <alignment horizontal="left" vertical="top" wrapText="1"/>
    </xf>
    <xf numFmtId="0" fontId="31" fillId="0" borderId="18" xfId="0" applyFont="1" applyBorder="1" applyAlignment="1">
      <alignment horizontal="center" vertical="center" wrapText="1"/>
    </xf>
    <xf numFmtId="3" fontId="31" fillId="0" borderId="18" xfId="0" applyNumberFormat="1" applyFont="1" applyBorder="1" applyAlignment="1">
      <alignment horizontal="right" vertical="center" wrapText="1"/>
    </xf>
    <xf numFmtId="2" fontId="31" fillId="0" borderId="18" xfId="0" applyNumberFormat="1" applyFont="1" applyBorder="1" applyAlignment="1">
      <alignment horizontal="center" vertical="center" wrapText="1"/>
    </xf>
    <xf numFmtId="3" fontId="36" fillId="0" borderId="18" xfId="0" applyNumberFormat="1" applyFont="1" applyBorder="1" applyAlignment="1">
      <alignment horizontal="center" vertical="center" wrapText="1"/>
    </xf>
    <xf numFmtId="3" fontId="36" fillId="0" borderId="18" xfId="0" applyNumberFormat="1" applyFont="1" applyBorder="1" applyAlignment="1">
      <alignment horizontal="right" vertical="center" wrapText="1"/>
    </xf>
    <xf numFmtId="0" fontId="31" fillId="0" borderId="0" xfId="0" applyFont="1" applyAlignment="1">
      <alignment horizontal="left" vertical="center"/>
    </xf>
    <xf numFmtId="0" fontId="31" fillId="0" borderId="0" xfId="0" applyFont="1" applyAlignment="1">
      <alignment horizontal="center" vertical="center" wrapText="1"/>
    </xf>
    <xf numFmtId="2" fontId="31" fillId="0" borderId="0" xfId="0" applyNumberFormat="1" applyFont="1" applyAlignment="1">
      <alignment horizontal="center" vertical="center" wrapText="1"/>
    </xf>
    <xf numFmtId="3" fontId="36" fillId="0" borderId="0" xfId="0" applyNumberFormat="1" applyFont="1" applyAlignment="1">
      <alignment horizontal="center" vertical="center" wrapText="1"/>
    </xf>
    <xf numFmtId="3" fontId="36" fillId="0" borderId="0" xfId="0" applyNumberFormat="1" applyFont="1" applyAlignment="1">
      <alignment horizontal="right" vertical="center" wrapText="1"/>
    </xf>
    <xf numFmtId="3" fontId="32" fillId="0" borderId="0" xfId="0" applyNumberFormat="1" applyFont="1" applyAlignment="1">
      <alignment horizontal="right" vertical="center"/>
    </xf>
    <xf numFmtId="1" fontId="31" fillId="0" borderId="0" xfId="0" applyNumberFormat="1" applyFont="1" applyAlignment="1">
      <alignment horizontal="right" vertical="center"/>
    </xf>
    <xf numFmtId="0" fontId="31" fillId="0" borderId="18" xfId="0" applyFont="1" applyBorder="1" applyAlignment="1">
      <alignment horizontal="left" vertical="center" wrapText="1"/>
    </xf>
    <xf numFmtId="0" fontId="30" fillId="0" borderId="1" xfId="0" applyFont="1" applyBorder="1" applyAlignment="1">
      <alignment horizontal="right" vertical="top" wrapText="1"/>
    </xf>
    <xf numFmtId="165" fontId="30" fillId="0" borderId="1" xfId="0" applyNumberFormat="1" applyFont="1" applyBorder="1" applyAlignment="1">
      <alignment horizontal="left" vertical="top" wrapText="1"/>
    </xf>
    <xf numFmtId="165" fontId="18" fillId="0" borderId="0" xfId="0" applyNumberFormat="1" applyFont="1" applyAlignment="1">
      <alignment horizontal="left" vertical="top" wrapText="1"/>
    </xf>
    <xf numFmtId="0" fontId="31" fillId="0" borderId="6" xfId="0" applyFont="1" applyBorder="1" applyAlignment="1">
      <alignment horizontal="center" vertical="center" wrapText="1"/>
    </xf>
    <xf numFmtId="165" fontId="30" fillId="0" borderId="0" xfId="1" applyNumberFormat="1" applyFont="1" applyFill="1" applyBorder="1" applyAlignment="1">
      <alignment horizontal="right" vertical="center"/>
    </xf>
    <xf numFmtId="3" fontId="31" fillId="0" borderId="0" xfId="0" applyNumberFormat="1" applyFont="1" applyAlignment="1">
      <alignment horizontal="right" vertical="center" wrapText="1"/>
    </xf>
    <xf numFmtId="1" fontId="31" fillId="0" borderId="6" xfId="0" applyNumberFormat="1" applyFont="1" applyBorder="1" applyAlignment="1">
      <alignment horizontal="center" vertical="center" wrapText="1" shrinkToFit="1"/>
    </xf>
    <xf numFmtId="0" fontId="31" fillId="0" borderId="6" xfId="0" applyFont="1" applyBorder="1" applyAlignment="1">
      <alignment horizontal="center" vertical="center"/>
    </xf>
    <xf numFmtId="1" fontId="31" fillId="0" borderId="6" xfId="0" applyNumberFormat="1" applyFont="1" applyBorder="1" applyAlignment="1">
      <alignment horizontal="center" vertical="center"/>
    </xf>
    <xf numFmtId="0" fontId="38" fillId="0" borderId="6" xfId="0" applyFont="1" applyBorder="1" applyAlignment="1">
      <alignment horizontal="left" vertical="center" wrapText="1"/>
    </xf>
    <xf numFmtId="0" fontId="32" fillId="0" borderId="6" xfId="0" applyFont="1" applyBorder="1" applyAlignment="1">
      <alignment horizontal="center" vertical="center" wrapText="1"/>
    </xf>
    <xf numFmtId="3" fontId="31" fillId="0" borderId="6" xfId="0" applyNumberFormat="1" applyFont="1" applyBorder="1" applyAlignment="1">
      <alignment horizontal="right" vertical="center" wrapText="1"/>
    </xf>
    <xf numFmtId="3" fontId="31" fillId="0" borderId="6" xfId="0" applyNumberFormat="1" applyFont="1" applyBorder="1" applyAlignment="1">
      <alignment horizontal="right" vertical="center" wrapText="1" shrinkToFit="1"/>
    </xf>
    <xf numFmtId="2" fontId="31" fillId="0" borderId="6" xfId="0" applyNumberFormat="1" applyFont="1" applyBorder="1" applyAlignment="1">
      <alignment horizontal="center" vertical="center" wrapText="1" shrinkToFit="1"/>
    </xf>
    <xf numFmtId="3" fontId="31" fillId="0" borderId="6" xfId="0" applyNumberFormat="1" applyFont="1" applyBorder="1" applyAlignment="1">
      <alignment horizontal="center" vertical="center" wrapText="1" shrinkToFit="1"/>
    </xf>
    <xf numFmtId="3" fontId="31" fillId="0" borderId="6" xfId="0" applyNumberFormat="1" applyFont="1" applyBorder="1" applyAlignment="1">
      <alignment horizontal="center" vertical="center" wrapText="1"/>
    </xf>
    <xf numFmtId="0" fontId="39" fillId="0" borderId="6" xfId="0" applyFont="1" applyBorder="1" applyAlignment="1">
      <alignment horizontal="left" vertical="center" wrapText="1"/>
    </xf>
    <xf numFmtId="3" fontId="31" fillId="0" borderId="6" xfId="1" applyNumberFormat="1" applyFont="1" applyFill="1" applyBorder="1" applyAlignment="1">
      <alignment horizontal="right" vertical="center" wrapText="1"/>
    </xf>
    <xf numFmtId="2" fontId="31" fillId="0" borderId="6" xfId="0" applyNumberFormat="1" applyFont="1" applyBorder="1" applyAlignment="1">
      <alignment horizontal="center" vertical="center" wrapText="1"/>
    </xf>
    <xf numFmtId="0" fontId="32" fillId="0" borderId="0" xfId="2" applyFont="1" applyAlignment="1">
      <alignment horizontal="left" vertical="top" wrapText="1"/>
    </xf>
    <xf numFmtId="3" fontId="30" fillId="0" borderId="0" xfId="0" applyNumberFormat="1" applyFont="1" applyAlignment="1">
      <alignment horizontal="center" vertical="center" wrapText="1"/>
    </xf>
    <xf numFmtId="3" fontId="30" fillId="0" borderId="0" xfId="0" applyNumberFormat="1" applyFont="1" applyAlignment="1">
      <alignment horizontal="right" vertical="center" wrapText="1"/>
    </xf>
    <xf numFmtId="1" fontId="31" fillId="0" borderId="0" xfId="0" applyNumberFormat="1" applyFont="1" applyAlignment="1">
      <alignment horizontal="center" vertical="center" wrapText="1" shrinkToFit="1"/>
    </xf>
    <xf numFmtId="0" fontId="32" fillId="0" borderId="0" xfId="0" applyFont="1" applyAlignment="1">
      <alignment horizontal="center" vertical="center" wrapText="1"/>
    </xf>
    <xf numFmtId="3" fontId="31" fillId="0" borderId="0" xfId="1" applyNumberFormat="1" applyFont="1" applyFill="1" applyBorder="1" applyAlignment="1">
      <alignment horizontal="right" vertical="center" wrapText="1"/>
    </xf>
    <xf numFmtId="3" fontId="31" fillId="0" borderId="0" xfId="0" applyNumberFormat="1" applyFont="1" applyAlignment="1">
      <alignment horizontal="right" vertical="center" wrapText="1" shrinkToFit="1"/>
    </xf>
    <xf numFmtId="3" fontId="30" fillId="0" borderId="0" xfId="0" applyNumberFormat="1" applyFont="1" applyAlignment="1">
      <alignment horizontal="center" vertical="center" wrapText="1" shrinkToFit="1"/>
    </xf>
    <xf numFmtId="3" fontId="30" fillId="0" borderId="0" xfId="0" applyNumberFormat="1" applyFont="1" applyAlignment="1">
      <alignment horizontal="right" vertical="center" wrapText="1" shrinkToFit="1"/>
    </xf>
    <xf numFmtId="4" fontId="31" fillId="0" borderId="6" xfId="0" applyNumberFormat="1" applyFont="1" applyBorder="1" applyAlignment="1">
      <alignment horizontal="right" vertical="center" wrapText="1"/>
    </xf>
    <xf numFmtId="4" fontId="31" fillId="0" borderId="6" xfId="0" applyNumberFormat="1" applyFont="1" applyBorder="1" applyAlignment="1">
      <alignment horizontal="right" vertical="center" wrapText="1" shrinkToFit="1"/>
    </xf>
    <xf numFmtId="4" fontId="31" fillId="0" borderId="6" xfId="0" applyNumberFormat="1" applyFont="1" applyBorder="1" applyAlignment="1">
      <alignment horizontal="center" vertical="center" wrapText="1" shrinkToFit="1"/>
    </xf>
    <xf numFmtId="4" fontId="31" fillId="0" borderId="6" xfId="0" applyNumberFormat="1" applyFont="1" applyBorder="1" applyAlignment="1">
      <alignment horizontal="center" vertical="center" wrapText="1"/>
    </xf>
    <xf numFmtId="0" fontId="30" fillId="0" borderId="0" xfId="0" applyFont="1" applyAlignment="1">
      <alignment horizontal="right" vertical="center"/>
    </xf>
    <xf numFmtId="3" fontId="30" fillId="0" borderId="0" xfId="0" applyNumberFormat="1" applyFont="1" applyAlignment="1">
      <alignment horizontal="right" vertical="center"/>
    </xf>
    <xf numFmtId="2" fontId="30" fillId="0" borderId="0" xfId="0" applyNumberFormat="1" applyFont="1" applyAlignment="1">
      <alignment horizontal="center" vertical="center"/>
    </xf>
    <xf numFmtId="3" fontId="30" fillId="0" borderId="0" xfId="0" applyNumberFormat="1" applyFont="1" applyAlignment="1">
      <alignment horizontal="center" vertical="center"/>
    </xf>
    <xf numFmtId="4" fontId="31" fillId="0" borderId="0" xfId="0" applyNumberFormat="1" applyFont="1" applyAlignment="1">
      <alignment horizontal="left" vertical="center" wrapText="1"/>
    </xf>
    <xf numFmtId="4" fontId="31" fillId="0" borderId="6" xfId="1" applyNumberFormat="1" applyFont="1" applyFill="1" applyBorder="1" applyAlignment="1">
      <alignment horizontal="right" vertical="center" wrapText="1"/>
    </xf>
    <xf numFmtId="165" fontId="31" fillId="0" borderId="6" xfId="1" applyNumberFormat="1" applyFont="1" applyBorder="1" applyAlignment="1">
      <alignment horizontal="center" vertical="center" wrapText="1" shrinkToFit="1"/>
    </xf>
    <xf numFmtId="165" fontId="31" fillId="0" borderId="6" xfId="1" applyNumberFormat="1" applyFont="1" applyBorder="1" applyAlignment="1">
      <alignment horizontal="center" vertical="center" wrapText="1"/>
    </xf>
    <xf numFmtId="1" fontId="31" fillId="0" borderId="6" xfId="0" applyNumberFormat="1" applyFont="1" applyBorder="1" applyAlignment="1">
      <alignment horizontal="left" vertical="center" wrapText="1"/>
    </xf>
    <xf numFmtId="165" fontId="30" fillId="0" borderId="0" xfId="1" applyNumberFormat="1" applyFont="1" applyFill="1" applyBorder="1" applyAlignment="1">
      <alignment horizontal="center" vertical="center" wrapText="1" shrinkToFit="1"/>
    </xf>
    <xf numFmtId="165" fontId="30" fillId="0" borderId="0" xfId="1" applyNumberFormat="1" applyFont="1" applyFill="1" applyBorder="1" applyAlignment="1">
      <alignment horizontal="right" vertical="center" wrapText="1" shrinkToFit="1"/>
    </xf>
    <xf numFmtId="0" fontId="31" fillId="0" borderId="6" xfId="0" applyFont="1" applyBorder="1" applyAlignment="1">
      <alignment horizontal="right" vertical="center"/>
    </xf>
    <xf numFmtId="2" fontId="31" fillId="0" borderId="6" xfId="0" applyNumberFormat="1" applyFont="1" applyBorder="1" applyAlignment="1">
      <alignment horizontal="center" vertical="center"/>
    </xf>
    <xf numFmtId="165" fontId="31" fillId="0" borderId="6" xfId="1" applyNumberFormat="1" applyFont="1" applyBorder="1" applyAlignment="1">
      <alignment horizontal="center" vertical="center"/>
    </xf>
    <xf numFmtId="165" fontId="30" fillId="0" borderId="0" xfId="1" applyNumberFormat="1" applyFont="1" applyFill="1" applyBorder="1" applyAlignment="1">
      <alignment horizontal="center" vertical="center"/>
    </xf>
    <xf numFmtId="4" fontId="32" fillId="17" borderId="1" xfId="1" applyNumberFormat="1" applyFont="1" applyFill="1" applyBorder="1" applyAlignment="1">
      <alignment horizontal="left" vertical="center" wrapText="1"/>
    </xf>
    <xf numFmtId="165" fontId="30" fillId="9" borderId="1" xfId="1" applyNumberFormat="1" applyFont="1" applyFill="1" applyBorder="1" applyAlignment="1">
      <alignment horizontal="left" vertical="center"/>
    </xf>
    <xf numFmtId="165" fontId="47" fillId="11" borderId="1" xfId="1" applyNumberFormat="1" applyFont="1" applyFill="1" applyBorder="1" applyAlignment="1">
      <alignment horizontal="left" vertical="center"/>
    </xf>
    <xf numFmtId="165" fontId="31" fillId="8" borderId="1" xfId="1" applyNumberFormat="1" applyFont="1" applyFill="1" applyBorder="1" applyAlignment="1">
      <alignment horizontal="left" vertical="center"/>
    </xf>
    <xf numFmtId="0" fontId="36" fillId="0" borderId="1" xfId="0" applyFont="1" applyBorder="1" applyAlignment="1">
      <alignment vertical="top" wrapText="1"/>
    </xf>
    <xf numFmtId="165" fontId="30" fillId="0" borderId="0" xfId="1" applyNumberFormat="1" applyFont="1" applyFill="1" applyBorder="1" applyAlignment="1">
      <alignment horizontal="left" vertical="center"/>
    </xf>
    <xf numFmtId="0" fontId="31" fillId="0" borderId="7" xfId="0" applyFont="1" applyBorder="1" applyAlignment="1">
      <alignment horizontal="center" vertical="center"/>
    </xf>
    <xf numFmtId="43" fontId="31" fillId="0" borderId="7" xfId="0" applyNumberFormat="1" applyFont="1" applyBorder="1" applyAlignment="1">
      <alignment horizontal="center" vertical="center"/>
    </xf>
    <xf numFmtId="43" fontId="31" fillId="0" borderId="6" xfId="0" applyNumberFormat="1" applyFont="1" applyBorder="1" applyAlignment="1">
      <alignment horizontal="center" vertical="center"/>
    </xf>
    <xf numFmtId="43" fontId="31" fillId="0" borderId="19" xfId="0" applyNumberFormat="1" applyFont="1" applyBorder="1" applyAlignment="1">
      <alignment horizontal="center" vertical="center"/>
    </xf>
    <xf numFmtId="0" fontId="32" fillId="8" borderId="0" xfId="0" applyFont="1" applyFill="1" applyAlignment="1">
      <alignment horizontal="left" vertical="top" wrapText="1"/>
    </xf>
    <xf numFmtId="0" fontId="31" fillId="8" borderId="0" xfId="0" applyFont="1" applyFill="1" applyAlignment="1">
      <alignment horizontal="center" vertical="center"/>
    </xf>
    <xf numFmtId="0" fontId="31" fillId="8" borderId="0" xfId="0" applyFont="1" applyFill="1" applyAlignment="1">
      <alignment horizontal="right" vertical="center"/>
    </xf>
    <xf numFmtId="1" fontId="31" fillId="8" borderId="0" xfId="0" applyNumberFormat="1" applyFont="1" applyFill="1" applyAlignment="1">
      <alignment horizontal="center" vertical="center"/>
    </xf>
    <xf numFmtId="165" fontId="31" fillId="8" borderId="0" xfId="1" applyNumberFormat="1" applyFont="1" applyFill="1" applyBorder="1" applyAlignment="1">
      <alignment horizontal="right" vertical="center"/>
    </xf>
    <xf numFmtId="165" fontId="30" fillId="8" borderId="0" xfId="1" applyNumberFormat="1" applyFont="1" applyFill="1" applyBorder="1" applyAlignment="1">
      <alignment horizontal="right" vertical="center"/>
    </xf>
    <xf numFmtId="165" fontId="31" fillId="8" borderId="0" xfId="1" applyNumberFormat="1" applyFont="1" applyFill="1" applyBorder="1" applyAlignment="1">
      <alignment horizontal="left" vertical="center"/>
    </xf>
    <xf numFmtId="0" fontId="52" fillId="0" borderId="0" xfId="0" applyFont="1" applyAlignment="1">
      <alignment horizontal="left" vertical="center"/>
    </xf>
    <xf numFmtId="3" fontId="52" fillId="0" borderId="0" xfId="0" applyNumberFormat="1" applyFont="1" applyAlignment="1">
      <alignment horizontal="right" vertical="center"/>
    </xf>
    <xf numFmtId="0" fontId="52" fillId="0" borderId="0" xfId="0" applyFont="1" applyAlignment="1">
      <alignment horizontal="center" vertical="center"/>
    </xf>
    <xf numFmtId="165" fontId="52" fillId="0" borderId="0" xfId="0" applyNumberFormat="1" applyFont="1" applyAlignment="1">
      <alignment horizontal="right" vertical="center"/>
    </xf>
    <xf numFmtId="0" fontId="52" fillId="0" borderId="15" xfId="0" applyFont="1" applyBorder="1" applyAlignment="1">
      <alignment horizontal="left" vertical="center"/>
    </xf>
    <xf numFmtId="165" fontId="52" fillId="0" borderId="15" xfId="0" applyNumberFormat="1" applyFont="1" applyBorder="1" applyAlignment="1">
      <alignment horizontal="right" vertical="center"/>
    </xf>
    <xf numFmtId="165" fontId="52" fillId="0" borderId="15" xfId="0" applyNumberFormat="1" applyFont="1" applyBorder="1" applyAlignment="1">
      <alignment horizontal="left" vertical="center"/>
    </xf>
    <xf numFmtId="0" fontId="52" fillId="0" borderId="17" xfId="0" applyFont="1" applyBorder="1" applyAlignment="1">
      <alignment horizontal="left" vertical="center"/>
    </xf>
    <xf numFmtId="1" fontId="52" fillId="0" borderId="17" xfId="0" applyNumberFormat="1" applyFont="1" applyBorder="1" applyAlignment="1">
      <alignment horizontal="center" vertical="center"/>
    </xf>
    <xf numFmtId="0" fontId="52" fillId="0" borderId="17" xfId="0" applyFont="1" applyBorder="1" applyAlignment="1">
      <alignment horizontal="center" vertical="center" wrapText="1"/>
    </xf>
    <xf numFmtId="165" fontId="47" fillId="10" borderId="1" xfId="1" applyNumberFormat="1" applyFont="1" applyFill="1" applyBorder="1" applyAlignment="1">
      <alignment horizontal="right" vertical="center"/>
    </xf>
    <xf numFmtId="0" fontId="51" fillId="10" borderId="1" xfId="0" applyFont="1" applyFill="1" applyBorder="1" applyAlignment="1">
      <alignment horizontal="left" vertical="top" wrapText="1"/>
    </xf>
    <xf numFmtId="0" fontId="52" fillId="10" borderId="1" xfId="0" applyFont="1" applyFill="1" applyBorder="1" applyAlignment="1">
      <alignment horizontal="center" vertical="center"/>
    </xf>
    <xf numFmtId="0" fontId="47" fillId="10" borderId="1" xfId="0" applyFont="1" applyFill="1" applyBorder="1" applyAlignment="1">
      <alignment horizontal="center" vertical="center"/>
    </xf>
    <xf numFmtId="0" fontId="47" fillId="10" borderId="1" xfId="0" applyFont="1" applyFill="1" applyBorder="1" applyAlignment="1">
      <alignment horizontal="right" vertical="center"/>
    </xf>
    <xf numFmtId="4" fontId="47" fillId="10" borderId="1" xfId="0" applyNumberFormat="1" applyFont="1" applyFill="1" applyBorder="1" applyAlignment="1">
      <alignment horizontal="right" vertical="center"/>
    </xf>
    <xf numFmtId="1" fontId="47" fillId="10" borderId="1" xfId="0" applyNumberFormat="1" applyFont="1" applyFill="1" applyBorder="1" applyAlignment="1">
      <alignment horizontal="center" vertical="center"/>
    </xf>
    <xf numFmtId="165" fontId="47" fillId="10" borderId="1" xfId="1" applyNumberFormat="1" applyFont="1" applyFill="1" applyBorder="1" applyAlignment="1">
      <alignment horizontal="center" vertical="center"/>
    </xf>
    <xf numFmtId="165" fontId="47" fillId="10" borderId="1" xfId="1" applyNumberFormat="1" applyFont="1" applyFill="1" applyBorder="1" applyAlignment="1">
      <alignment horizontal="left" vertical="center"/>
    </xf>
    <xf numFmtId="0" fontId="52" fillId="0" borderId="0" xfId="0" applyFont="1" applyAlignment="1">
      <alignment horizontal="left" vertical="top"/>
    </xf>
    <xf numFmtId="4" fontId="52" fillId="0" borderId="0" xfId="0" applyNumberFormat="1" applyFont="1" applyAlignment="1">
      <alignment horizontal="center" vertical="center"/>
    </xf>
    <xf numFmtId="0" fontId="53" fillId="11" borderId="1" xfId="0" applyFont="1" applyFill="1" applyBorder="1" applyAlignment="1">
      <alignment horizontal="right" vertical="top" wrapText="1"/>
    </xf>
    <xf numFmtId="0" fontId="53" fillId="11" borderId="1" xfId="0" applyFont="1" applyFill="1" applyBorder="1" applyAlignment="1">
      <alignment horizontal="right" vertical="center" wrapText="1"/>
    </xf>
    <xf numFmtId="0" fontId="47" fillId="11" borderId="1" xfId="0" applyFont="1" applyFill="1" applyBorder="1" applyAlignment="1">
      <alignment horizontal="center" vertical="center"/>
    </xf>
    <xf numFmtId="0" fontId="47" fillId="11" borderId="1" xfId="0" applyFont="1" applyFill="1" applyBorder="1" applyAlignment="1">
      <alignment horizontal="right" vertical="center"/>
    </xf>
    <xf numFmtId="165" fontId="47" fillId="8" borderId="1" xfId="1" applyNumberFormat="1" applyFont="1" applyFill="1" applyBorder="1" applyAlignment="1">
      <alignment horizontal="right" vertical="center"/>
    </xf>
    <xf numFmtId="1" fontId="47" fillId="8" borderId="1" xfId="0" applyNumberFormat="1" applyFont="1" applyFill="1" applyBorder="1" applyAlignment="1">
      <alignment horizontal="center" vertical="center"/>
    </xf>
    <xf numFmtId="0" fontId="54" fillId="0" borderId="0" xfId="0" applyFont="1" applyAlignment="1">
      <alignment horizontal="left" vertical="center"/>
    </xf>
    <xf numFmtId="0" fontId="54" fillId="0" borderId="15" xfId="0" applyFont="1" applyBorder="1" applyAlignment="1">
      <alignment horizontal="left" vertical="center"/>
    </xf>
    <xf numFmtId="0" fontId="55" fillId="0" borderId="17" xfId="0" applyFont="1" applyBorder="1" applyAlignment="1">
      <alignment horizontal="left" vertical="center"/>
    </xf>
    <xf numFmtId="0" fontId="55" fillId="0" borderId="0" xfId="0" applyFont="1" applyAlignment="1">
      <alignment horizontal="left" vertical="center"/>
    </xf>
    <xf numFmtId="0" fontId="55" fillId="0" borderId="15" xfId="0" applyFont="1" applyBorder="1" applyAlignment="1">
      <alignment horizontal="left" vertical="center"/>
    </xf>
    <xf numFmtId="3" fontId="55" fillId="0" borderId="17" xfId="0" applyNumberFormat="1" applyFont="1" applyBorder="1" applyAlignment="1">
      <alignment vertical="top" wrapText="1"/>
    </xf>
    <xf numFmtId="165" fontId="53" fillId="0" borderId="17" xfId="0" applyNumberFormat="1" applyFont="1" applyBorder="1" applyAlignment="1">
      <alignment horizontal="right" vertical="center" wrapText="1"/>
    </xf>
    <xf numFmtId="165" fontId="53" fillId="0" borderId="17" xfId="0" applyNumberFormat="1" applyFont="1" applyBorder="1" applyAlignment="1">
      <alignment horizontal="left" vertical="center" wrapText="1"/>
    </xf>
    <xf numFmtId="1" fontId="31" fillId="0" borderId="1" xfId="0" applyNumberFormat="1" applyFont="1" applyBorder="1" applyAlignment="1">
      <alignment horizontal="left" vertical="top" wrapText="1"/>
    </xf>
    <xf numFmtId="1" fontId="31" fillId="17" borderId="1" xfId="0" applyNumberFormat="1" applyFont="1" applyFill="1" applyBorder="1" applyAlignment="1">
      <alignment horizontal="left" vertical="top" wrapText="1"/>
    </xf>
    <xf numFmtId="0" fontId="16" fillId="0" borderId="0" xfId="59" applyFont="1"/>
    <xf numFmtId="2" fontId="44" fillId="5" borderId="1" xfId="2" applyNumberFormat="1" applyFont="1" applyFill="1" applyBorder="1" applyAlignment="1">
      <alignment horizontal="center" vertical="center" wrapText="1"/>
    </xf>
    <xf numFmtId="166" fontId="44" fillId="5" borderId="1" xfId="2" applyNumberFormat="1" applyFont="1" applyFill="1" applyBorder="1" applyAlignment="1">
      <alignment horizontal="center" vertical="center" wrapText="1"/>
    </xf>
    <xf numFmtId="1" fontId="44" fillId="5" borderId="1" xfId="2" applyNumberFormat="1" applyFont="1" applyFill="1" applyBorder="1" applyAlignment="1">
      <alignment horizontal="center" vertical="center" wrapText="1"/>
    </xf>
    <xf numFmtId="0" fontId="44" fillId="5" borderId="1" xfId="2" applyFont="1" applyFill="1" applyBorder="1" applyAlignment="1">
      <alignment horizontal="center" vertical="center" wrapText="1"/>
    </xf>
    <xf numFmtId="2" fontId="44" fillId="5" borderId="1" xfId="2" applyNumberFormat="1" applyFont="1" applyFill="1" applyBorder="1" applyAlignment="1">
      <alignment horizontal="center" vertical="center" shrinkToFit="1"/>
    </xf>
    <xf numFmtId="168" fontId="44" fillId="5" borderId="1" xfId="2" applyNumberFormat="1" applyFont="1" applyFill="1" applyBorder="1" applyAlignment="1">
      <alignment horizontal="center" vertical="center" wrapText="1"/>
    </xf>
    <xf numFmtId="0" fontId="57" fillId="5" borderId="1" xfId="2" applyFont="1" applyFill="1" applyBorder="1" applyAlignment="1">
      <alignment horizontal="center" vertical="center" wrapText="1"/>
    </xf>
    <xf numFmtId="165" fontId="57" fillId="5" borderId="1" xfId="60" applyNumberFormat="1" applyFont="1" applyFill="1" applyBorder="1" applyAlignment="1">
      <alignment horizontal="center" vertical="center" shrinkToFit="1"/>
    </xf>
    <xf numFmtId="166" fontId="57" fillId="5" borderId="1" xfId="2" applyNumberFormat="1" applyFont="1" applyFill="1" applyBorder="1" applyAlignment="1">
      <alignment horizontal="center" vertical="center" wrapText="1"/>
    </xf>
    <xf numFmtId="1" fontId="57" fillId="5" borderId="1" xfId="2" applyNumberFormat="1" applyFont="1" applyFill="1" applyBorder="1" applyAlignment="1">
      <alignment horizontal="center" vertical="center" wrapText="1"/>
    </xf>
    <xf numFmtId="2" fontId="57" fillId="5" borderId="1" xfId="2" applyNumberFormat="1" applyFont="1" applyFill="1" applyBorder="1" applyAlignment="1">
      <alignment horizontal="center" vertical="center" wrapText="1"/>
    </xf>
    <xf numFmtId="2" fontId="57" fillId="5" borderId="1" xfId="2" applyNumberFormat="1" applyFont="1" applyFill="1" applyBorder="1" applyAlignment="1">
      <alignment horizontal="center" vertical="center" shrinkToFit="1"/>
    </xf>
    <xf numFmtId="2" fontId="57" fillId="5" borderId="3" xfId="2" applyNumberFormat="1" applyFont="1" applyFill="1" applyBorder="1" applyAlignment="1">
      <alignment horizontal="center" vertical="center" wrapText="1"/>
    </xf>
    <xf numFmtId="166" fontId="57" fillId="5" borderId="3" xfId="2" applyNumberFormat="1" applyFont="1" applyFill="1" applyBorder="1" applyAlignment="1">
      <alignment horizontal="center" vertical="center" wrapText="1"/>
    </xf>
    <xf numFmtId="1" fontId="57" fillId="5" borderId="3" xfId="2" applyNumberFormat="1" applyFont="1" applyFill="1" applyBorder="1" applyAlignment="1">
      <alignment horizontal="center" vertical="center" wrapText="1"/>
    </xf>
    <xf numFmtId="0" fontId="57" fillId="5" borderId="3" xfId="2" applyFont="1" applyFill="1" applyBorder="1" applyAlignment="1">
      <alignment horizontal="center" vertical="center" wrapText="1"/>
    </xf>
    <xf numFmtId="165" fontId="57" fillId="5" borderId="3" xfId="60" applyNumberFormat="1" applyFont="1" applyFill="1" applyBorder="1" applyAlignment="1">
      <alignment horizontal="center" vertical="center" shrinkToFit="1"/>
    </xf>
    <xf numFmtId="0" fontId="44" fillId="0" borderId="1" xfId="2" applyFont="1" applyBorder="1"/>
    <xf numFmtId="2" fontId="44" fillId="0" borderId="1" xfId="2" applyNumberFormat="1" applyFont="1" applyBorder="1"/>
    <xf numFmtId="0" fontId="57" fillId="0" borderId="3" xfId="2" applyFont="1" applyBorder="1"/>
    <xf numFmtId="2" fontId="57" fillId="0" borderId="3" xfId="2" applyNumberFormat="1" applyFont="1" applyBorder="1"/>
    <xf numFmtId="1" fontId="44" fillId="5" borderId="1" xfId="2" applyNumberFormat="1" applyFont="1" applyFill="1" applyBorder="1" applyAlignment="1">
      <alignment horizontal="center" vertical="center" shrinkToFit="1"/>
    </xf>
    <xf numFmtId="0" fontId="57" fillId="5" borderId="1" xfId="2" applyFont="1" applyFill="1" applyBorder="1" applyAlignment="1">
      <alignment horizontal="center" vertical="center" shrinkToFit="1"/>
    </xf>
    <xf numFmtId="0" fontId="44" fillId="5" borderId="1" xfId="2" applyFont="1" applyFill="1" applyBorder="1" applyAlignment="1">
      <alignment horizontal="center" vertical="center" shrinkToFit="1"/>
    </xf>
    <xf numFmtId="2" fontId="44" fillId="5" borderId="1" xfId="61" applyNumberFormat="1" applyFont="1" applyFill="1" applyBorder="1" applyAlignment="1">
      <alignment horizontal="center" vertical="center" shrinkToFit="1"/>
    </xf>
    <xf numFmtId="1" fontId="44" fillId="5" borderId="1" xfId="2" applyNumberFormat="1" applyFont="1" applyFill="1" applyBorder="1" applyAlignment="1">
      <alignment horizontal="center" vertical="center"/>
    </xf>
    <xf numFmtId="0" fontId="44" fillId="5" borderId="1" xfId="2" applyFont="1" applyFill="1" applyBorder="1" applyAlignment="1">
      <alignment horizontal="center" vertical="center"/>
    </xf>
    <xf numFmtId="2" fontId="57" fillId="5" borderId="1" xfId="2" applyNumberFormat="1" applyFont="1" applyFill="1" applyBorder="1" applyAlignment="1">
      <alignment horizontal="center" vertical="center"/>
    </xf>
    <xf numFmtId="2" fontId="44" fillId="5" borderId="1" xfId="2" applyNumberFormat="1" applyFont="1" applyFill="1" applyBorder="1" applyAlignment="1">
      <alignment horizontal="center" vertical="center"/>
    </xf>
    <xf numFmtId="1" fontId="57" fillId="5" borderId="1" xfId="2" applyNumberFormat="1" applyFont="1" applyFill="1" applyBorder="1" applyAlignment="1">
      <alignment horizontal="center" vertical="center" shrinkToFit="1"/>
    </xf>
    <xf numFmtId="2" fontId="44" fillId="5" borderId="1" xfId="2" applyNumberFormat="1" applyFont="1" applyFill="1" applyBorder="1" applyAlignment="1">
      <alignment horizontal="center" vertical="center" wrapText="1" shrinkToFit="1"/>
    </xf>
    <xf numFmtId="2" fontId="44" fillId="5" borderId="1" xfId="61" applyNumberFormat="1" applyFont="1" applyFill="1" applyBorder="1" applyAlignment="1">
      <alignment horizontal="center" vertical="center" wrapText="1" shrinkToFit="1"/>
    </xf>
    <xf numFmtId="0" fontId="16" fillId="0" borderId="0" xfId="59" applyFont="1" applyAlignment="1">
      <alignment vertical="center"/>
    </xf>
    <xf numFmtId="0" fontId="59" fillId="0" borderId="12" xfId="2" applyFont="1" applyBorder="1" applyAlignment="1">
      <alignment horizontal="left" vertical="center" wrapText="1"/>
    </xf>
    <xf numFmtId="0" fontId="59" fillId="0" borderId="12" xfId="2" applyFont="1" applyBorder="1" applyAlignment="1">
      <alignment horizontal="justify" vertical="center" wrapText="1"/>
    </xf>
    <xf numFmtId="0" fontId="60" fillId="0" borderId="13" xfId="2" applyFont="1" applyBorder="1" applyAlignment="1">
      <alignment vertical="center"/>
    </xf>
    <xf numFmtId="0" fontId="59" fillId="0" borderId="13" xfId="2" applyFont="1" applyBorder="1" applyAlignment="1">
      <alignment vertical="center" wrapText="1" shrinkToFit="1"/>
    </xf>
    <xf numFmtId="2" fontId="60" fillId="0" borderId="13" xfId="2" applyNumberFormat="1" applyFont="1" applyBorder="1" applyAlignment="1">
      <alignment horizontal="center" vertical="center" wrapText="1" shrinkToFit="1"/>
    </xf>
    <xf numFmtId="0" fontId="60" fillId="0" borderId="12" xfId="2" applyFont="1" applyBorder="1" applyAlignment="1">
      <alignment horizontal="justify" vertical="center" wrapText="1"/>
    </xf>
    <xf numFmtId="0" fontId="60" fillId="0" borderId="13" xfId="2" applyFont="1" applyBorder="1" applyAlignment="1">
      <alignment vertical="center" wrapText="1"/>
    </xf>
    <xf numFmtId="2" fontId="60" fillId="0" borderId="13" xfId="2" applyNumberFormat="1" applyFont="1" applyBorder="1" applyAlignment="1">
      <alignment vertical="center" wrapText="1"/>
    </xf>
    <xf numFmtId="2" fontId="59" fillId="0" borderId="13" xfId="2" applyNumberFormat="1" applyFont="1" applyBorder="1" applyAlignment="1">
      <alignment vertical="center" wrapText="1"/>
    </xf>
    <xf numFmtId="0" fontId="59" fillId="0" borderId="13" xfId="2" applyFont="1" applyBorder="1" applyAlignment="1">
      <alignment horizontal="left" vertical="center" wrapText="1"/>
    </xf>
    <xf numFmtId="0" fontId="60" fillId="0" borderId="12" xfId="2" applyFont="1" applyBorder="1" applyAlignment="1">
      <alignment horizontal="left" vertical="center" wrapText="1"/>
    </xf>
    <xf numFmtId="0" fontId="60" fillId="0" borderId="13" xfId="2" applyFont="1" applyBorder="1" applyAlignment="1">
      <alignment horizontal="center" vertical="center" wrapText="1"/>
    </xf>
    <xf numFmtId="0" fontId="44" fillId="0" borderId="12" xfId="2" applyFont="1" applyBorder="1" applyAlignment="1">
      <alignment vertical="center"/>
    </xf>
    <xf numFmtId="0" fontId="44" fillId="0" borderId="13" xfId="2" applyFont="1" applyBorder="1" applyAlignment="1">
      <alignment vertical="center"/>
    </xf>
    <xf numFmtId="0" fontId="59" fillId="0" borderId="13" xfId="2" applyFont="1" applyBorder="1" applyAlignment="1">
      <alignment vertical="center" wrapText="1"/>
    </xf>
    <xf numFmtId="0" fontId="59" fillId="0" borderId="13" xfId="2" applyFont="1" applyBorder="1" applyAlignment="1">
      <alignment vertical="center"/>
    </xf>
    <xf numFmtId="0" fontId="60" fillId="0" borderId="13" xfId="2" applyFont="1" applyBorder="1" applyAlignment="1">
      <alignment horizontal="left" vertical="center" wrapText="1" shrinkToFit="1"/>
    </xf>
    <xf numFmtId="1" fontId="60" fillId="0" borderId="13" xfId="2" applyNumberFormat="1" applyFont="1" applyBorder="1" applyAlignment="1">
      <alignment vertical="center" wrapText="1" shrinkToFit="1"/>
    </xf>
    <xf numFmtId="2" fontId="60" fillId="0" borderId="13" xfId="2" applyNumberFormat="1" applyFont="1" applyBorder="1" applyAlignment="1">
      <alignment horizontal="right" vertical="center" wrapText="1" shrinkToFit="1"/>
    </xf>
    <xf numFmtId="0" fontId="60" fillId="0" borderId="12" xfId="2" applyFont="1" applyBorder="1" applyAlignment="1">
      <alignment vertical="center"/>
    </xf>
    <xf numFmtId="0" fontId="60" fillId="0" borderId="13" xfId="2" applyFont="1" applyBorder="1" applyAlignment="1">
      <alignment horizontal="center" vertical="center"/>
    </xf>
    <xf numFmtId="2" fontId="60" fillId="0" borderId="13" xfId="61" applyNumberFormat="1" applyFont="1" applyBorder="1" applyAlignment="1">
      <alignment horizontal="right" vertical="center" wrapText="1" shrinkToFit="1"/>
    </xf>
    <xf numFmtId="0" fontId="59" fillId="0" borderId="13" xfId="2" applyFont="1" applyBorder="1" applyAlignment="1">
      <alignment horizontal="left" vertical="center" wrapText="1" shrinkToFit="1"/>
    </xf>
    <xf numFmtId="0" fontId="60" fillId="0" borderId="13" xfId="2" applyFont="1" applyBorder="1" applyAlignment="1">
      <alignment vertical="center" wrapText="1" shrinkToFit="1"/>
    </xf>
    <xf numFmtId="1" fontId="60" fillId="0" borderId="13" xfId="2" applyNumberFormat="1" applyFont="1" applyBorder="1" applyAlignment="1">
      <alignment vertical="center" wrapText="1"/>
    </xf>
    <xf numFmtId="0" fontId="60" fillId="0" borderId="13" xfId="2" applyFont="1" applyBorder="1" applyAlignment="1">
      <alignment horizontal="left" vertical="center" wrapText="1"/>
    </xf>
    <xf numFmtId="2" fontId="60" fillId="0" borderId="13" xfId="2" applyNumberFormat="1" applyFont="1" applyBorder="1" applyAlignment="1">
      <alignment vertical="center" wrapText="1" shrinkToFit="1"/>
    </xf>
    <xf numFmtId="2" fontId="59" fillId="0" borderId="13" xfId="2" applyNumberFormat="1" applyFont="1" applyBorder="1" applyAlignment="1">
      <alignment horizontal="center" vertical="center" wrapText="1" shrinkToFit="1"/>
    </xf>
    <xf numFmtId="0" fontId="60" fillId="0" borderId="12" xfId="2" applyFont="1" applyBorder="1" applyAlignment="1">
      <alignment vertical="center" wrapText="1"/>
    </xf>
    <xf numFmtId="168" fontId="60" fillId="0" borderId="13" xfId="61" applyNumberFormat="1" applyFont="1" applyBorder="1" applyAlignment="1">
      <alignment horizontal="right" vertical="center" wrapText="1" shrinkToFit="1"/>
    </xf>
    <xf numFmtId="0" fontId="59" fillId="0" borderId="12" xfId="2" applyFont="1" applyBorder="1" applyAlignment="1">
      <alignment vertical="center"/>
    </xf>
    <xf numFmtId="165" fontId="59" fillId="0" borderId="13" xfId="60" applyNumberFormat="1" applyFont="1" applyBorder="1" applyAlignment="1">
      <alignment horizontal="center" vertical="center" wrapText="1" shrinkToFit="1"/>
    </xf>
    <xf numFmtId="2" fontId="44" fillId="5" borderId="1" xfId="2" applyNumberFormat="1" applyFont="1" applyFill="1" applyBorder="1" applyAlignment="1">
      <alignment vertical="top" wrapText="1"/>
    </xf>
    <xf numFmtId="0" fontId="44" fillId="5" borderId="1" xfId="2" applyFont="1" applyFill="1" applyBorder="1" applyAlignment="1">
      <alignment vertical="top" wrapText="1"/>
    </xf>
    <xf numFmtId="2" fontId="44" fillId="5" borderId="1" xfId="2" applyNumberFormat="1" applyFont="1" applyFill="1" applyBorder="1" applyAlignment="1">
      <alignment horizontal="center" vertical="top" wrapText="1" shrinkToFit="1"/>
    </xf>
    <xf numFmtId="168" fontId="44" fillId="5" borderId="1" xfId="2" applyNumberFormat="1" applyFont="1" applyFill="1" applyBorder="1" applyAlignment="1">
      <alignment vertical="top" wrapText="1"/>
    </xf>
    <xf numFmtId="2" fontId="44" fillId="5" borderId="1" xfId="2" applyNumberFormat="1" applyFont="1" applyFill="1" applyBorder="1" applyAlignment="1">
      <alignment vertical="center" wrapText="1"/>
    </xf>
    <xf numFmtId="0" fontId="44" fillId="5" borderId="1" xfId="2" applyFont="1" applyFill="1" applyBorder="1" applyAlignment="1">
      <alignment vertical="center" wrapText="1"/>
    </xf>
    <xf numFmtId="43" fontId="57" fillId="5" borderId="1" xfId="60" applyFont="1" applyFill="1" applyBorder="1" applyAlignment="1">
      <alignment horizontal="center" vertical="center" wrapText="1"/>
    </xf>
    <xf numFmtId="0" fontId="57" fillId="0" borderId="1" xfId="2" applyFont="1" applyBorder="1"/>
    <xf numFmtId="2" fontId="57" fillId="0" borderId="1" xfId="2" applyNumberFormat="1" applyFont="1" applyBorder="1"/>
    <xf numFmtId="0" fontId="16" fillId="0" borderId="0" xfId="59" applyFont="1" applyAlignment="1">
      <alignment horizontal="center" vertical="center"/>
    </xf>
    <xf numFmtId="165" fontId="59" fillId="0" borderId="0" xfId="60" applyNumberFormat="1" applyFont="1" applyBorder="1" applyAlignment="1">
      <alignment horizontal="center" vertical="center" wrapText="1" shrinkToFit="1"/>
    </xf>
    <xf numFmtId="0" fontId="16" fillId="0" borderId="1" xfId="59" applyFont="1" applyBorder="1"/>
    <xf numFmtId="2" fontId="29" fillId="5" borderId="1" xfId="61" applyNumberFormat="1" applyFont="1" applyFill="1" applyBorder="1" applyAlignment="1">
      <alignment horizontal="center" vertical="center" shrinkToFit="1"/>
    </xf>
    <xf numFmtId="0" fontId="57" fillId="5" borderId="1" xfId="2" applyFont="1" applyFill="1" applyBorder="1" applyAlignment="1">
      <alignment horizontal="left" vertical="center" wrapText="1"/>
    </xf>
    <xf numFmtId="0" fontId="44" fillId="5" borderId="1" xfId="2" applyFont="1" applyFill="1" applyBorder="1" applyAlignment="1">
      <alignment horizontal="left" vertical="center" wrapText="1"/>
    </xf>
    <xf numFmtId="0" fontId="44" fillId="5" borderId="1" xfId="2" applyFont="1" applyFill="1" applyBorder="1" applyAlignment="1">
      <alignment horizontal="left" vertical="top" wrapText="1"/>
    </xf>
    <xf numFmtId="0" fontId="57" fillId="5" borderId="1" xfId="2" applyFont="1" applyFill="1" applyBorder="1" applyAlignment="1">
      <alignment horizontal="left" vertical="top" wrapText="1"/>
    </xf>
    <xf numFmtId="2" fontId="44" fillId="5" borderId="1" xfId="2" applyNumberFormat="1" applyFont="1" applyFill="1" applyBorder="1" applyAlignment="1">
      <alignment horizontal="left" vertical="center" wrapText="1"/>
    </xf>
    <xf numFmtId="2" fontId="57" fillId="5" borderId="18" xfId="2" applyNumberFormat="1" applyFont="1" applyFill="1" applyBorder="1" applyAlignment="1">
      <alignment horizontal="center" vertical="center" wrapText="1"/>
    </xf>
    <xf numFmtId="0" fontId="57" fillId="5" borderId="18" xfId="2" applyFont="1" applyFill="1" applyBorder="1" applyAlignment="1">
      <alignment horizontal="center" vertical="center" wrapText="1"/>
    </xf>
    <xf numFmtId="166" fontId="57" fillId="5" borderId="18" xfId="2" applyNumberFormat="1" applyFont="1" applyFill="1" applyBorder="1" applyAlignment="1">
      <alignment horizontal="center" vertical="center" wrapText="1"/>
    </xf>
    <xf numFmtId="1" fontId="57" fillId="5" borderId="18" xfId="2" applyNumberFormat="1" applyFont="1" applyFill="1" applyBorder="1" applyAlignment="1">
      <alignment horizontal="center" vertical="center" wrapText="1"/>
    </xf>
    <xf numFmtId="2" fontId="57" fillId="5" borderId="18" xfId="2" applyNumberFormat="1" applyFont="1" applyFill="1" applyBorder="1" applyAlignment="1">
      <alignment horizontal="center" vertical="center" shrinkToFit="1"/>
    </xf>
    <xf numFmtId="0" fontId="44" fillId="5" borderId="1" xfId="2" applyFont="1" applyFill="1" applyBorder="1" applyAlignment="1">
      <alignment horizontal="justify" vertical="top" wrapText="1"/>
    </xf>
    <xf numFmtId="0" fontId="57" fillId="5" borderId="1" xfId="2" applyFont="1" applyFill="1" applyBorder="1" applyAlignment="1">
      <alignment horizontal="justify" vertical="center" wrapText="1"/>
    </xf>
    <xf numFmtId="0" fontId="44" fillId="5" borderId="1" xfId="2" applyFont="1" applyFill="1" applyBorder="1" applyAlignment="1">
      <alignment horizontal="justify" vertical="center" wrapText="1"/>
    </xf>
    <xf numFmtId="0" fontId="44" fillId="0" borderId="0" xfId="2" applyFont="1"/>
    <xf numFmtId="2" fontId="44" fillId="0" borderId="0" xfId="2" applyNumberFormat="1" applyFont="1"/>
    <xf numFmtId="0" fontId="57" fillId="5" borderId="1" xfId="2" applyFont="1" applyFill="1" applyBorder="1"/>
    <xf numFmtId="0" fontId="57" fillId="5" borderId="1" xfId="2" applyFont="1" applyFill="1" applyBorder="1" applyAlignment="1">
      <alignment horizontal="justify" vertical="top" wrapText="1"/>
    </xf>
    <xf numFmtId="0" fontId="44" fillId="5" borderId="1" xfId="2" applyFont="1" applyFill="1" applyBorder="1"/>
    <xf numFmtId="0" fontId="44" fillId="5" borderId="1" xfId="2" applyFont="1" applyFill="1" applyBorder="1" applyAlignment="1">
      <alignment horizontal="justify" wrapText="1"/>
    </xf>
    <xf numFmtId="0" fontId="57" fillId="5" borderId="1" xfId="2" applyFont="1" applyFill="1" applyBorder="1" applyAlignment="1">
      <alignment horizontal="justify" wrapText="1"/>
    </xf>
    <xf numFmtId="2" fontId="57" fillId="5" borderId="1" xfId="2" applyNumberFormat="1" applyFont="1" applyFill="1" applyBorder="1" applyAlignment="1">
      <alignment horizontal="right" vertical="center" wrapText="1"/>
    </xf>
    <xf numFmtId="0" fontId="57" fillId="5" borderId="1" xfId="2" applyFont="1" applyFill="1" applyBorder="1" applyAlignment="1">
      <alignment horizontal="justify" vertical="center"/>
    </xf>
    <xf numFmtId="0" fontId="11" fillId="0" borderId="13" xfId="2" applyFont="1" applyBorder="1" applyAlignment="1">
      <alignment vertical="top" wrapText="1"/>
    </xf>
    <xf numFmtId="0" fontId="63" fillId="0" borderId="13" xfId="2" applyFont="1" applyBorder="1"/>
    <xf numFmtId="0" fontId="63" fillId="0" borderId="13" xfId="2" applyFont="1" applyBorder="1" applyAlignment="1">
      <alignment horizontal="center"/>
    </xf>
    <xf numFmtId="0" fontId="63" fillId="0" borderId="13" xfId="2" applyFont="1" applyBorder="1" applyAlignment="1">
      <alignment horizontal="justify" vertical="top" wrapText="1"/>
    </xf>
    <xf numFmtId="2" fontId="63" fillId="0" borderId="13" xfId="2" applyNumberFormat="1" applyFont="1" applyBorder="1" applyAlignment="1">
      <alignment horizontal="center" vertical="top" wrapText="1"/>
    </xf>
    <xf numFmtId="0" fontId="11" fillId="0" borderId="13" xfId="2" applyFont="1" applyBorder="1" applyAlignment="1">
      <alignment horizontal="left" vertical="top" wrapText="1"/>
    </xf>
    <xf numFmtId="0" fontId="63" fillId="0" borderId="13" xfId="2" applyFont="1" applyBorder="1" applyAlignment="1">
      <alignment horizontal="left" vertical="top" wrapText="1"/>
    </xf>
    <xf numFmtId="0" fontId="63" fillId="0" borderId="13" xfId="2" applyFont="1" applyBorder="1" applyAlignment="1">
      <alignment horizontal="center" vertical="top" wrapText="1"/>
    </xf>
    <xf numFmtId="2" fontId="63" fillId="0" borderId="13" xfId="2" applyNumberFormat="1" applyFont="1" applyBorder="1" applyAlignment="1">
      <alignment vertical="top"/>
    </xf>
    <xf numFmtId="0" fontId="63" fillId="0" borderId="13" xfId="2" applyFont="1" applyBorder="1" applyAlignment="1">
      <alignment vertical="top"/>
    </xf>
    <xf numFmtId="2" fontId="63" fillId="0" borderId="13" xfId="2" applyNumberFormat="1" applyFont="1" applyBorder="1" applyAlignment="1">
      <alignment horizontal="center" vertical="top"/>
    </xf>
    <xf numFmtId="1" fontId="63" fillId="0" borderId="13" xfId="2" applyNumberFormat="1" applyFont="1" applyBorder="1" applyAlignment="1">
      <alignment vertical="top"/>
    </xf>
    <xf numFmtId="2" fontId="63" fillId="0" borderId="13" xfId="2" applyNumberFormat="1" applyFont="1" applyBorder="1" applyAlignment="1">
      <alignment horizontal="center" vertical="top" shrinkToFit="1"/>
    </xf>
    <xf numFmtId="0" fontId="11" fillId="0" borderId="13" xfId="2" applyFont="1" applyBorder="1" applyAlignment="1">
      <alignment horizontal="justify" vertical="top" wrapText="1"/>
    </xf>
    <xf numFmtId="0" fontId="63" fillId="0" borderId="13" xfId="2" applyFont="1" applyBorder="1" applyAlignment="1">
      <alignment horizontal="center" vertical="top"/>
    </xf>
    <xf numFmtId="166" fontId="63" fillId="0" borderId="13" xfId="2" applyNumberFormat="1" applyFont="1" applyBorder="1" applyAlignment="1">
      <alignment vertical="top"/>
    </xf>
    <xf numFmtId="2" fontId="11" fillId="0" borderId="13" xfId="2" applyNumberFormat="1" applyFont="1" applyBorder="1" applyAlignment="1">
      <alignment horizontal="center" vertical="top"/>
    </xf>
    <xf numFmtId="2" fontId="63" fillId="0" borderId="13" xfId="2" applyNumberFormat="1" applyFont="1" applyBorder="1" applyAlignment="1">
      <alignment vertical="top" shrinkToFit="1"/>
    </xf>
    <xf numFmtId="2" fontId="63" fillId="0" borderId="13" xfId="2" applyNumberFormat="1" applyFont="1" applyBorder="1" applyAlignment="1">
      <alignment horizontal="left" vertical="top" shrinkToFit="1"/>
    </xf>
    <xf numFmtId="1" fontId="63" fillId="0" borderId="13" xfId="2" applyNumberFormat="1" applyFont="1" applyBorder="1" applyAlignment="1">
      <alignment vertical="top" shrinkToFit="1"/>
    </xf>
    <xf numFmtId="169" fontId="63" fillId="0" borderId="13" xfId="2" applyNumberFormat="1" applyFont="1" applyBorder="1" applyAlignment="1">
      <alignment horizontal="left" vertical="top" shrinkToFit="1"/>
    </xf>
    <xf numFmtId="0" fontId="63" fillId="0" borderId="13" xfId="2" applyFont="1" applyBorder="1" applyAlignment="1">
      <alignment vertical="center"/>
    </xf>
    <xf numFmtId="0" fontId="63" fillId="0" borderId="13" xfId="2" applyFont="1" applyBorder="1" applyAlignment="1">
      <alignment horizontal="center" vertical="center"/>
    </xf>
    <xf numFmtId="1" fontId="11" fillId="0" borderId="13" xfId="2" applyNumberFormat="1" applyFont="1" applyBorder="1" applyAlignment="1">
      <alignment vertical="center"/>
    </xf>
    <xf numFmtId="2" fontId="11" fillId="0" borderId="13" xfId="2" applyNumberFormat="1" applyFont="1" applyBorder="1" applyAlignment="1">
      <alignment horizontal="center" vertical="center"/>
    </xf>
    <xf numFmtId="1" fontId="63" fillId="0" borderId="13" xfId="2" applyNumberFormat="1" applyFont="1" applyBorder="1"/>
    <xf numFmtId="0" fontId="11" fillId="0" borderId="13" xfId="2" applyFont="1" applyBorder="1" applyAlignment="1">
      <alignment horizontal="center"/>
    </xf>
    <xf numFmtId="2" fontId="11" fillId="0" borderId="13" xfId="2" applyNumberFormat="1" applyFont="1" applyBorder="1" applyAlignment="1">
      <alignment horizontal="center"/>
    </xf>
    <xf numFmtId="2" fontId="11" fillId="0" borderId="13" xfId="2" applyNumberFormat="1" applyFont="1" applyBorder="1" applyAlignment="1">
      <alignment horizontal="center" vertical="center" shrinkToFit="1"/>
    </xf>
    <xf numFmtId="0" fontId="11" fillId="0" borderId="13" xfId="2" applyFont="1" applyBorder="1" applyAlignment="1">
      <alignment horizontal="center" vertical="center"/>
    </xf>
    <xf numFmtId="1" fontId="11" fillId="0" borderId="13" xfId="2" applyNumberFormat="1" applyFont="1" applyBorder="1" applyAlignment="1">
      <alignment horizontal="center" vertical="center"/>
    </xf>
    <xf numFmtId="0" fontId="11" fillId="0" borderId="13" xfId="2" applyFont="1" applyBorder="1" applyAlignment="1">
      <alignment horizontal="left" vertical="top"/>
    </xf>
    <xf numFmtId="0" fontId="11" fillId="0" borderId="13" xfId="2" applyFont="1" applyBorder="1" applyAlignment="1">
      <alignment horizontal="justify" vertical="center" wrapText="1"/>
    </xf>
    <xf numFmtId="2" fontId="63" fillId="0" borderId="13" xfId="2" applyNumberFormat="1" applyFont="1" applyBorder="1" applyAlignment="1">
      <alignment vertical="center"/>
    </xf>
    <xf numFmtId="2" fontId="63" fillId="0" borderId="13" xfId="2" applyNumberFormat="1" applyFont="1" applyBorder="1" applyAlignment="1">
      <alignment horizontal="center" vertical="center"/>
    </xf>
    <xf numFmtId="2" fontId="11" fillId="0" borderId="13" xfId="2" applyNumberFormat="1" applyFont="1" applyBorder="1" applyAlignment="1">
      <alignment horizontal="right" vertical="center" wrapText="1"/>
    </xf>
    <xf numFmtId="1" fontId="11" fillId="0" borderId="13" xfId="2" applyNumberFormat="1" applyFont="1" applyBorder="1" applyAlignment="1">
      <alignment horizontal="center" vertical="center" shrinkToFit="1"/>
    </xf>
    <xf numFmtId="0" fontId="16" fillId="0" borderId="18" xfId="59" applyFont="1" applyBorder="1" applyAlignment="1">
      <alignment horizontal="center" vertical="center"/>
    </xf>
    <xf numFmtId="0" fontId="59" fillId="0" borderId="0" xfId="2" applyFont="1" applyAlignment="1">
      <alignment vertical="center"/>
    </xf>
    <xf numFmtId="0" fontId="60" fillId="0" borderId="0" xfId="2" applyFont="1" applyAlignment="1">
      <alignment vertical="center"/>
    </xf>
    <xf numFmtId="0" fontId="60" fillId="0" borderId="0" xfId="2" applyFont="1" applyAlignment="1">
      <alignment vertical="center" wrapText="1" shrinkToFit="1"/>
    </xf>
    <xf numFmtId="0" fontId="59" fillId="0" borderId="0" xfId="2" applyFont="1" applyAlignment="1">
      <alignment horizontal="right" vertical="center" wrapText="1"/>
    </xf>
    <xf numFmtId="165" fontId="57" fillId="0" borderId="1" xfId="60" applyNumberFormat="1" applyFont="1" applyBorder="1"/>
    <xf numFmtId="0" fontId="60" fillId="0" borderId="0" xfId="2" applyFont="1"/>
    <xf numFmtId="0" fontId="60" fillId="0" borderId="0" xfId="2" applyFont="1" applyAlignment="1">
      <alignment vertical="top" wrapText="1" shrinkToFit="1"/>
    </xf>
    <xf numFmtId="1" fontId="59" fillId="0" borderId="0" xfId="2" applyNumberFormat="1" applyFont="1" applyAlignment="1">
      <alignment horizontal="center" vertical="top" wrapText="1" shrinkToFit="1"/>
    </xf>
    <xf numFmtId="0" fontId="44" fillId="0" borderId="1" xfId="2" applyFont="1" applyBorder="1" applyAlignment="1">
      <alignment wrapText="1"/>
    </xf>
    <xf numFmtId="1" fontId="57" fillId="0" borderId="3" xfId="2" applyNumberFormat="1" applyFont="1" applyBorder="1"/>
    <xf numFmtId="0" fontId="16" fillId="0" borderId="4" xfId="59" applyFont="1" applyBorder="1" applyAlignment="1">
      <alignment horizontal="center" vertical="center"/>
    </xf>
    <xf numFmtId="0" fontId="57" fillId="0" borderId="4" xfId="2" applyFont="1" applyBorder="1"/>
    <xf numFmtId="2" fontId="57" fillId="0" borderId="4" xfId="2" applyNumberFormat="1" applyFont="1" applyBorder="1"/>
    <xf numFmtId="1" fontId="57" fillId="0" borderId="4" xfId="2" applyNumberFormat="1" applyFont="1" applyBorder="1"/>
    <xf numFmtId="0" fontId="22" fillId="5" borderId="1" xfId="59" applyFont="1" applyFill="1" applyBorder="1" applyAlignment="1">
      <alignment horizontal="justify" vertical="top" wrapText="1"/>
    </xf>
    <xf numFmtId="0" fontId="8" fillId="5" borderId="1" xfId="59" applyFont="1" applyFill="1" applyBorder="1" applyAlignment="1">
      <alignment horizontal="center" vertical="top" wrapText="1"/>
    </xf>
    <xf numFmtId="0" fontId="8" fillId="5" borderId="1" xfId="59" applyFont="1" applyFill="1" applyBorder="1" applyAlignment="1">
      <alignment vertical="top" wrapText="1"/>
    </xf>
    <xf numFmtId="2" fontId="22" fillId="5" borderId="1" xfId="59" applyNumberFormat="1" applyFont="1" applyFill="1" applyBorder="1" applyAlignment="1">
      <alignment vertical="top" wrapText="1"/>
    </xf>
    <xf numFmtId="0" fontId="22" fillId="5" borderId="1" xfId="59" applyFont="1" applyFill="1" applyBorder="1" applyAlignment="1">
      <alignment horizontal="center" vertical="top" wrapText="1"/>
    </xf>
    <xf numFmtId="2" fontId="22" fillId="5" borderId="1" xfId="59" applyNumberFormat="1" applyFont="1" applyFill="1" applyBorder="1" applyAlignment="1">
      <alignment horizontal="left" vertical="top" wrapText="1"/>
    </xf>
    <xf numFmtId="0" fontId="8" fillId="5" borderId="1" xfId="59" applyFont="1" applyFill="1" applyBorder="1" applyAlignment="1">
      <alignment horizontal="justify" vertical="top" wrapText="1"/>
    </xf>
    <xf numFmtId="2" fontId="1" fillId="5" borderId="1" xfId="59" applyNumberFormat="1" applyFill="1" applyBorder="1" applyAlignment="1">
      <alignment horizontal="left" vertical="top" wrapText="1"/>
    </xf>
    <xf numFmtId="2" fontId="8" fillId="5" borderId="1" xfId="59" applyNumberFormat="1" applyFont="1" applyFill="1" applyBorder="1" applyAlignment="1">
      <alignment horizontal="left" vertical="top" wrapText="1"/>
    </xf>
    <xf numFmtId="2" fontId="8" fillId="5" borderId="1" xfId="59" applyNumberFormat="1" applyFont="1" applyFill="1" applyBorder="1" applyAlignment="1">
      <alignment horizontal="center" vertical="top" wrapText="1"/>
    </xf>
    <xf numFmtId="2" fontId="8" fillId="5" borderId="1" xfId="59" quotePrefix="1" applyNumberFormat="1" applyFont="1" applyFill="1" applyBorder="1" applyAlignment="1">
      <alignment horizontal="left" vertical="top" wrapText="1"/>
    </xf>
    <xf numFmtId="168" fontId="22" fillId="5" borderId="1" xfId="59" quotePrefix="1" applyNumberFormat="1" applyFont="1" applyFill="1" applyBorder="1" applyAlignment="1">
      <alignment horizontal="right" vertical="top" wrapText="1"/>
    </xf>
    <xf numFmtId="0" fontId="22" fillId="5" borderId="1" xfId="59" applyFont="1" applyFill="1" applyBorder="1" applyAlignment="1">
      <alignment horizontal="right" vertical="top" wrapText="1"/>
    </xf>
    <xf numFmtId="2" fontId="1" fillId="5" borderId="1" xfId="59" quotePrefix="1" applyNumberFormat="1" applyFill="1" applyBorder="1" applyAlignment="1">
      <alignment horizontal="left" vertical="top" wrapText="1"/>
    </xf>
    <xf numFmtId="168" fontId="8" fillId="5" borderId="1" xfId="59" applyNumberFormat="1" applyFont="1" applyFill="1" applyBorder="1" applyAlignment="1">
      <alignment horizontal="center" vertical="top" wrapText="1"/>
    </xf>
    <xf numFmtId="2" fontId="8" fillId="5" borderId="1" xfId="59" applyNumberFormat="1" applyFont="1" applyFill="1" applyBorder="1" applyAlignment="1">
      <alignment vertical="top" wrapText="1"/>
    </xf>
    <xf numFmtId="0" fontId="1" fillId="5" borderId="1" xfId="59" applyFill="1" applyBorder="1" applyAlignment="1">
      <alignment horizontal="justify" vertical="top" wrapText="1"/>
    </xf>
    <xf numFmtId="2" fontId="8" fillId="5" borderId="1" xfId="59" applyNumberFormat="1" applyFont="1" applyFill="1" applyBorder="1" applyAlignment="1">
      <alignment horizontal="center" vertical="top" wrapText="1" shrinkToFit="1"/>
    </xf>
    <xf numFmtId="0" fontId="8" fillId="5" borderId="1" xfId="59" applyFont="1" applyFill="1" applyBorder="1" applyAlignment="1">
      <alignment horizontal="left" vertical="top" wrapText="1"/>
    </xf>
    <xf numFmtId="166" fontId="8" fillId="5" borderId="1" xfId="59" applyNumberFormat="1" applyFont="1" applyFill="1" applyBorder="1" applyAlignment="1">
      <alignment vertical="top" wrapText="1"/>
    </xf>
    <xf numFmtId="2" fontId="22" fillId="5" borderId="1" xfId="59" applyNumberFormat="1" applyFont="1" applyFill="1" applyBorder="1" applyAlignment="1">
      <alignment horizontal="center" vertical="top" wrapText="1"/>
    </xf>
    <xf numFmtId="168" fontId="8" fillId="5" borderId="1" xfId="59" applyNumberFormat="1" applyFont="1" applyFill="1" applyBorder="1" applyAlignment="1">
      <alignment vertical="top" wrapText="1"/>
    </xf>
    <xf numFmtId="0" fontId="22" fillId="5" borderId="1" xfId="59" applyFont="1" applyFill="1" applyBorder="1" applyAlignment="1">
      <alignment horizontal="right" vertical="center" wrapText="1"/>
    </xf>
    <xf numFmtId="1" fontId="22" fillId="5" borderId="1" xfId="59" applyNumberFormat="1" applyFont="1" applyFill="1" applyBorder="1" applyAlignment="1">
      <alignment horizontal="center" vertical="top" wrapText="1"/>
    </xf>
    <xf numFmtId="0" fontId="16" fillId="0" borderId="0" xfId="62" applyFont="1"/>
    <xf numFmtId="0" fontId="57" fillId="0" borderId="1" xfId="62" applyFont="1" applyBorder="1" applyAlignment="1">
      <alignment horizontal="center" vertical="center" wrapText="1"/>
    </xf>
    <xf numFmtId="0" fontId="44" fillId="0" borderId="1" xfId="62" applyFont="1" applyBorder="1" applyAlignment="1">
      <alignment horizontal="center" vertical="center" wrapText="1"/>
    </xf>
    <xf numFmtId="2" fontId="57" fillId="0" borderId="1" xfId="62" applyNumberFormat="1" applyFont="1" applyBorder="1" applyAlignment="1">
      <alignment horizontal="right" vertical="center"/>
    </xf>
    <xf numFmtId="0" fontId="44" fillId="0" borderId="1" xfId="62" applyFont="1" applyBorder="1" applyAlignment="1">
      <alignment horizontal="left" vertical="top" wrapText="1"/>
    </xf>
    <xf numFmtId="0" fontId="44" fillId="0" borderId="1" xfId="62" applyFont="1" applyBorder="1" applyAlignment="1">
      <alignment horizontal="center" vertical="top" wrapText="1"/>
    </xf>
    <xf numFmtId="0" fontId="44" fillId="0" borderId="1" xfId="62" applyFont="1" applyBorder="1" applyAlignment="1">
      <alignment horizontal="justify" vertical="top" wrapText="1"/>
    </xf>
    <xf numFmtId="2" fontId="44" fillId="0" borderId="1" xfId="62" applyNumberFormat="1" applyFont="1" applyBorder="1" applyAlignment="1">
      <alignment horizontal="right" vertical="top" wrapText="1"/>
    </xf>
    <xf numFmtId="1" fontId="44" fillId="0" borderId="1" xfId="62" applyNumberFormat="1" applyFont="1" applyBorder="1" applyAlignment="1">
      <alignment horizontal="center" vertical="top" wrapText="1"/>
    </xf>
    <xf numFmtId="2" fontId="44" fillId="0" borderId="1" xfId="62" applyNumberFormat="1" applyFont="1" applyBorder="1" applyAlignment="1">
      <alignment horizontal="right" vertical="top"/>
    </xf>
    <xf numFmtId="2" fontId="44" fillId="0" borderId="1" xfId="62" applyNumberFormat="1" applyFont="1" applyBorder="1" applyAlignment="1">
      <alignment vertical="top"/>
    </xf>
    <xf numFmtId="166" fontId="44" fillId="0" borderId="1" xfId="62" applyNumberFormat="1" applyFont="1" applyBorder="1" applyAlignment="1">
      <alignment horizontal="right" vertical="top" wrapText="1"/>
    </xf>
    <xf numFmtId="4" fontId="44" fillId="0" borderId="1" xfId="62" applyNumberFormat="1" applyFont="1" applyBorder="1" applyAlignment="1">
      <alignment horizontal="left" vertical="top" wrapText="1"/>
    </xf>
    <xf numFmtId="0" fontId="44" fillId="0" borderId="1" xfId="62" applyFont="1" applyBorder="1" applyAlignment="1">
      <alignment horizontal="justify" vertical="center" wrapText="1"/>
    </xf>
    <xf numFmtId="2" fontId="44" fillId="0" borderId="1" xfId="62" applyNumberFormat="1" applyFont="1" applyBorder="1" applyAlignment="1">
      <alignment horizontal="right" vertical="center" wrapText="1"/>
    </xf>
    <xf numFmtId="0" fontId="44" fillId="0" borderId="1" xfId="62" applyFont="1" applyBorder="1" applyAlignment="1">
      <alignment horizontal="left" vertical="center" wrapText="1"/>
    </xf>
    <xf numFmtId="1" fontId="44" fillId="0" borderId="1" xfId="62" applyNumberFormat="1" applyFont="1" applyBorder="1" applyAlignment="1">
      <alignment horizontal="center" vertical="center" wrapText="1"/>
    </xf>
    <xf numFmtId="2" fontId="44" fillId="0" borderId="1" xfId="62" applyNumberFormat="1" applyFont="1" applyBorder="1" applyAlignment="1">
      <alignment horizontal="right" vertical="center"/>
    </xf>
    <xf numFmtId="2" fontId="44" fillId="0" borderId="1" xfId="62" applyNumberFormat="1" applyFont="1" applyBorder="1" applyAlignment="1">
      <alignment vertical="center"/>
    </xf>
    <xf numFmtId="1" fontId="44" fillId="0" borderId="1" xfId="62" applyNumberFormat="1" applyFont="1" applyBorder="1" applyAlignment="1">
      <alignment horizontal="right" vertical="top" wrapText="1"/>
    </xf>
    <xf numFmtId="0" fontId="57" fillId="0" borderId="1" xfId="62" applyFont="1" applyBorder="1" applyAlignment="1">
      <alignment horizontal="justify" vertical="top" wrapText="1"/>
    </xf>
    <xf numFmtId="0" fontId="44" fillId="0" borderId="1" xfId="62" applyFont="1" applyBorder="1" applyAlignment="1">
      <alignment vertical="top" wrapText="1"/>
    </xf>
    <xf numFmtId="2" fontId="57" fillId="0" borderId="1" xfId="62" applyNumberFormat="1" applyFont="1" applyBorder="1" applyAlignment="1">
      <alignment horizontal="right" vertical="top"/>
    </xf>
    <xf numFmtId="2" fontId="44" fillId="0" borderId="1" xfId="62" applyNumberFormat="1" applyFont="1" applyBorder="1" applyAlignment="1">
      <alignment vertical="top" wrapText="1"/>
    </xf>
    <xf numFmtId="0" fontId="57" fillId="0" borderId="1" xfId="62" applyFont="1" applyBorder="1" applyAlignment="1">
      <alignment horizontal="center" vertical="top" wrapText="1"/>
    </xf>
    <xf numFmtId="0" fontId="57" fillId="0" borderId="1" xfId="62" applyFont="1" applyBorder="1" applyAlignment="1">
      <alignment horizontal="right" vertical="top" wrapText="1"/>
    </xf>
    <xf numFmtId="167" fontId="44" fillId="0" borderId="1" xfId="62" applyNumberFormat="1" applyFont="1" applyBorder="1" applyAlignment="1">
      <alignment horizontal="center" vertical="top"/>
    </xf>
    <xf numFmtId="4" fontId="57" fillId="0" borderId="1" xfId="62" applyNumberFormat="1" applyFont="1" applyBorder="1" applyAlignment="1">
      <alignment horizontal="left" vertical="top" wrapText="1"/>
    </xf>
    <xf numFmtId="1" fontId="57" fillId="0" borderId="1" xfId="62" applyNumberFormat="1" applyFont="1" applyBorder="1" applyAlignment="1">
      <alignment horizontal="center" vertical="top" wrapText="1"/>
    </xf>
    <xf numFmtId="2" fontId="57" fillId="0" borderId="1" xfId="62" applyNumberFormat="1" applyFont="1" applyBorder="1" applyAlignment="1">
      <alignment vertical="top"/>
    </xf>
    <xf numFmtId="0" fontId="57" fillId="0" borderId="1" xfId="62" applyFont="1" applyBorder="1" applyAlignment="1">
      <alignment vertical="top"/>
    </xf>
    <xf numFmtId="0" fontId="57" fillId="0" borderId="3" xfId="62" applyFont="1" applyBorder="1" applyAlignment="1">
      <alignment horizontal="center" vertical="top" wrapText="1"/>
    </xf>
    <xf numFmtId="0" fontId="57" fillId="0" borderId="3" xfId="62" applyFont="1" applyBorder="1" applyAlignment="1">
      <alignment horizontal="right" vertical="top"/>
    </xf>
    <xf numFmtId="2" fontId="44" fillId="0" borderId="3" xfId="62" applyNumberFormat="1" applyFont="1" applyBorder="1" applyAlignment="1">
      <alignment horizontal="right" vertical="top" wrapText="1"/>
    </xf>
    <xf numFmtId="4" fontId="57" fillId="0" borderId="3" xfId="62" applyNumberFormat="1" applyFont="1" applyBorder="1" applyAlignment="1">
      <alignment horizontal="left" vertical="top" wrapText="1"/>
    </xf>
    <xf numFmtId="1" fontId="57" fillId="0" borderId="3" xfId="62" applyNumberFormat="1" applyFont="1" applyBorder="1" applyAlignment="1">
      <alignment horizontal="center" vertical="top" wrapText="1"/>
    </xf>
    <xf numFmtId="2" fontId="57" fillId="0" borderId="3" xfId="62" applyNumberFormat="1" applyFont="1" applyBorder="1" applyAlignment="1">
      <alignment horizontal="right" vertical="top"/>
    </xf>
    <xf numFmtId="2" fontId="65" fillId="0" borderId="3" xfId="62" applyNumberFormat="1" applyFont="1" applyBorder="1" applyAlignment="1">
      <alignment horizontal="center" vertical="top"/>
    </xf>
    <xf numFmtId="0" fontId="57" fillId="0" borderId="4" xfId="62" applyFont="1" applyBorder="1" applyAlignment="1">
      <alignment horizontal="center" vertical="center" wrapText="1"/>
    </xf>
    <xf numFmtId="0" fontId="57" fillId="0" borderId="4" xfId="62" applyFont="1" applyBorder="1" applyAlignment="1">
      <alignment horizontal="center" vertical="top" wrapText="1"/>
    </xf>
    <xf numFmtId="0" fontId="57" fillId="0" borderId="4" xfId="62" applyFont="1" applyBorder="1" applyAlignment="1">
      <alignment horizontal="right" vertical="top"/>
    </xf>
    <xf numFmtId="2" fontId="44" fillId="0" borderId="4" xfId="62" applyNumberFormat="1" applyFont="1" applyBorder="1" applyAlignment="1">
      <alignment horizontal="right" vertical="top" wrapText="1"/>
    </xf>
    <xf numFmtId="4" fontId="57" fillId="0" borderId="4" xfId="62" applyNumberFormat="1" applyFont="1" applyBorder="1" applyAlignment="1">
      <alignment horizontal="left" vertical="top" wrapText="1"/>
    </xf>
    <xf numFmtId="1" fontId="57" fillId="0" borderId="4" xfId="62" applyNumberFormat="1" applyFont="1" applyBorder="1" applyAlignment="1">
      <alignment horizontal="center" vertical="top" wrapText="1"/>
    </xf>
    <xf numFmtId="2" fontId="57" fillId="0" borderId="4" xfId="62" applyNumberFormat="1" applyFont="1" applyBorder="1" applyAlignment="1">
      <alignment horizontal="right" vertical="top"/>
    </xf>
    <xf numFmtId="2" fontId="65" fillId="0" borderId="4" xfId="62" applyNumberFormat="1" applyFont="1" applyBorder="1" applyAlignment="1">
      <alignment horizontal="center" vertical="top"/>
    </xf>
    <xf numFmtId="0" fontId="44" fillId="0" borderId="1" xfId="62" applyFont="1" applyBorder="1" applyAlignment="1">
      <alignment horizontal="center" vertical="justify"/>
    </xf>
    <xf numFmtId="0" fontId="57" fillId="0" borderId="1" xfId="62" applyFont="1" applyBorder="1" applyAlignment="1">
      <alignment horizontal="center" vertical="top"/>
    </xf>
    <xf numFmtId="2" fontId="57" fillId="0" borderId="1" xfId="62" applyNumberFormat="1" applyFont="1" applyBorder="1" applyAlignment="1">
      <alignment horizontal="center" vertical="top"/>
    </xf>
    <xf numFmtId="2" fontId="44" fillId="0" borderId="1" xfId="62" applyNumberFormat="1" applyFont="1" applyBorder="1" applyAlignment="1">
      <alignment horizontal="right"/>
    </xf>
    <xf numFmtId="0" fontId="57" fillId="0" borderId="1" xfId="62" applyFont="1" applyBorder="1" applyAlignment="1">
      <alignment horizontal="right"/>
    </xf>
    <xf numFmtId="2" fontId="65" fillId="0" borderId="1" xfId="62" applyNumberFormat="1" applyFont="1" applyBorder="1" applyAlignment="1">
      <alignment horizontal="center" vertical="top"/>
    </xf>
    <xf numFmtId="0" fontId="44" fillId="0" borderId="1" xfId="62" applyFont="1" applyBorder="1" applyAlignment="1">
      <alignment horizontal="center" vertical="top"/>
    </xf>
    <xf numFmtId="0" fontId="44" fillId="0" borderId="1" xfId="62" applyFont="1" applyBorder="1" applyAlignment="1">
      <alignment horizontal="left" vertical="top"/>
    </xf>
    <xf numFmtId="0" fontId="57" fillId="0" borderId="0" xfId="62" applyFont="1" applyAlignment="1">
      <alignment horizontal="center" vertical="center" wrapText="1"/>
    </xf>
    <xf numFmtId="0" fontId="57" fillId="0" borderId="0" xfId="62" applyFont="1" applyAlignment="1">
      <alignment horizontal="center" vertical="top" wrapText="1"/>
    </xf>
    <xf numFmtId="0" fontId="57" fillId="0" borderId="0" xfId="62" applyFont="1" applyAlignment="1">
      <alignment horizontal="right"/>
    </xf>
    <xf numFmtId="2" fontId="44" fillId="0" borderId="0" xfId="62" applyNumberFormat="1" applyFont="1" applyAlignment="1">
      <alignment horizontal="right" vertical="top" wrapText="1"/>
    </xf>
    <xf numFmtId="4" fontId="57" fillId="0" borderId="0" xfId="62" applyNumberFormat="1" applyFont="1" applyAlignment="1">
      <alignment horizontal="left" vertical="top" wrapText="1"/>
    </xf>
    <xf numFmtId="1" fontId="57" fillId="0" borderId="0" xfId="62" applyNumberFormat="1" applyFont="1" applyAlignment="1">
      <alignment horizontal="center" vertical="top" wrapText="1"/>
    </xf>
    <xf numFmtId="2" fontId="44" fillId="0" borderId="0" xfId="62" applyNumberFormat="1" applyFont="1" applyAlignment="1">
      <alignment horizontal="right"/>
    </xf>
    <xf numFmtId="2" fontId="65" fillId="0" borderId="0" xfId="62" applyNumberFormat="1" applyFont="1" applyAlignment="1">
      <alignment horizontal="center" vertical="top"/>
    </xf>
    <xf numFmtId="2" fontId="44" fillId="0" borderId="1" xfId="62" applyNumberFormat="1" applyFont="1" applyBorder="1" applyAlignment="1">
      <alignment horizontal="center" vertical="top"/>
    </xf>
    <xf numFmtId="0" fontId="57" fillId="0" borderId="0" xfId="62" applyFont="1" applyAlignment="1">
      <alignment horizontal="right" vertical="top"/>
    </xf>
    <xf numFmtId="2" fontId="57" fillId="0" borderId="0" xfId="62" applyNumberFormat="1" applyFont="1" applyAlignment="1">
      <alignment horizontal="right" vertical="top"/>
    </xf>
    <xf numFmtId="0" fontId="44" fillId="0" borderId="1" xfId="62" applyFont="1" applyBorder="1" applyAlignment="1">
      <alignment horizontal="right" vertical="top" wrapText="1"/>
    </xf>
    <xf numFmtId="2" fontId="44" fillId="0" borderId="1" xfId="62" applyNumberFormat="1" applyFont="1" applyBorder="1" applyAlignment="1">
      <alignment horizontal="center" vertical="top" wrapText="1"/>
    </xf>
    <xf numFmtId="0" fontId="44" fillId="0" borderId="1" xfId="62" applyFont="1" applyBorder="1" applyAlignment="1">
      <alignment vertical="top"/>
    </xf>
    <xf numFmtId="2" fontId="57" fillId="0" borderId="1" xfId="62" applyNumberFormat="1" applyFont="1" applyBorder="1" applyAlignment="1">
      <alignment horizontal="center" vertical="top" wrapText="1"/>
    </xf>
    <xf numFmtId="0" fontId="57" fillId="0" borderId="1" xfId="62" applyFont="1" applyBorder="1" applyAlignment="1">
      <alignment horizontal="left" vertical="top" wrapText="1"/>
    </xf>
    <xf numFmtId="0" fontId="57" fillId="0" borderId="1" xfId="62" applyFont="1" applyBorder="1" applyAlignment="1">
      <alignment vertical="top" wrapText="1"/>
    </xf>
    <xf numFmtId="0" fontId="57" fillId="0" borderId="1" xfId="62" applyFont="1" applyBorder="1" applyAlignment="1">
      <alignment horizontal="right" wrapText="1"/>
    </xf>
    <xf numFmtId="2" fontId="44" fillId="0" borderId="1" xfId="62" applyNumberFormat="1" applyFont="1" applyBorder="1" applyAlignment="1">
      <alignment horizontal="center"/>
    </xf>
    <xf numFmtId="0" fontId="44" fillId="0" borderId="1" xfId="62" applyFont="1" applyBorder="1" applyAlignment="1">
      <alignment horizontal="center"/>
    </xf>
    <xf numFmtId="0" fontId="44" fillId="0" borderId="1" xfId="62" applyFont="1" applyBorder="1" applyAlignment="1">
      <alignment horizontal="right" vertical="center" wrapText="1"/>
    </xf>
    <xf numFmtId="0" fontId="57" fillId="0" borderId="0" xfId="62" applyFont="1" applyAlignment="1">
      <alignment horizontal="center" vertical="center"/>
    </xf>
    <xf numFmtId="2" fontId="57" fillId="0" borderId="1" xfId="62" applyNumberFormat="1" applyFont="1" applyBorder="1" applyAlignment="1">
      <alignment horizontal="justify" vertical="top" wrapText="1"/>
    </xf>
    <xf numFmtId="2" fontId="57" fillId="0" borderId="1" xfId="62" applyNumberFormat="1" applyFont="1" applyBorder="1" applyAlignment="1">
      <alignment horizontal="justify" vertical="center" wrapText="1"/>
    </xf>
    <xf numFmtId="1" fontId="44" fillId="0" borderId="1" xfId="62" applyNumberFormat="1" applyFont="1" applyBorder="1" applyAlignment="1">
      <alignment horizontal="right" vertical="center" wrapText="1"/>
    </xf>
    <xf numFmtId="0" fontId="57" fillId="0" borderId="1" xfId="62" applyFont="1" applyBorder="1" applyAlignment="1">
      <alignment horizontal="left" vertical="center" wrapText="1"/>
    </xf>
    <xf numFmtId="1" fontId="57" fillId="0" borderId="1" xfId="62" applyNumberFormat="1" applyFont="1" applyBorder="1" applyAlignment="1">
      <alignment horizontal="center" vertical="center" wrapText="1"/>
    </xf>
    <xf numFmtId="2" fontId="57" fillId="0" borderId="1" xfId="62" applyNumberFormat="1" applyFont="1" applyBorder="1" applyAlignment="1">
      <alignment vertical="center"/>
    </xf>
    <xf numFmtId="2" fontId="44" fillId="0" borderId="1" xfId="62" applyNumberFormat="1" applyFont="1" applyBorder="1" applyAlignment="1">
      <alignment horizontal="left" vertical="top"/>
    </xf>
    <xf numFmtId="167" fontId="8" fillId="0" borderId="1" xfId="62" applyNumberFormat="1" applyFont="1" applyBorder="1" applyAlignment="1">
      <alignment horizontal="center" vertical="top"/>
    </xf>
    <xf numFmtId="0" fontId="44" fillId="0" borderId="1" xfId="62" applyFont="1" applyBorder="1"/>
    <xf numFmtId="0" fontId="22" fillId="0" borderId="1" xfId="62" applyFont="1" applyBorder="1" applyAlignment="1">
      <alignment vertical="top" wrapText="1"/>
    </xf>
    <xf numFmtId="0" fontId="22" fillId="0" borderId="1" xfId="62" applyFont="1" applyBorder="1" applyAlignment="1">
      <alignment horizontal="center" vertical="justify"/>
    </xf>
    <xf numFmtId="1" fontId="22" fillId="0" borderId="1" xfId="62" applyNumberFormat="1" applyFont="1" applyBorder="1" applyAlignment="1">
      <alignment horizontal="center" vertical="top" wrapText="1"/>
    </xf>
    <xf numFmtId="0" fontId="22" fillId="0" borderId="1" xfId="62" applyFont="1" applyBorder="1" applyAlignment="1">
      <alignment horizontal="left" vertical="top" wrapText="1"/>
    </xf>
    <xf numFmtId="2" fontId="22" fillId="0" borderId="1" xfId="62" applyNumberFormat="1" applyFont="1" applyBorder="1" applyAlignment="1">
      <alignment horizontal="right" vertical="top"/>
    </xf>
    <xf numFmtId="2" fontId="22" fillId="0" borderId="1" xfId="62" applyNumberFormat="1" applyFont="1" applyBorder="1" applyAlignment="1">
      <alignment horizontal="center" vertical="top"/>
    </xf>
    <xf numFmtId="0" fontId="57" fillId="0" borderId="1" xfId="62" applyFont="1" applyBorder="1"/>
    <xf numFmtId="2" fontId="65" fillId="0" borderId="1" xfId="62" applyNumberFormat="1" applyFont="1" applyBorder="1"/>
    <xf numFmtId="0" fontId="8" fillId="0" borderId="1" xfId="62" applyFont="1" applyBorder="1" applyAlignment="1">
      <alignment horizontal="center" vertical="top"/>
    </xf>
    <xf numFmtId="0" fontId="8" fillId="0" borderId="1" xfId="62" applyFont="1" applyBorder="1" applyAlignment="1">
      <alignment horizontal="center" vertical="top" wrapText="1"/>
    </xf>
    <xf numFmtId="0" fontId="8" fillId="0" borderId="1" xfId="62" applyFont="1" applyBorder="1" applyAlignment="1">
      <alignment horizontal="left" vertical="top"/>
    </xf>
    <xf numFmtId="2" fontId="8" fillId="0" borderId="1" xfId="62" applyNumberFormat="1" applyFont="1" applyBorder="1" applyAlignment="1">
      <alignment horizontal="right" vertical="top" wrapText="1"/>
    </xf>
    <xf numFmtId="0" fontId="8" fillId="0" borderId="1" xfId="62" applyFont="1" applyBorder="1" applyAlignment="1">
      <alignment horizontal="left" vertical="top" wrapText="1"/>
    </xf>
    <xf numFmtId="1" fontId="8" fillId="0" borderId="1" xfId="62" applyNumberFormat="1" applyFont="1" applyBorder="1" applyAlignment="1">
      <alignment horizontal="center" vertical="top" wrapText="1"/>
    </xf>
    <xf numFmtId="2" fontId="8" fillId="0" borderId="1" xfId="62" applyNumberFormat="1" applyFont="1" applyBorder="1" applyAlignment="1">
      <alignment horizontal="right" vertical="top"/>
    </xf>
    <xf numFmtId="2" fontId="8" fillId="0" borderId="1" xfId="62" applyNumberFormat="1" applyFont="1" applyBorder="1" applyAlignment="1">
      <alignment vertical="top"/>
    </xf>
    <xf numFmtId="4" fontId="8" fillId="0" borderId="1" xfId="62" applyNumberFormat="1" applyFont="1" applyBorder="1" applyAlignment="1">
      <alignment horizontal="left" vertical="top" wrapText="1"/>
    </xf>
    <xf numFmtId="0" fontId="8" fillId="0" borderId="1" xfId="62" applyFont="1" applyBorder="1" applyAlignment="1">
      <alignment horizontal="justify" vertical="top" wrapText="1"/>
    </xf>
    <xf numFmtId="2" fontId="22" fillId="0" borderId="1" xfId="62" applyNumberFormat="1" applyFont="1" applyBorder="1" applyAlignment="1">
      <alignment vertical="top"/>
    </xf>
    <xf numFmtId="0" fontId="22" fillId="0" borderId="1" xfId="62" applyFont="1" applyBorder="1" applyAlignment="1">
      <alignment horizontal="justify" vertical="top" wrapText="1"/>
    </xf>
    <xf numFmtId="1" fontId="8" fillId="0" borderId="1" xfId="62" applyNumberFormat="1" applyFont="1" applyBorder="1" applyAlignment="1">
      <alignment vertical="top" wrapText="1"/>
    </xf>
    <xf numFmtId="0" fontId="8" fillId="0" borderId="1" xfId="62" applyFont="1" applyBorder="1" applyAlignment="1">
      <alignment vertical="top"/>
    </xf>
    <xf numFmtId="0" fontId="22" fillId="0" borderId="1" xfId="62" applyFont="1" applyBorder="1" applyAlignment="1">
      <alignment horizontal="center" vertical="top" wrapText="1"/>
    </xf>
    <xf numFmtId="0" fontId="22" fillId="0" borderId="1" xfId="62" applyFont="1" applyBorder="1" applyAlignment="1">
      <alignment horizontal="right" vertical="top" wrapText="1"/>
    </xf>
    <xf numFmtId="4" fontId="22" fillId="0" borderId="1" xfId="62" applyNumberFormat="1" applyFont="1" applyBorder="1" applyAlignment="1">
      <alignment horizontal="left" vertical="top" wrapText="1"/>
    </xf>
    <xf numFmtId="0" fontId="22" fillId="0" borderId="1" xfId="62" applyFont="1" applyBorder="1" applyAlignment="1">
      <alignment vertical="top"/>
    </xf>
    <xf numFmtId="2" fontId="23" fillId="0" borderId="1" xfId="62" applyNumberFormat="1" applyFont="1" applyBorder="1" applyAlignment="1">
      <alignment horizontal="right" vertical="top"/>
    </xf>
    <xf numFmtId="2" fontId="23" fillId="0" borderId="1" xfId="62" applyNumberFormat="1" applyFont="1" applyBorder="1" applyAlignment="1">
      <alignment horizontal="center" vertical="top"/>
    </xf>
    <xf numFmtId="0" fontId="57" fillId="0" borderId="15" xfId="62" applyFont="1" applyBorder="1" applyAlignment="1">
      <alignment horizontal="center" vertical="center" wrapText="1"/>
    </xf>
    <xf numFmtId="0" fontId="57" fillId="0" borderId="15" xfId="62" applyFont="1" applyBorder="1" applyAlignment="1">
      <alignment horizontal="center" vertical="top" wrapText="1"/>
    </xf>
    <xf numFmtId="0" fontId="57" fillId="0" borderId="15" xfId="62" applyFont="1" applyBorder="1" applyAlignment="1">
      <alignment horizontal="right" vertical="top"/>
    </xf>
    <xf numFmtId="2" fontId="44" fillId="0" borderId="15" xfId="62" applyNumberFormat="1" applyFont="1" applyBorder="1" applyAlignment="1">
      <alignment horizontal="right" vertical="top" wrapText="1"/>
    </xf>
    <xf numFmtId="4" fontId="57" fillId="0" borderId="15" xfId="62" applyNumberFormat="1" applyFont="1" applyBorder="1" applyAlignment="1">
      <alignment horizontal="left" vertical="top" wrapText="1"/>
    </xf>
    <xf numFmtId="1" fontId="57" fillId="0" borderId="15" xfId="62" applyNumberFormat="1" applyFont="1" applyBorder="1" applyAlignment="1">
      <alignment horizontal="center" vertical="top" wrapText="1"/>
    </xf>
    <xf numFmtId="2" fontId="57" fillId="0" borderId="15" xfId="62" applyNumberFormat="1" applyFont="1" applyBorder="1" applyAlignment="1">
      <alignment horizontal="right" vertical="top"/>
    </xf>
    <xf numFmtId="2" fontId="65" fillId="0" borderId="15" xfId="62" applyNumberFormat="1" applyFont="1" applyBorder="1" applyAlignment="1">
      <alignment horizontal="center" vertical="top"/>
    </xf>
    <xf numFmtId="0" fontId="8" fillId="0" borderId="6" xfId="62" applyFont="1" applyBorder="1" applyAlignment="1">
      <alignment horizontal="center" vertical="top" wrapText="1"/>
    </xf>
    <xf numFmtId="0" fontId="8" fillId="0" borderId="1" xfId="62" applyFont="1" applyBorder="1" applyAlignment="1">
      <alignment horizontal="left" vertical="center" wrapText="1"/>
    </xf>
    <xf numFmtId="0" fontId="8" fillId="0" borderId="1" xfId="62" applyFont="1" applyBorder="1" applyAlignment="1">
      <alignment vertical="top" wrapText="1"/>
    </xf>
    <xf numFmtId="0" fontId="8" fillId="0" borderId="1" xfId="62" applyFont="1" applyBorder="1" applyAlignment="1">
      <alignment horizontal="center" vertical="center" wrapText="1"/>
    </xf>
    <xf numFmtId="0" fontId="56" fillId="0" borderId="0" xfId="62" applyFont="1" applyAlignment="1">
      <alignment horizontal="center" vertical="center"/>
    </xf>
    <xf numFmtId="0" fontId="14" fillId="0" borderId="1" xfId="62" applyFont="1" applyBorder="1" applyAlignment="1">
      <alignment horizontal="center" vertical="top"/>
    </xf>
    <xf numFmtId="0" fontId="14" fillId="0" borderId="1" xfId="62" applyFont="1" applyBorder="1" applyAlignment="1">
      <alignment horizontal="left" vertical="top" wrapText="1"/>
    </xf>
    <xf numFmtId="0" fontId="40" fillId="0" borderId="1" xfId="62" applyFont="1" applyBorder="1" applyAlignment="1">
      <alignment horizontal="center" vertical="top" wrapText="1"/>
    </xf>
    <xf numFmtId="0" fontId="40" fillId="0" borderId="1" xfId="62" applyFont="1" applyBorder="1" applyAlignment="1">
      <alignment horizontal="justify" vertical="top" wrapText="1"/>
    </xf>
    <xf numFmtId="2" fontId="40" fillId="0" borderId="1" xfId="62" applyNumberFormat="1" applyFont="1" applyBorder="1" applyAlignment="1">
      <alignment horizontal="right" vertical="top" wrapText="1"/>
    </xf>
    <xf numFmtId="0" fontId="40" fillId="0" borderId="1" xfId="62" applyFont="1" applyBorder="1" applyAlignment="1">
      <alignment horizontal="left" vertical="top" wrapText="1"/>
    </xf>
    <xf numFmtId="1" fontId="40" fillId="0" borderId="1" xfId="62" applyNumberFormat="1" applyFont="1" applyBorder="1" applyAlignment="1">
      <alignment horizontal="center" vertical="top" wrapText="1"/>
    </xf>
    <xf numFmtId="2" fontId="40" fillId="0" borderId="1" xfId="62" applyNumberFormat="1" applyFont="1" applyBorder="1" applyAlignment="1">
      <alignment horizontal="right" vertical="top"/>
    </xf>
    <xf numFmtId="2" fontId="40" fillId="0" borderId="1" xfId="62" applyNumberFormat="1" applyFont="1" applyBorder="1" applyAlignment="1">
      <alignment vertical="top"/>
    </xf>
    <xf numFmtId="0" fontId="14" fillId="0" borderId="1" xfId="62" applyFont="1" applyBorder="1" applyAlignment="1">
      <alignment horizontal="center" vertical="top" wrapText="1"/>
    </xf>
    <xf numFmtId="2" fontId="14" fillId="0" borderId="1" xfId="62" applyNumberFormat="1" applyFont="1" applyBorder="1" applyAlignment="1">
      <alignment horizontal="right" vertical="top" wrapText="1"/>
    </xf>
    <xf numFmtId="4" fontId="14" fillId="0" borderId="1" xfId="62" applyNumberFormat="1" applyFont="1" applyBorder="1" applyAlignment="1">
      <alignment horizontal="left" vertical="top" wrapText="1"/>
    </xf>
    <xf numFmtId="1" fontId="14" fillId="0" borderId="1" xfId="62" applyNumberFormat="1" applyFont="1" applyBorder="1" applyAlignment="1">
      <alignment horizontal="center" vertical="top" wrapText="1"/>
    </xf>
    <xf numFmtId="2" fontId="14" fillId="0" borderId="1" xfId="62" applyNumberFormat="1" applyFont="1" applyBorder="1" applyAlignment="1">
      <alignment horizontal="right" vertical="top"/>
    </xf>
    <xf numFmtId="2" fontId="14" fillId="0" borderId="1" xfId="62" applyNumberFormat="1" applyFont="1" applyBorder="1" applyAlignment="1">
      <alignment vertical="top"/>
    </xf>
    <xf numFmtId="0" fontId="14" fillId="0" borderId="1" xfId="62" applyFont="1" applyBorder="1" applyAlignment="1">
      <alignment horizontal="left" vertical="center" wrapText="1"/>
    </xf>
    <xf numFmtId="2" fontId="40" fillId="0" borderId="1" xfId="62" applyNumberFormat="1" applyFont="1" applyBorder="1" applyAlignment="1">
      <alignment horizontal="justify" vertical="top" wrapText="1"/>
    </xf>
    <xf numFmtId="4" fontId="40" fillId="0" borderId="1" xfId="62" applyNumberFormat="1" applyFont="1" applyBorder="1" applyAlignment="1">
      <alignment horizontal="left" vertical="top" wrapText="1"/>
    </xf>
    <xf numFmtId="0" fontId="14" fillId="0" borderId="1" xfId="62" applyFont="1" applyBorder="1" applyAlignment="1">
      <alignment horizontal="justify" vertical="top" wrapText="1"/>
    </xf>
    <xf numFmtId="1" fontId="14" fillId="0" borderId="1" xfId="62" applyNumberFormat="1" applyFont="1" applyBorder="1" applyAlignment="1">
      <alignment horizontal="right" vertical="top" wrapText="1"/>
    </xf>
    <xf numFmtId="1" fontId="14" fillId="0" borderId="1" xfId="62" applyNumberFormat="1" applyFont="1" applyBorder="1" applyAlignment="1">
      <alignment horizontal="center" vertical="top"/>
    </xf>
    <xf numFmtId="0" fontId="40" fillId="0" borderId="1" xfId="62" applyFont="1" applyBorder="1" applyAlignment="1">
      <alignment horizontal="center" vertical="center" wrapText="1"/>
    </xf>
    <xf numFmtId="2" fontId="40" fillId="0" borderId="1" xfId="62" applyNumberFormat="1" applyFont="1" applyBorder="1" applyAlignment="1">
      <alignment horizontal="left" vertical="top"/>
    </xf>
    <xf numFmtId="0" fontId="40" fillId="0" borderId="1" xfId="62" applyFont="1" applyBorder="1" applyAlignment="1">
      <alignment horizontal="right" vertical="top" wrapText="1"/>
    </xf>
    <xf numFmtId="167" fontId="40" fillId="0" borderId="1" xfId="62" applyNumberFormat="1" applyFont="1" applyBorder="1" applyAlignment="1">
      <alignment horizontal="center" vertical="top"/>
    </xf>
    <xf numFmtId="0" fontId="40" fillId="0" borderId="1" xfId="62" applyFont="1" applyBorder="1" applyAlignment="1">
      <alignment vertical="top"/>
    </xf>
    <xf numFmtId="2" fontId="66" fillId="0" borderId="1" xfId="62" applyNumberFormat="1" applyFont="1" applyBorder="1" applyAlignment="1">
      <alignment horizontal="right" vertical="top"/>
    </xf>
    <xf numFmtId="2" fontId="66" fillId="0" borderId="1" xfId="62" applyNumberFormat="1" applyFont="1" applyBorder="1" applyAlignment="1">
      <alignment horizontal="center" vertical="top"/>
    </xf>
    <xf numFmtId="1" fontId="44" fillId="5" borderId="1" xfId="2" applyNumberFormat="1" applyFont="1" applyFill="1" applyBorder="1" applyAlignment="1">
      <alignment vertical="top" wrapText="1"/>
    </xf>
    <xf numFmtId="0" fontId="16" fillId="0" borderId="1" xfId="62" applyFont="1" applyBorder="1"/>
    <xf numFmtId="165" fontId="57" fillId="5" borderId="1" xfId="63" applyNumberFormat="1" applyFont="1" applyFill="1" applyBorder="1" applyAlignment="1">
      <alignment horizontal="center" vertical="center" wrapText="1"/>
    </xf>
    <xf numFmtId="173" fontId="16" fillId="0" borderId="1" xfId="4" applyNumberFormat="1" applyFont="1" applyBorder="1" applyAlignment="1">
      <alignment horizontal="center" vertical="center" wrapText="1"/>
    </xf>
    <xf numFmtId="0" fontId="21" fillId="0" borderId="8" xfId="57" applyFont="1" applyBorder="1" applyAlignment="1">
      <alignment horizontal="center" vertical="center"/>
    </xf>
    <xf numFmtId="0" fontId="20" fillId="0" borderId="8" xfId="57" applyFont="1" applyBorder="1" applyAlignment="1">
      <alignment horizontal="center" vertical="center" wrapText="1"/>
    </xf>
    <xf numFmtId="0" fontId="20" fillId="0" borderId="8" xfId="57" applyFont="1" applyBorder="1" applyAlignment="1">
      <alignment horizontal="center" vertical="center"/>
    </xf>
    <xf numFmtId="0" fontId="21" fillId="0" borderId="8" xfId="57" applyFont="1" applyBorder="1" applyAlignment="1">
      <alignment horizontal="center" vertical="center" wrapText="1"/>
    </xf>
    <xf numFmtId="0" fontId="21" fillId="0" borderId="11" xfId="57" applyFont="1" applyBorder="1" applyAlignment="1">
      <alignment horizontal="center" vertical="center" wrapText="1"/>
    </xf>
    <xf numFmtId="0" fontId="31" fillId="0" borderId="3" xfId="0" applyFont="1" applyBorder="1" applyAlignment="1">
      <alignment horizontal="left" vertical="center" wrapText="1"/>
    </xf>
    <xf numFmtId="0" fontId="31" fillId="0" borderId="6" xfId="0" applyFont="1" applyBorder="1" applyAlignment="1">
      <alignment horizontal="left" vertical="center" wrapText="1"/>
    </xf>
    <xf numFmtId="0" fontId="33" fillId="0" borderId="2" xfId="0" applyFont="1" applyBorder="1" applyAlignment="1">
      <alignment horizontal="center" vertical="center" wrapText="1"/>
    </xf>
    <xf numFmtId="0" fontId="33" fillId="0" borderId="4" xfId="0" applyFont="1" applyBorder="1" applyAlignment="1">
      <alignment horizontal="center" vertical="center" wrapText="1"/>
    </xf>
    <xf numFmtId="0" fontId="33" fillId="0" borderId="5" xfId="0" applyFont="1" applyBorder="1" applyAlignment="1">
      <alignment horizontal="center" vertical="center" wrapText="1"/>
    </xf>
    <xf numFmtId="0" fontId="31" fillId="0" borderId="1" xfId="0" applyFont="1" applyBorder="1" applyAlignment="1">
      <alignment horizontal="center" vertical="center" wrapText="1"/>
    </xf>
    <xf numFmtId="0" fontId="30" fillId="0" borderId="1" xfId="0" applyFont="1" applyBorder="1" applyAlignment="1">
      <alignment horizontal="center" vertical="center" wrapText="1"/>
    </xf>
    <xf numFmtId="0" fontId="34" fillId="0" borderId="1" xfId="0" applyFont="1" applyBorder="1" applyAlignment="1">
      <alignment horizontal="center" vertical="center" wrapText="1"/>
    </xf>
    <xf numFmtId="0" fontId="35" fillId="0" borderId="1" xfId="0" applyFont="1" applyBorder="1" applyAlignment="1">
      <alignment horizontal="center" vertical="top" wrapText="1"/>
    </xf>
    <xf numFmtId="0" fontId="35" fillId="0" borderId="1" xfId="0" applyFont="1" applyBorder="1" applyAlignment="1">
      <alignment horizontal="center" vertical="center" wrapText="1"/>
    </xf>
    <xf numFmtId="0" fontId="36" fillId="0" borderId="1" xfId="0" applyFont="1" applyBorder="1" applyAlignment="1">
      <alignment horizontal="center" vertical="center" wrapText="1"/>
    </xf>
    <xf numFmtId="0" fontId="32" fillId="0" borderId="3" xfId="0" applyFont="1" applyBorder="1" applyAlignment="1">
      <alignment horizontal="left" vertical="center" wrapText="1"/>
    </xf>
    <xf numFmtId="0" fontId="32" fillId="0" borderId="6" xfId="0" applyFont="1" applyBorder="1" applyAlignment="1">
      <alignment horizontal="left" vertical="center" wrapText="1"/>
    </xf>
    <xf numFmtId="0" fontId="30" fillId="0" borderId="2" xfId="0" applyFont="1" applyBorder="1" applyAlignment="1">
      <alignment horizontal="center" wrapText="1"/>
    </xf>
    <xf numFmtId="0" fontId="30" fillId="0" borderId="4" xfId="0" applyFont="1" applyBorder="1" applyAlignment="1">
      <alignment horizontal="center" wrapText="1"/>
    </xf>
    <xf numFmtId="0" fontId="30" fillId="0" borderId="5" xfId="0" applyFont="1" applyBorder="1" applyAlignment="1">
      <alignment horizontal="center" wrapText="1"/>
    </xf>
    <xf numFmtId="0" fontId="33" fillId="0" borderId="1" xfId="0" applyFont="1" applyBorder="1" applyAlignment="1">
      <alignment horizontal="center" vertical="center" wrapText="1"/>
    </xf>
    <xf numFmtId="0" fontId="30" fillId="0" borderId="1" xfId="0" applyFont="1" applyBorder="1" applyAlignment="1">
      <alignment horizontal="center" wrapText="1"/>
    </xf>
    <xf numFmtId="0" fontId="19" fillId="0" borderId="1" xfId="0" applyFont="1" applyBorder="1" applyAlignment="1">
      <alignment horizontal="center" wrapText="1"/>
    </xf>
    <xf numFmtId="0" fontId="30" fillId="0" borderId="2" xfId="0" applyFont="1" applyBorder="1" applyAlignment="1">
      <alignment horizontal="center" vertical="center" wrapText="1"/>
    </xf>
    <xf numFmtId="0" fontId="30" fillId="0" borderId="4" xfId="0" applyFont="1" applyBorder="1" applyAlignment="1">
      <alignment horizontal="center" vertical="center" wrapText="1"/>
    </xf>
    <xf numFmtId="0" fontId="30" fillId="0" borderId="5" xfId="0" applyFont="1" applyBorder="1" applyAlignment="1">
      <alignment horizontal="center" vertical="center" wrapText="1"/>
    </xf>
    <xf numFmtId="0" fontId="16" fillId="0" borderId="1" xfId="59" applyFont="1" applyBorder="1" applyAlignment="1">
      <alignment horizontal="center" vertical="center"/>
    </xf>
    <xf numFmtId="0" fontId="44" fillId="5" borderId="2" xfId="2" applyFont="1" applyFill="1" applyBorder="1" applyAlignment="1">
      <alignment horizontal="left" vertical="top" wrapText="1"/>
    </xf>
    <xf numFmtId="0" fontId="44" fillId="5" borderId="4" xfId="2" applyFont="1" applyFill="1" applyBorder="1" applyAlignment="1">
      <alignment horizontal="left" vertical="top" wrapText="1"/>
    </xf>
    <xf numFmtId="0" fontId="44" fillId="5" borderId="5" xfId="2" applyFont="1" applyFill="1" applyBorder="1" applyAlignment="1">
      <alignment horizontal="left" vertical="top" wrapText="1"/>
    </xf>
    <xf numFmtId="0" fontId="62" fillId="18" borderId="15" xfId="59" applyFont="1" applyFill="1" applyBorder="1" applyAlignment="1">
      <alignment horizontal="center" vertical="center"/>
    </xf>
    <xf numFmtId="0" fontId="29" fillId="5" borderId="1" xfId="2" applyFont="1" applyFill="1" applyBorder="1" applyAlignment="1">
      <alignment horizontal="center" vertical="center"/>
    </xf>
    <xf numFmtId="0" fontId="29" fillId="5" borderId="1" xfId="2" applyFont="1" applyFill="1" applyBorder="1" applyAlignment="1">
      <alignment horizontal="left" vertical="center" wrapText="1"/>
    </xf>
    <xf numFmtId="0" fontId="44" fillId="5" borderId="2" xfId="2" applyFont="1" applyFill="1" applyBorder="1" applyAlignment="1">
      <alignment horizontal="left" vertical="center" wrapText="1"/>
    </xf>
    <xf numFmtId="0" fontId="44" fillId="5" borderId="4" xfId="2" applyFont="1" applyFill="1" applyBorder="1" applyAlignment="1">
      <alignment horizontal="left" vertical="center" wrapText="1"/>
    </xf>
    <xf numFmtId="0" fontId="44" fillId="5" borderId="5" xfId="2" applyFont="1" applyFill="1" applyBorder="1" applyAlignment="1">
      <alignment horizontal="left" vertical="center" wrapText="1"/>
    </xf>
    <xf numFmtId="0" fontId="16" fillId="0" borderId="3" xfId="59" applyFont="1" applyBorder="1" applyAlignment="1">
      <alignment horizontal="center" vertical="center"/>
    </xf>
    <xf numFmtId="0" fontId="16" fillId="0" borderId="21" xfId="59" applyFont="1" applyBorder="1" applyAlignment="1">
      <alignment horizontal="center" vertical="center"/>
    </xf>
    <xf numFmtId="0" fontId="16" fillId="0" borderId="6" xfId="59" applyFont="1" applyBorder="1" applyAlignment="1">
      <alignment horizontal="center" vertical="center"/>
    </xf>
    <xf numFmtId="0" fontId="57" fillId="5" borderId="2" xfId="2" applyFont="1" applyFill="1" applyBorder="1" applyAlignment="1">
      <alignment horizontal="left" vertical="center" wrapText="1"/>
    </xf>
    <xf numFmtId="0" fontId="57" fillId="5" borderId="4" xfId="2" applyFont="1" applyFill="1" applyBorder="1" applyAlignment="1">
      <alignment horizontal="left" vertical="center" wrapText="1"/>
    </xf>
    <xf numFmtId="0" fontId="57" fillId="5" borderId="5" xfId="2" applyFont="1" applyFill="1" applyBorder="1" applyAlignment="1">
      <alignment horizontal="left" vertical="center" wrapText="1"/>
    </xf>
    <xf numFmtId="2" fontId="44" fillId="5" borderId="1" xfId="2" applyNumberFormat="1" applyFont="1" applyFill="1" applyBorder="1" applyAlignment="1">
      <alignment horizontal="left" vertical="top" wrapText="1"/>
    </xf>
    <xf numFmtId="0" fontId="16" fillId="5" borderId="2" xfId="2" applyFont="1" applyFill="1" applyBorder="1" applyAlignment="1">
      <alignment horizontal="left" vertical="top" wrapText="1"/>
    </xf>
    <xf numFmtId="0" fontId="16" fillId="5" borderId="4" xfId="2" applyFont="1" applyFill="1" applyBorder="1" applyAlignment="1">
      <alignment horizontal="left" vertical="top" wrapText="1"/>
    </xf>
    <xf numFmtId="0" fontId="16" fillId="5" borderId="5" xfId="2" applyFont="1" applyFill="1" applyBorder="1" applyAlignment="1">
      <alignment horizontal="left" vertical="top" wrapText="1"/>
    </xf>
    <xf numFmtId="0" fontId="44" fillId="5" borderId="1" xfId="2" applyFont="1" applyFill="1" applyBorder="1" applyAlignment="1">
      <alignment vertical="center"/>
    </xf>
    <xf numFmtId="0" fontId="57" fillId="5" borderId="2" xfId="2" applyFont="1" applyFill="1" applyBorder="1" applyAlignment="1">
      <alignment horizontal="left" vertical="top" wrapText="1"/>
    </xf>
    <xf numFmtId="0" fontId="57" fillId="5" borderId="4" xfId="2" applyFont="1" applyFill="1" applyBorder="1" applyAlignment="1">
      <alignment horizontal="left" vertical="top" wrapText="1"/>
    </xf>
    <xf numFmtId="0" fontId="57" fillId="5" borderId="5" xfId="2" applyFont="1" applyFill="1" applyBorder="1" applyAlignment="1">
      <alignment horizontal="left" vertical="top" wrapText="1"/>
    </xf>
    <xf numFmtId="1" fontId="63" fillId="0" borderId="22" xfId="2" applyNumberFormat="1" applyFont="1" applyBorder="1" applyAlignment="1">
      <alignment horizontal="center" vertical="center"/>
    </xf>
    <xf numFmtId="1" fontId="63" fillId="0" borderId="24" xfId="2" applyNumberFormat="1" applyFont="1" applyBorder="1" applyAlignment="1">
      <alignment horizontal="center" vertical="center"/>
    </xf>
    <xf numFmtId="1" fontId="63" fillId="0" borderId="14" xfId="2" applyNumberFormat="1" applyFont="1" applyBorder="1" applyAlignment="1">
      <alignment horizontal="center" vertical="center"/>
    </xf>
    <xf numFmtId="0" fontId="11" fillId="0" borderId="23" xfId="2" applyFont="1" applyBorder="1" applyAlignment="1">
      <alignment horizontal="left" vertical="top" wrapText="1"/>
    </xf>
    <xf numFmtId="0" fontId="11" fillId="0" borderId="20" xfId="2" applyFont="1" applyBorder="1" applyAlignment="1">
      <alignment horizontal="left" vertical="top" wrapText="1"/>
    </xf>
    <xf numFmtId="0" fontId="11" fillId="0" borderId="12" xfId="2" applyFont="1" applyBorder="1" applyAlignment="1">
      <alignment horizontal="left" vertical="top" wrapText="1"/>
    </xf>
    <xf numFmtId="0" fontId="60" fillId="0" borderId="13" xfId="2" applyFont="1" applyBorder="1" applyAlignment="1">
      <alignment vertical="center"/>
    </xf>
    <xf numFmtId="0" fontId="44" fillId="0" borderId="13" xfId="2" applyFont="1" applyBorder="1" applyAlignment="1">
      <alignment vertical="center"/>
    </xf>
    <xf numFmtId="0" fontId="59" fillId="0" borderId="20" xfId="2" applyFont="1" applyBorder="1" applyAlignment="1">
      <alignment horizontal="left" vertical="center" wrapText="1"/>
    </xf>
    <xf numFmtId="0" fontId="59" fillId="0" borderId="12" xfId="2" applyFont="1" applyBorder="1" applyAlignment="1">
      <alignment horizontal="left" vertical="center" wrapText="1"/>
    </xf>
    <xf numFmtId="0" fontId="59" fillId="0" borderId="13" xfId="2" applyFont="1" applyBorder="1" applyAlignment="1">
      <alignment horizontal="right" vertical="center" wrapText="1"/>
    </xf>
    <xf numFmtId="0" fontId="57" fillId="0" borderId="1" xfId="2" applyFont="1" applyBorder="1" applyAlignment="1">
      <alignment horizontal="left" vertical="center" wrapText="1"/>
    </xf>
    <xf numFmtId="0" fontId="8" fillId="5" borderId="3" xfId="59" applyFont="1" applyFill="1" applyBorder="1" applyAlignment="1">
      <alignment horizontal="center" vertical="center" wrapText="1"/>
    </xf>
    <xf numFmtId="0" fontId="8" fillId="5" borderId="21" xfId="59" applyFont="1" applyFill="1" applyBorder="1" applyAlignment="1">
      <alignment horizontal="center" vertical="center" wrapText="1"/>
    </xf>
    <xf numFmtId="0" fontId="8" fillId="5" borderId="6" xfId="59" applyFont="1" applyFill="1" applyBorder="1" applyAlignment="1">
      <alignment horizontal="center" vertical="center" wrapText="1"/>
    </xf>
    <xf numFmtId="0" fontId="22" fillId="5" borderId="2" xfId="59" applyFont="1" applyFill="1" applyBorder="1" applyAlignment="1">
      <alignment horizontal="left" vertical="top" wrapText="1"/>
    </xf>
    <xf numFmtId="0" fontId="22" fillId="5" borderId="4" xfId="59" applyFont="1" applyFill="1" applyBorder="1" applyAlignment="1">
      <alignment horizontal="left" vertical="top" wrapText="1"/>
    </xf>
    <xf numFmtId="0" fontId="22" fillId="5" borderId="5" xfId="59" applyFont="1" applyFill="1" applyBorder="1" applyAlignment="1">
      <alignment horizontal="left" vertical="top" wrapText="1"/>
    </xf>
    <xf numFmtId="0" fontId="57" fillId="0" borderId="1" xfId="2" applyFont="1" applyBorder="1" applyAlignment="1">
      <alignment horizontal="left" wrapText="1"/>
    </xf>
    <xf numFmtId="0" fontId="61" fillId="0" borderId="1" xfId="2" applyFont="1" applyBorder="1" applyAlignment="1">
      <alignment horizontal="left" wrapText="1"/>
    </xf>
    <xf numFmtId="0" fontId="57" fillId="5" borderId="19" xfId="2" applyFont="1" applyFill="1" applyBorder="1" applyAlignment="1">
      <alignment horizontal="left" vertical="center" wrapText="1"/>
    </xf>
    <xf numFmtId="0" fontId="57" fillId="5" borderId="15" xfId="2" applyFont="1" applyFill="1" applyBorder="1" applyAlignment="1">
      <alignment horizontal="left" vertical="center" wrapText="1"/>
    </xf>
    <xf numFmtId="0" fontId="57" fillId="5" borderId="7" xfId="2" applyFont="1" applyFill="1" applyBorder="1" applyAlignment="1">
      <alignment horizontal="left" vertical="center" wrapText="1"/>
    </xf>
    <xf numFmtId="0" fontId="57" fillId="0" borderId="3" xfId="62" applyFont="1" applyBorder="1" applyAlignment="1">
      <alignment horizontal="center" vertical="center" wrapText="1"/>
    </xf>
    <xf numFmtId="0" fontId="57" fillId="0" borderId="21" xfId="62" applyFont="1" applyBorder="1" applyAlignment="1">
      <alignment horizontal="center" vertical="center" wrapText="1"/>
    </xf>
    <xf numFmtId="0" fontId="57" fillId="0" borderId="6" xfId="62" applyFont="1" applyBorder="1" applyAlignment="1">
      <alignment horizontal="center" vertical="center" wrapText="1"/>
    </xf>
    <xf numFmtId="0" fontId="44" fillId="0" borderId="1" xfId="62" applyFont="1" applyBorder="1" applyAlignment="1">
      <alignment horizontal="left" vertical="top" wrapText="1"/>
    </xf>
    <xf numFmtId="0" fontId="53" fillId="19" borderId="1" xfId="62" applyFont="1" applyFill="1" applyBorder="1" applyAlignment="1">
      <alignment horizontal="center"/>
    </xf>
    <xf numFmtId="0" fontId="57" fillId="0" borderId="3" xfId="62" applyFont="1" applyBorder="1" applyAlignment="1">
      <alignment horizontal="center" vertical="center"/>
    </xf>
    <xf numFmtId="0" fontId="57" fillId="0" borderId="21" xfId="62" applyFont="1" applyBorder="1" applyAlignment="1">
      <alignment horizontal="center" vertical="center"/>
    </xf>
    <xf numFmtId="0" fontId="57" fillId="0" borderId="6" xfId="62" applyFont="1" applyBorder="1" applyAlignment="1">
      <alignment horizontal="center" vertical="center"/>
    </xf>
    <xf numFmtId="0" fontId="8" fillId="0" borderId="1" xfId="62" applyFont="1" applyBorder="1" applyAlignment="1">
      <alignment horizontal="left" vertical="top" wrapText="1"/>
    </xf>
    <xf numFmtId="0" fontId="57" fillId="0" borderId="1" xfId="62" applyFont="1" applyBorder="1" applyAlignment="1">
      <alignment horizontal="center" vertical="center" wrapText="1"/>
    </xf>
    <xf numFmtId="0" fontId="44" fillId="5" borderId="1" xfId="6" applyFont="1" applyFill="1" applyBorder="1" applyAlignment="1">
      <alignment horizontal="left" vertical="top" wrapText="1"/>
    </xf>
    <xf numFmtId="0" fontId="22" fillId="0" borderId="2" xfId="62" applyFont="1" applyBorder="1" applyAlignment="1">
      <alignment horizontal="center" vertical="center" wrapText="1"/>
    </xf>
    <xf numFmtId="0" fontId="22" fillId="0" borderId="5" xfId="62" applyFont="1" applyBorder="1" applyAlignment="1">
      <alignment horizontal="center" vertical="center" wrapText="1"/>
    </xf>
    <xf numFmtId="0" fontId="57" fillId="0" borderId="1" xfId="62" applyFont="1" applyBorder="1" applyAlignment="1">
      <alignment horizontal="center" vertical="center"/>
    </xf>
    <xf numFmtId="0" fontId="8" fillId="5" borderId="1" xfId="6" applyFill="1" applyBorder="1" applyAlignment="1">
      <alignment horizontal="left" vertical="top" wrapText="1"/>
    </xf>
    <xf numFmtId="0" fontId="8" fillId="0" borderId="6" xfId="62" applyFont="1" applyBorder="1" applyAlignment="1">
      <alignment horizontal="left" vertical="top" wrapText="1"/>
    </xf>
    <xf numFmtId="2" fontId="8" fillId="0" borderId="1" xfId="62" applyNumberFormat="1" applyFont="1" applyBorder="1" applyAlignment="1">
      <alignment horizontal="center" vertical="top" wrapText="1"/>
    </xf>
    <xf numFmtId="1" fontId="22" fillId="0" borderId="1" xfId="62" applyNumberFormat="1" applyFont="1" applyBorder="1" applyAlignment="1">
      <alignment horizontal="center" vertical="top" wrapText="1"/>
    </xf>
    <xf numFmtId="0" fontId="56" fillId="0" borderId="1" xfId="62" applyFont="1" applyBorder="1" applyAlignment="1">
      <alignment horizontal="center" vertical="center"/>
    </xf>
    <xf numFmtId="0" fontId="14" fillId="0" borderId="1" xfId="62" applyFont="1" applyBorder="1" applyAlignment="1">
      <alignment horizontal="left" vertical="top" wrapText="1"/>
    </xf>
    <xf numFmtId="0" fontId="16" fillId="0" borderId="1" xfId="62" applyFont="1" applyBorder="1" applyAlignment="1">
      <alignment horizontal="center" vertical="center"/>
    </xf>
    <xf numFmtId="0" fontId="14" fillId="0" borderId="2" xfId="62" applyFont="1" applyBorder="1" applyAlignment="1">
      <alignment horizontal="left" vertical="top" wrapText="1"/>
    </xf>
    <xf numFmtId="0" fontId="14" fillId="0" borderId="4" xfId="62" applyFont="1" applyBorder="1" applyAlignment="1">
      <alignment horizontal="left" vertical="top" wrapText="1"/>
    </xf>
    <xf numFmtId="0" fontId="14" fillId="0" borderId="5" xfId="62" applyFont="1" applyBorder="1" applyAlignment="1">
      <alignment horizontal="left" vertical="top" wrapText="1"/>
    </xf>
    <xf numFmtId="0" fontId="44" fillId="5" borderId="1" xfId="2" applyFont="1" applyFill="1" applyBorder="1" applyAlignment="1">
      <alignment horizontal="center" vertical="top" wrapText="1"/>
    </xf>
  </cellXfs>
  <cellStyles count="64">
    <cellStyle name="20% - Accent6 23 4" xfId="2" xr:uid="{00000000-0005-0000-0000-000000000000}"/>
    <cellStyle name="Comma" xfId="1" builtinId="3"/>
    <cellStyle name="Comma 2" xfId="7" xr:uid="{00000000-0005-0000-0000-000002000000}"/>
    <cellStyle name="Comma 3" xfId="5" xr:uid="{00000000-0005-0000-0000-000003000000}"/>
    <cellStyle name="Comma 4" xfId="11" xr:uid="{00000000-0005-0000-0000-000004000000}"/>
    <cellStyle name="Comma 4 2" xfId="58" xr:uid="{00000000-0005-0000-0000-000005000000}"/>
    <cellStyle name="Comma 5" xfId="60" xr:uid="{FD3D19A6-991A-47D9-976B-26210DA6F823}"/>
    <cellStyle name="Comma 6" xfId="63" xr:uid="{25059FCE-4657-40D8-9C0F-7D06839B7B5F}"/>
    <cellStyle name="Excel Built-in Normal" xfId="14" xr:uid="{00000000-0005-0000-0000-000006000000}"/>
    <cellStyle name="Excel Built-in Normal 1" xfId="6" xr:uid="{00000000-0005-0000-0000-000007000000}"/>
    <cellStyle name="Excel Built-in Normal 2" xfId="15" xr:uid="{00000000-0005-0000-0000-000008000000}"/>
    <cellStyle name="Normal" xfId="0" builtinId="0"/>
    <cellStyle name="Normal - Style1" xfId="16" xr:uid="{00000000-0005-0000-0000-00000A000000}"/>
    <cellStyle name="Normal 10" xfId="17" xr:uid="{00000000-0005-0000-0000-00000B000000}"/>
    <cellStyle name="Normal 10 2" xfId="18" xr:uid="{00000000-0005-0000-0000-00000C000000}"/>
    <cellStyle name="Normal 155 2" xfId="19" xr:uid="{00000000-0005-0000-0000-00000D000000}"/>
    <cellStyle name="Normal 159" xfId="20" xr:uid="{00000000-0005-0000-0000-00000E000000}"/>
    <cellStyle name="Normal 163" xfId="21" xr:uid="{00000000-0005-0000-0000-00000F000000}"/>
    <cellStyle name="Normal 187" xfId="8" xr:uid="{00000000-0005-0000-0000-000010000000}"/>
    <cellStyle name="Normal 19 2 2 5" xfId="22" xr:uid="{00000000-0005-0000-0000-000011000000}"/>
    <cellStyle name="Normal 191" xfId="23" xr:uid="{00000000-0005-0000-0000-000012000000}"/>
    <cellStyle name="Normal 2" xfId="4" xr:uid="{00000000-0005-0000-0000-000013000000}"/>
    <cellStyle name="Normal 2 10" xfId="24" xr:uid="{00000000-0005-0000-0000-000014000000}"/>
    <cellStyle name="Normal 2 10 2 3" xfId="25" xr:uid="{00000000-0005-0000-0000-000015000000}"/>
    <cellStyle name="Normal 2 2" xfId="3" xr:uid="{00000000-0005-0000-0000-000016000000}"/>
    <cellStyle name="Normal 2 2 2" xfId="26" xr:uid="{00000000-0005-0000-0000-000017000000}"/>
    <cellStyle name="Normal 2 3 2 2" xfId="27" xr:uid="{00000000-0005-0000-0000-000018000000}"/>
    <cellStyle name="Normal 2 3 2 2 2 2" xfId="28" xr:uid="{00000000-0005-0000-0000-000019000000}"/>
    <cellStyle name="Normal 2 4 2" xfId="29" xr:uid="{00000000-0005-0000-0000-00001A000000}"/>
    <cellStyle name="Normal 21" xfId="30" xr:uid="{00000000-0005-0000-0000-00001B000000}"/>
    <cellStyle name="Normal 26" xfId="31" xr:uid="{00000000-0005-0000-0000-00001C000000}"/>
    <cellStyle name="Normal 26 2" xfId="32" xr:uid="{00000000-0005-0000-0000-00001D000000}"/>
    <cellStyle name="Normal 26 4" xfId="33" xr:uid="{00000000-0005-0000-0000-00001E000000}"/>
    <cellStyle name="Normal 3" xfId="10" xr:uid="{00000000-0005-0000-0000-00001F000000}"/>
    <cellStyle name="Normal 3 10 5 2 2" xfId="34" xr:uid="{00000000-0005-0000-0000-000020000000}"/>
    <cellStyle name="Normal 3 10 5 2 3" xfId="35" xr:uid="{00000000-0005-0000-0000-000021000000}"/>
    <cellStyle name="Normal 3 10 5 3" xfId="36" xr:uid="{00000000-0005-0000-0000-000022000000}"/>
    <cellStyle name="Normal 3 10 6" xfId="37" xr:uid="{00000000-0005-0000-0000-000023000000}"/>
    <cellStyle name="Normal 3 10 6 2 2" xfId="38" xr:uid="{00000000-0005-0000-0000-000024000000}"/>
    <cellStyle name="Normal 3 2" xfId="57" xr:uid="{00000000-0005-0000-0000-000025000000}"/>
    <cellStyle name="Normal 35 2 2" xfId="39" xr:uid="{00000000-0005-0000-0000-000026000000}"/>
    <cellStyle name="Normal 36" xfId="40" xr:uid="{00000000-0005-0000-0000-000027000000}"/>
    <cellStyle name="Normal 37" xfId="41" xr:uid="{00000000-0005-0000-0000-000028000000}"/>
    <cellStyle name="Normal 37 2" xfId="42" xr:uid="{00000000-0005-0000-0000-000029000000}"/>
    <cellStyle name="Normal 4" xfId="9" xr:uid="{00000000-0005-0000-0000-00002A000000}"/>
    <cellStyle name="Normal 4 2" xfId="12" xr:uid="{00000000-0005-0000-0000-00002B000000}"/>
    <cellStyle name="Normal 48 2 2" xfId="43" xr:uid="{00000000-0005-0000-0000-00002C000000}"/>
    <cellStyle name="Normal 48 2 2 2" xfId="44" xr:uid="{00000000-0005-0000-0000-00002D000000}"/>
    <cellStyle name="Normal 5" xfId="13" xr:uid="{00000000-0005-0000-0000-00002E000000}"/>
    <cellStyle name="Normal 5 2" xfId="62" xr:uid="{E226E575-228D-47A6-A1AD-4A36D03C262B}"/>
    <cellStyle name="Normal 53" xfId="45" xr:uid="{00000000-0005-0000-0000-00002F000000}"/>
    <cellStyle name="Normal 53 7" xfId="46" xr:uid="{00000000-0005-0000-0000-000030000000}"/>
    <cellStyle name="Normal 55 4" xfId="47" xr:uid="{00000000-0005-0000-0000-000031000000}"/>
    <cellStyle name="Normal 56" xfId="48" xr:uid="{00000000-0005-0000-0000-000032000000}"/>
    <cellStyle name="Normal 56 2" xfId="49" xr:uid="{00000000-0005-0000-0000-000033000000}"/>
    <cellStyle name="Normal 58" xfId="50" xr:uid="{00000000-0005-0000-0000-000034000000}"/>
    <cellStyle name="Normal 6" xfId="51" xr:uid="{00000000-0005-0000-0000-000035000000}"/>
    <cellStyle name="Normal 7" xfId="59" xr:uid="{7AC83C56-A63E-44AC-9C46-D1216DE4B6FE}"/>
    <cellStyle name="Percent 2" xfId="52" xr:uid="{00000000-0005-0000-0000-000037000000}"/>
    <cellStyle name="Percent 2 2" xfId="53" xr:uid="{00000000-0005-0000-0000-000038000000}"/>
    <cellStyle name="Percent 3" xfId="56" xr:uid="{00000000-0005-0000-0000-000039000000}"/>
    <cellStyle name="Percent 3 11" xfId="54" xr:uid="{00000000-0005-0000-0000-00003A000000}"/>
    <cellStyle name="Percent 4" xfId="61" xr:uid="{FFAA20A2-7E13-4780-9D0C-AC0822027DA1}"/>
    <cellStyle name="Style 1" xfId="55" xr:uid="{00000000-0005-0000-0000-00003B000000}"/>
  </cellStyles>
  <dxfs count="4">
    <dxf>
      <fill>
        <patternFill>
          <bgColor theme="8" tint="0.59996337778862885"/>
        </patternFill>
      </fill>
    </dxf>
    <dxf>
      <fill>
        <patternFill>
          <bgColor theme="8" tint="0.59996337778862885"/>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110.xml"/><Relationship Id="rId21" Type="http://schemas.openxmlformats.org/officeDocument/2006/relationships/externalLink" Target="externalLinks/externalLink14.xml"/><Relationship Id="rId42" Type="http://schemas.openxmlformats.org/officeDocument/2006/relationships/externalLink" Target="externalLinks/externalLink35.xml"/><Relationship Id="rId63" Type="http://schemas.openxmlformats.org/officeDocument/2006/relationships/externalLink" Target="externalLinks/externalLink56.xml"/><Relationship Id="rId84" Type="http://schemas.openxmlformats.org/officeDocument/2006/relationships/externalLink" Target="externalLinks/externalLink77.xml"/><Relationship Id="rId138" Type="http://schemas.openxmlformats.org/officeDocument/2006/relationships/externalLink" Target="externalLinks/externalLink131.xml"/><Relationship Id="rId159" Type="http://schemas.openxmlformats.org/officeDocument/2006/relationships/externalLink" Target="externalLinks/externalLink152.xml"/><Relationship Id="rId170" Type="http://schemas.openxmlformats.org/officeDocument/2006/relationships/externalLink" Target="externalLinks/externalLink163.xml"/><Relationship Id="rId107" Type="http://schemas.openxmlformats.org/officeDocument/2006/relationships/externalLink" Target="externalLinks/externalLink100.xml"/><Relationship Id="rId11" Type="http://schemas.openxmlformats.org/officeDocument/2006/relationships/externalLink" Target="externalLinks/externalLink4.xml"/><Relationship Id="rId32" Type="http://schemas.openxmlformats.org/officeDocument/2006/relationships/externalLink" Target="externalLinks/externalLink25.xml"/><Relationship Id="rId53" Type="http://schemas.openxmlformats.org/officeDocument/2006/relationships/externalLink" Target="externalLinks/externalLink46.xml"/><Relationship Id="rId74" Type="http://schemas.openxmlformats.org/officeDocument/2006/relationships/externalLink" Target="externalLinks/externalLink67.xml"/><Relationship Id="rId128" Type="http://schemas.openxmlformats.org/officeDocument/2006/relationships/externalLink" Target="externalLinks/externalLink121.xml"/><Relationship Id="rId149" Type="http://schemas.openxmlformats.org/officeDocument/2006/relationships/externalLink" Target="externalLinks/externalLink142.xml"/><Relationship Id="rId5" Type="http://schemas.openxmlformats.org/officeDocument/2006/relationships/worksheet" Target="worksheets/sheet5.xml"/><Relationship Id="rId95" Type="http://schemas.openxmlformats.org/officeDocument/2006/relationships/externalLink" Target="externalLinks/externalLink88.xml"/><Relationship Id="rId160" Type="http://schemas.openxmlformats.org/officeDocument/2006/relationships/externalLink" Target="externalLinks/externalLink153.xml"/><Relationship Id="rId22" Type="http://schemas.openxmlformats.org/officeDocument/2006/relationships/externalLink" Target="externalLinks/externalLink15.xml"/><Relationship Id="rId43" Type="http://schemas.openxmlformats.org/officeDocument/2006/relationships/externalLink" Target="externalLinks/externalLink36.xml"/><Relationship Id="rId64" Type="http://schemas.openxmlformats.org/officeDocument/2006/relationships/externalLink" Target="externalLinks/externalLink57.xml"/><Relationship Id="rId118" Type="http://schemas.openxmlformats.org/officeDocument/2006/relationships/externalLink" Target="externalLinks/externalLink111.xml"/><Relationship Id="rId139" Type="http://schemas.openxmlformats.org/officeDocument/2006/relationships/externalLink" Target="externalLinks/externalLink132.xml"/><Relationship Id="rId85" Type="http://schemas.openxmlformats.org/officeDocument/2006/relationships/externalLink" Target="externalLinks/externalLink78.xml"/><Relationship Id="rId150" Type="http://schemas.openxmlformats.org/officeDocument/2006/relationships/externalLink" Target="externalLinks/externalLink143.xml"/><Relationship Id="rId171" Type="http://schemas.openxmlformats.org/officeDocument/2006/relationships/externalLink" Target="externalLinks/externalLink164.xml"/><Relationship Id="rId12" Type="http://schemas.openxmlformats.org/officeDocument/2006/relationships/externalLink" Target="externalLinks/externalLink5.xml"/><Relationship Id="rId33" Type="http://schemas.openxmlformats.org/officeDocument/2006/relationships/externalLink" Target="externalLinks/externalLink26.xml"/><Relationship Id="rId108" Type="http://schemas.openxmlformats.org/officeDocument/2006/relationships/externalLink" Target="externalLinks/externalLink101.xml"/><Relationship Id="rId129" Type="http://schemas.openxmlformats.org/officeDocument/2006/relationships/externalLink" Target="externalLinks/externalLink122.xml"/><Relationship Id="rId54" Type="http://schemas.openxmlformats.org/officeDocument/2006/relationships/externalLink" Target="externalLinks/externalLink47.xml"/><Relationship Id="rId75" Type="http://schemas.openxmlformats.org/officeDocument/2006/relationships/externalLink" Target="externalLinks/externalLink68.xml"/><Relationship Id="rId96" Type="http://schemas.openxmlformats.org/officeDocument/2006/relationships/externalLink" Target="externalLinks/externalLink89.xml"/><Relationship Id="rId140" Type="http://schemas.openxmlformats.org/officeDocument/2006/relationships/externalLink" Target="externalLinks/externalLink133.xml"/><Relationship Id="rId161" Type="http://schemas.openxmlformats.org/officeDocument/2006/relationships/externalLink" Target="externalLinks/externalLink154.xml"/><Relationship Id="rId6" Type="http://schemas.openxmlformats.org/officeDocument/2006/relationships/worksheet" Target="worksheets/sheet6.xml"/><Relationship Id="rId23" Type="http://schemas.openxmlformats.org/officeDocument/2006/relationships/externalLink" Target="externalLinks/externalLink16.xml"/><Relationship Id="rId28" Type="http://schemas.openxmlformats.org/officeDocument/2006/relationships/externalLink" Target="externalLinks/externalLink21.xml"/><Relationship Id="rId49" Type="http://schemas.openxmlformats.org/officeDocument/2006/relationships/externalLink" Target="externalLinks/externalLink42.xml"/><Relationship Id="rId114" Type="http://schemas.openxmlformats.org/officeDocument/2006/relationships/externalLink" Target="externalLinks/externalLink107.xml"/><Relationship Id="rId119" Type="http://schemas.openxmlformats.org/officeDocument/2006/relationships/externalLink" Target="externalLinks/externalLink112.xml"/><Relationship Id="rId44" Type="http://schemas.openxmlformats.org/officeDocument/2006/relationships/externalLink" Target="externalLinks/externalLink37.xml"/><Relationship Id="rId60" Type="http://schemas.openxmlformats.org/officeDocument/2006/relationships/externalLink" Target="externalLinks/externalLink53.xml"/><Relationship Id="rId65" Type="http://schemas.openxmlformats.org/officeDocument/2006/relationships/externalLink" Target="externalLinks/externalLink58.xml"/><Relationship Id="rId81" Type="http://schemas.openxmlformats.org/officeDocument/2006/relationships/externalLink" Target="externalLinks/externalLink74.xml"/><Relationship Id="rId86" Type="http://schemas.openxmlformats.org/officeDocument/2006/relationships/externalLink" Target="externalLinks/externalLink79.xml"/><Relationship Id="rId130" Type="http://schemas.openxmlformats.org/officeDocument/2006/relationships/externalLink" Target="externalLinks/externalLink123.xml"/><Relationship Id="rId135" Type="http://schemas.openxmlformats.org/officeDocument/2006/relationships/externalLink" Target="externalLinks/externalLink128.xml"/><Relationship Id="rId151" Type="http://schemas.openxmlformats.org/officeDocument/2006/relationships/externalLink" Target="externalLinks/externalLink144.xml"/><Relationship Id="rId156" Type="http://schemas.openxmlformats.org/officeDocument/2006/relationships/externalLink" Target="externalLinks/externalLink149.xml"/><Relationship Id="rId177" Type="http://schemas.openxmlformats.org/officeDocument/2006/relationships/sharedStrings" Target="sharedStrings.xml"/><Relationship Id="rId172" Type="http://schemas.openxmlformats.org/officeDocument/2006/relationships/externalLink" Target="externalLinks/externalLink165.xml"/><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39" Type="http://schemas.openxmlformats.org/officeDocument/2006/relationships/externalLink" Target="externalLinks/externalLink32.xml"/><Relationship Id="rId109" Type="http://schemas.openxmlformats.org/officeDocument/2006/relationships/externalLink" Target="externalLinks/externalLink102.xml"/><Relationship Id="rId34" Type="http://schemas.openxmlformats.org/officeDocument/2006/relationships/externalLink" Target="externalLinks/externalLink27.xml"/><Relationship Id="rId50" Type="http://schemas.openxmlformats.org/officeDocument/2006/relationships/externalLink" Target="externalLinks/externalLink43.xml"/><Relationship Id="rId55" Type="http://schemas.openxmlformats.org/officeDocument/2006/relationships/externalLink" Target="externalLinks/externalLink48.xml"/><Relationship Id="rId76" Type="http://schemas.openxmlformats.org/officeDocument/2006/relationships/externalLink" Target="externalLinks/externalLink69.xml"/><Relationship Id="rId97" Type="http://schemas.openxmlformats.org/officeDocument/2006/relationships/externalLink" Target="externalLinks/externalLink90.xml"/><Relationship Id="rId104" Type="http://schemas.openxmlformats.org/officeDocument/2006/relationships/externalLink" Target="externalLinks/externalLink97.xml"/><Relationship Id="rId120" Type="http://schemas.openxmlformats.org/officeDocument/2006/relationships/externalLink" Target="externalLinks/externalLink113.xml"/><Relationship Id="rId125" Type="http://schemas.openxmlformats.org/officeDocument/2006/relationships/externalLink" Target="externalLinks/externalLink118.xml"/><Relationship Id="rId141" Type="http://schemas.openxmlformats.org/officeDocument/2006/relationships/externalLink" Target="externalLinks/externalLink134.xml"/><Relationship Id="rId146" Type="http://schemas.openxmlformats.org/officeDocument/2006/relationships/externalLink" Target="externalLinks/externalLink139.xml"/><Relationship Id="rId167" Type="http://schemas.openxmlformats.org/officeDocument/2006/relationships/externalLink" Target="externalLinks/externalLink160.xml"/><Relationship Id="rId7" Type="http://schemas.openxmlformats.org/officeDocument/2006/relationships/worksheet" Target="worksheets/sheet7.xml"/><Relationship Id="rId71" Type="http://schemas.openxmlformats.org/officeDocument/2006/relationships/externalLink" Target="externalLinks/externalLink64.xml"/><Relationship Id="rId92" Type="http://schemas.openxmlformats.org/officeDocument/2006/relationships/externalLink" Target="externalLinks/externalLink85.xml"/><Relationship Id="rId162" Type="http://schemas.openxmlformats.org/officeDocument/2006/relationships/externalLink" Target="externalLinks/externalLink155.xml"/><Relationship Id="rId2" Type="http://schemas.openxmlformats.org/officeDocument/2006/relationships/worksheet" Target="worksheets/sheet2.xml"/><Relationship Id="rId29" Type="http://schemas.openxmlformats.org/officeDocument/2006/relationships/externalLink" Target="externalLinks/externalLink22.xml"/><Relationship Id="rId24" Type="http://schemas.openxmlformats.org/officeDocument/2006/relationships/externalLink" Target="externalLinks/externalLink17.xml"/><Relationship Id="rId40" Type="http://schemas.openxmlformats.org/officeDocument/2006/relationships/externalLink" Target="externalLinks/externalLink33.xml"/><Relationship Id="rId45" Type="http://schemas.openxmlformats.org/officeDocument/2006/relationships/externalLink" Target="externalLinks/externalLink38.xml"/><Relationship Id="rId66" Type="http://schemas.openxmlformats.org/officeDocument/2006/relationships/externalLink" Target="externalLinks/externalLink59.xml"/><Relationship Id="rId87" Type="http://schemas.openxmlformats.org/officeDocument/2006/relationships/externalLink" Target="externalLinks/externalLink80.xml"/><Relationship Id="rId110" Type="http://schemas.openxmlformats.org/officeDocument/2006/relationships/externalLink" Target="externalLinks/externalLink103.xml"/><Relationship Id="rId115" Type="http://schemas.openxmlformats.org/officeDocument/2006/relationships/externalLink" Target="externalLinks/externalLink108.xml"/><Relationship Id="rId131" Type="http://schemas.openxmlformats.org/officeDocument/2006/relationships/externalLink" Target="externalLinks/externalLink124.xml"/><Relationship Id="rId136" Type="http://schemas.openxmlformats.org/officeDocument/2006/relationships/externalLink" Target="externalLinks/externalLink129.xml"/><Relationship Id="rId157" Type="http://schemas.openxmlformats.org/officeDocument/2006/relationships/externalLink" Target="externalLinks/externalLink150.xml"/><Relationship Id="rId178" Type="http://schemas.openxmlformats.org/officeDocument/2006/relationships/calcChain" Target="calcChain.xml"/><Relationship Id="rId61" Type="http://schemas.openxmlformats.org/officeDocument/2006/relationships/externalLink" Target="externalLinks/externalLink54.xml"/><Relationship Id="rId82" Type="http://schemas.openxmlformats.org/officeDocument/2006/relationships/externalLink" Target="externalLinks/externalLink75.xml"/><Relationship Id="rId152" Type="http://schemas.openxmlformats.org/officeDocument/2006/relationships/externalLink" Target="externalLinks/externalLink145.xml"/><Relationship Id="rId173" Type="http://schemas.openxmlformats.org/officeDocument/2006/relationships/externalLink" Target="externalLinks/externalLink166.xml"/><Relationship Id="rId19" Type="http://schemas.openxmlformats.org/officeDocument/2006/relationships/externalLink" Target="externalLinks/externalLink12.xml"/><Relationship Id="rId14" Type="http://schemas.openxmlformats.org/officeDocument/2006/relationships/externalLink" Target="externalLinks/externalLink7.xml"/><Relationship Id="rId30" Type="http://schemas.openxmlformats.org/officeDocument/2006/relationships/externalLink" Target="externalLinks/externalLink23.xml"/><Relationship Id="rId35" Type="http://schemas.openxmlformats.org/officeDocument/2006/relationships/externalLink" Target="externalLinks/externalLink28.xml"/><Relationship Id="rId56" Type="http://schemas.openxmlformats.org/officeDocument/2006/relationships/externalLink" Target="externalLinks/externalLink49.xml"/><Relationship Id="rId77" Type="http://schemas.openxmlformats.org/officeDocument/2006/relationships/externalLink" Target="externalLinks/externalLink70.xml"/><Relationship Id="rId100" Type="http://schemas.openxmlformats.org/officeDocument/2006/relationships/externalLink" Target="externalLinks/externalLink93.xml"/><Relationship Id="rId105" Type="http://schemas.openxmlformats.org/officeDocument/2006/relationships/externalLink" Target="externalLinks/externalLink98.xml"/><Relationship Id="rId126" Type="http://schemas.openxmlformats.org/officeDocument/2006/relationships/externalLink" Target="externalLinks/externalLink119.xml"/><Relationship Id="rId147" Type="http://schemas.openxmlformats.org/officeDocument/2006/relationships/externalLink" Target="externalLinks/externalLink140.xml"/><Relationship Id="rId168" Type="http://schemas.openxmlformats.org/officeDocument/2006/relationships/externalLink" Target="externalLinks/externalLink161.xml"/><Relationship Id="rId8" Type="http://schemas.openxmlformats.org/officeDocument/2006/relationships/externalLink" Target="externalLinks/externalLink1.xml"/><Relationship Id="rId51" Type="http://schemas.openxmlformats.org/officeDocument/2006/relationships/externalLink" Target="externalLinks/externalLink44.xml"/><Relationship Id="rId72" Type="http://schemas.openxmlformats.org/officeDocument/2006/relationships/externalLink" Target="externalLinks/externalLink65.xml"/><Relationship Id="rId93" Type="http://schemas.openxmlformats.org/officeDocument/2006/relationships/externalLink" Target="externalLinks/externalLink86.xml"/><Relationship Id="rId98" Type="http://schemas.openxmlformats.org/officeDocument/2006/relationships/externalLink" Target="externalLinks/externalLink91.xml"/><Relationship Id="rId121" Type="http://schemas.openxmlformats.org/officeDocument/2006/relationships/externalLink" Target="externalLinks/externalLink114.xml"/><Relationship Id="rId142" Type="http://schemas.openxmlformats.org/officeDocument/2006/relationships/externalLink" Target="externalLinks/externalLink135.xml"/><Relationship Id="rId163" Type="http://schemas.openxmlformats.org/officeDocument/2006/relationships/externalLink" Target="externalLinks/externalLink156.xml"/><Relationship Id="rId3" Type="http://schemas.openxmlformats.org/officeDocument/2006/relationships/worksheet" Target="worksheets/sheet3.xml"/><Relationship Id="rId25" Type="http://schemas.openxmlformats.org/officeDocument/2006/relationships/externalLink" Target="externalLinks/externalLink18.xml"/><Relationship Id="rId46" Type="http://schemas.openxmlformats.org/officeDocument/2006/relationships/externalLink" Target="externalLinks/externalLink39.xml"/><Relationship Id="rId67" Type="http://schemas.openxmlformats.org/officeDocument/2006/relationships/externalLink" Target="externalLinks/externalLink60.xml"/><Relationship Id="rId116" Type="http://schemas.openxmlformats.org/officeDocument/2006/relationships/externalLink" Target="externalLinks/externalLink109.xml"/><Relationship Id="rId137" Type="http://schemas.openxmlformats.org/officeDocument/2006/relationships/externalLink" Target="externalLinks/externalLink130.xml"/><Relationship Id="rId158" Type="http://schemas.openxmlformats.org/officeDocument/2006/relationships/externalLink" Target="externalLinks/externalLink151.xml"/><Relationship Id="rId20" Type="http://schemas.openxmlformats.org/officeDocument/2006/relationships/externalLink" Target="externalLinks/externalLink13.xml"/><Relationship Id="rId41" Type="http://schemas.openxmlformats.org/officeDocument/2006/relationships/externalLink" Target="externalLinks/externalLink34.xml"/><Relationship Id="rId62" Type="http://schemas.openxmlformats.org/officeDocument/2006/relationships/externalLink" Target="externalLinks/externalLink55.xml"/><Relationship Id="rId83" Type="http://schemas.openxmlformats.org/officeDocument/2006/relationships/externalLink" Target="externalLinks/externalLink76.xml"/><Relationship Id="rId88" Type="http://schemas.openxmlformats.org/officeDocument/2006/relationships/externalLink" Target="externalLinks/externalLink81.xml"/><Relationship Id="rId111" Type="http://schemas.openxmlformats.org/officeDocument/2006/relationships/externalLink" Target="externalLinks/externalLink104.xml"/><Relationship Id="rId132" Type="http://schemas.openxmlformats.org/officeDocument/2006/relationships/externalLink" Target="externalLinks/externalLink125.xml"/><Relationship Id="rId153" Type="http://schemas.openxmlformats.org/officeDocument/2006/relationships/externalLink" Target="externalLinks/externalLink146.xml"/><Relationship Id="rId174" Type="http://schemas.openxmlformats.org/officeDocument/2006/relationships/externalLink" Target="externalLinks/externalLink167.xml"/><Relationship Id="rId179" Type="http://schemas.microsoft.com/office/2006/relationships/vbaProject" Target="vbaProject.bin"/><Relationship Id="rId15" Type="http://schemas.openxmlformats.org/officeDocument/2006/relationships/externalLink" Target="externalLinks/externalLink8.xml"/><Relationship Id="rId36" Type="http://schemas.openxmlformats.org/officeDocument/2006/relationships/externalLink" Target="externalLinks/externalLink29.xml"/><Relationship Id="rId57" Type="http://schemas.openxmlformats.org/officeDocument/2006/relationships/externalLink" Target="externalLinks/externalLink50.xml"/><Relationship Id="rId106" Type="http://schemas.openxmlformats.org/officeDocument/2006/relationships/externalLink" Target="externalLinks/externalLink99.xml"/><Relationship Id="rId127" Type="http://schemas.openxmlformats.org/officeDocument/2006/relationships/externalLink" Target="externalLinks/externalLink120.xml"/><Relationship Id="rId10" Type="http://schemas.openxmlformats.org/officeDocument/2006/relationships/externalLink" Target="externalLinks/externalLink3.xml"/><Relationship Id="rId31" Type="http://schemas.openxmlformats.org/officeDocument/2006/relationships/externalLink" Target="externalLinks/externalLink24.xml"/><Relationship Id="rId52" Type="http://schemas.openxmlformats.org/officeDocument/2006/relationships/externalLink" Target="externalLinks/externalLink45.xml"/><Relationship Id="rId73" Type="http://schemas.openxmlformats.org/officeDocument/2006/relationships/externalLink" Target="externalLinks/externalLink66.xml"/><Relationship Id="rId78" Type="http://schemas.openxmlformats.org/officeDocument/2006/relationships/externalLink" Target="externalLinks/externalLink71.xml"/><Relationship Id="rId94" Type="http://schemas.openxmlformats.org/officeDocument/2006/relationships/externalLink" Target="externalLinks/externalLink87.xml"/><Relationship Id="rId99" Type="http://schemas.openxmlformats.org/officeDocument/2006/relationships/externalLink" Target="externalLinks/externalLink92.xml"/><Relationship Id="rId101" Type="http://schemas.openxmlformats.org/officeDocument/2006/relationships/externalLink" Target="externalLinks/externalLink94.xml"/><Relationship Id="rId122" Type="http://schemas.openxmlformats.org/officeDocument/2006/relationships/externalLink" Target="externalLinks/externalLink115.xml"/><Relationship Id="rId143" Type="http://schemas.openxmlformats.org/officeDocument/2006/relationships/externalLink" Target="externalLinks/externalLink136.xml"/><Relationship Id="rId148" Type="http://schemas.openxmlformats.org/officeDocument/2006/relationships/externalLink" Target="externalLinks/externalLink141.xml"/><Relationship Id="rId164" Type="http://schemas.openxmlformats.org/officeDocument/2006/relationships/externalLink" Target="externalLinks/externalLink157.xml"/><Relationship Id="rId169" Type="http://schemas.openxmlformats.org/officeDocument/2006/relationships/externalLink" Target="externalLinks/externalLink162.xml"/><Relationship Id="rId4" Type="http://schemas.openxmlformats.org/officeDocument/2006/relationships/worksheet" Target="worksheets/sheet4.xml"/><Relationship Id="rId9" Type="http://schemas.openxmlformats.org/officeDocument/2006/relationships/externalLink" Target="externalLinks/externalLink2.xml"/><Relationship Id="rId26" Type="http://schemas.openxmlformats.org/officeDocument/2006/relationships/externalLink" Target="externalLinks/externalLink19.xml"/><Relationship Id="rId47" Type="http://schemas.openxmlformats.org/officeDocument/2006/relationships/externalLink" Target="externalLinks/externalLink40.xml"/><Relationship Id="rId68" Type="http://schemas.openxmlformats.org/officeDocument/2006/relationships/externalLink" Target="externalLinks/externalLink61.xml"/><Relationship Id="rId89" Type="http://schemas.openxmlformats.org/officeDocument/2006/relationships/externalLink" Target="externalLinks/externalLink82.xml"/><Relationship Id="rId112" Type="http://schemas.openxmlformats.org/officeDocument/2006/relationships/externalLink" Target="externalLinks/externalLink105.xml"/><Relationship Id="rId133" Type="http://schemas.openxmlformats.org/officeDocument/2006/relationships/externalLink" Target="externalLinks/externalLink126.xml"/><Relationship Id="rId154" Type="http://schemas.openxmlformats.org/officeDocument/2006/relationships/externalLink" Target="externalLinks/externalLink147.xml"/><Relationship Id="rId175" Type="http://schemas.openxmlformats.org/officeDocument/2006/relationships/theme" Target="theme/theme1.xml"/><Relationship Id="rId16" Type="http://schemas.openxmlformats.org/officeDocument/2006/relationships/externalLink" Target="externalLinks/externalLink9.xml"/><Relationship Id="rId37" Type="http://schemas.openxmlformats.org/officeDocument/2006/relationships/externalLink" Target="externalLinks/externalLink30.xml"/><Relationship Id="rId58" Type="http://schemas.openxmlformats.org/officeDocument/2006/relationships/externalLink" Target="externalLinks/externalLink51.xml"/><Relationship Id="rId79" Type="http://schemas.openxmlformats.org/officeDocument/2006/relationships/externalLink" Target="externalLinks/externalLink72.xml"/><Relationship Id="rId102" Type="http://schemas.openxmlformats.org/officeDocument/2006/relationships/externalLink" Target="externalLinks/externalLink95.xml"/><Relationship Id="rId123" Type="http://schemas.openxmlformats.org/officeDocument/2006/relationships/externalLink" Target="externalLinks/externalLink116.xml"/><Relationship Id="rId144" Type="http://schemas.openxmlformats.org/officeDocument/2006/relationships/externalLink" Target="externalLinks/externalLink137.xml"/><Relationship Id="rId90" Type="http://schemas.openxmlformats.org/officeDocument/2006/relationships/externalLink" Target="externalLinks/externalLink83.xml"/><Relationship Id="rId165" Type="http://schemas.openxmlformats.org/officeDocument/2006/relationships/externalLink" Target="externalLinks/externalLink158.xml"/><Relationship Id="rId27" Type="http://schemas.openxmlformats.org/officeDocument/2006/relationships/externalLink" Target="externalLinks/externalLink20.xml"/><Relationship Id="rId48" Type="http://schemas.openxmlformats.org/officeDocument/2006/relationships/externalLink" Target="externalLinks/externalLink41.xml"/><Relationship Id="rId69" Type="http://schemas.openxmlformats.org/officeDocument/2006/relationships/externalLink" Target="externalLinks/externalLink62.xml"/><Relationship Id="rId113" Type="http://schemas.openxmlformats.org/officeDocument/2006/relationships/externalLink" Target="externalLinks/externalLink106.xml"/><Relationship Id="rId134" Type="http://schemas.openxmlformats.org/officeDocument/2006/relationships/externalLink" Target="externalLinks/externalLink127.xml"/><Relationship Id="rId80" Type="http://schemas.openxmlformats.org/officeDocument/2006/relationships/externalLink" Target="externalLinks/externalLink73.xml"/><Relationship Id="rId155" Type="http://schemas.openxmlformats.org/officeDocument/2006/relationships/externalLink" Target="externalLinks/externalLink148.xml"/><Relationship Id="rId176" Type="http://schemas.openxmlformats.org/officeDocument/2006/relationships/styles" Target="styles.xml"/><Relationship Id="rId17" Type="http://schemas.openxmlformats.org/officeDocument/2006/relationships/externalLink" Target="externalLinks/externalLink10.xml"/><Relationship Id="rId38" Type="http://schemas.openxmlformats.org/officeDocument/2006/relationships/externalLink" Target="externalLinks/externalLink31.xml"/><Relationship Id="rId59" Type="http://schemas.openxmlformats.org/officeDocument/2006/relationships/externalLink" Target="externalLinks/externalLink52.xml"/><Relationship Id="rId103" Type="http://schemas.openxmlformats.org/officeDocument/2006/relationships/externalLink" Target="externalLinks/externalLink96.xml"/><Relationship Id="rId124" Type="http://schemas.openxmlformats.org/officeDocument/2006/relationships/externalLink" Target="externalLinks/externalLink117.xml"/><Relationship Id="rId70" Type="http://schemas.openxmlformats.org/officeDocument/2006/relationships/externalLink" Target="externalLinks/externalLink63.xml"/><Relationship Id="rId91" Type="http://schemas.openxmlformats.org/officeDocument/2006/relationships/externalLink" Target="externalLinks/externalLink84.xml"/><Relationship Id="rId145" Type="http://schemas.openxmlformats.org/officeDocument/2006/relationships/externalLink" Target="externalLinks/externalLink138.xml"/><Relationship Id="rId166" Type="http://schemas.openxmlformats.org/officeDocument/2006/relationships/externalLink" Target="externalLinks/externalLink159.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Indiramma\e\Estimates\pmgsy-phaseII\Nalgonda\Graded-27.Dacharam.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Documents\Buildings\Data\data9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ndiramma\e\Estimates\pmgsy\Deverakonda\87.Gazinagar.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Indiramma\e\Estimates\pmgsy\Package1304\07.1.package1303.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A:\Estimates\Buildings\Mpp_newplan\Miryalaguda\MPP_Rajapet.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Indiramma\e\Estimates\Buildings\Mpp_newplan\Miryalaguda\MPP_Rajapet.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Indiramma\e\Estimates\Buildings\MPP_Buildings\mpp%20estimate%20NADIGUDEM.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Indiramma\e\Estimates\pmgsy-phase4\Thungathurthy\Thirumalagiri-Thatipamula-sri%20ram%20tanda\CD%20works.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Adnin\Users\singh\db1\BIJNEPALLY\VATTE_PALEM_CD3_WORK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ystem4\e\WINDOWS\Desktop\Desktop\rajsekhar\eluru%20sub\Elluru%20de%20&amp;%20es\estimations%20subm\Eluru%20Data%20Muni%20Modi%20FINAL.xls.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A:\singh\NEW_ESTT_TYPE_DESIGENS\NEW_ESTT_2001_2002\COMMUNITY_HALLS.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A:\BRREDDY\VWF\ANGAN_WADI_ESTT_TYPE_DESIGENS.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A:\ESTIMATE_DESIGN.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Adnin\singh\db1\BIJNEPALLY\VATTE_PALEM_CD3_WORKS.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192.168.100.2\singh\db1\BIJNEPALLY\VATTE_PALEM_CD3_WORKS.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leserver\YTC%20Works\YTC%20BCM%20HYD\Ekalavya%20Doors%20&amp;%20Roads%20Datas%2013-14.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eleserver\Documents%20and%20Settings\Venkat123\Local%20Settings\Temporary%20Internet%20Files\Content.IE5\CLYZ45MR\Ekalavya%20Doors%20&amp;%20Roads%20Datas%2013-14.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eleserver\YTC%20-%20Khammam\Ekalavya%20Doors%20&amp;%20Roads%20Datas%2013-14.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192.168.100.2\Nagarjuna\WE%20Full\NALGONDA_HUDCO_WORKEST\HUDCO_7_VOILSINGARAM_KRISHNA_PR\3_PIPELINES_VOILSINGRAM.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Rwsproj9\projects4\NALGONDA_HUDCO_WORKEST\HUDCO_7_VOILSINGARAM_KRISHNA_PR\3_PIPELINES_VOILSINGRAM.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eleserver\Users\sai\AppData\Roaming\Microsoft\Excel\YTC%20Works\YTC%20BCM%20HYD\Ekalavya%20Doors%20&amp;%20Roads%20Datas%2013-14.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eleserver\Users\sai\AppData\Roaming\Microsoft\Excel\satyasai%20-sssc\Chintapalli\YTC%20Chintapalli%20RE\Ekalavya%20Doors%20&amp;%20Roads%20Datas%2013-14.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192.168.100.2\Nagarjuna\WE%20Full\07%202010%20Marketing%20Estimates\2010-11_NAGAYALANKA.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Users\Raghava\Desktop\BT%20Data.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eleserver\Users\sai\AppData\Roaming\Microsoft\Excel\Chintapalli\YTC%20Chintapalli%20RE\Ekalavya%20Doors%20&amp;%20Roads%20Datas%2013-14.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Print\aptdc-mahanandi-civil-datas-estimate-20-9-07.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Data%20(14-15).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Estimates\Estimates\Bowenpally\Up%20date\Estimates\Estimates\Narsingi\New%20works.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server\working%20estimate%202\wORKING%20ESTIMATE%20kapulapally.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Estimates\Estimates\Bowenpally\Up%20date\Estimates\Estimates\Medchal\2010-11\new%20estt%202011-12.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Services\c\windows\TEMP\BUDOFF\BBY\ongc_bhn%20complex\l&amp;t%20mar%2098\MAY28-98\BOM_l&amp;t_rev2_MAY-28-98.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eleserver\YTC%20Works\YTC%20-%20Khammam\Documents%20and%20Settings\Venkat123\Local%20Settings\Temporary%20Internet%20Files\Content.IE5\CLYZ45MR\Ekalavya%20Doors%20&amp;%20Roads%20Datas%2013-14.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192.168.100.2\107CW\Users\AEE%207\Downloads\Marketing%20Data\Data%20(14-15).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Office_dpo2\f\Users\Raghava\Desktop\BT%20Data.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Users/pc/Downloads/smb:/Edrcserver1/design/user/Cement/KVPgroup/E-Kvp/KVP-Engrs/PPRM-Housing/Namakkal%20Housing/School/T1037%20Entire%20School.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smb://Edrcserver1/design/user/Cement/KVPgroup/E-Kvp/KVP-Engrs/PPRM-Housing/Namakkal%20Housing/School/T1037%20Entire%20School.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Adnin\NALGONDA_HUDCO_WORKEST\HUDCO_7_VOILSINGARAM_KRISHNA_PR\3_PIPELINES_VOILSINGRAM.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A:\Estimates\RIDF-X%20estimate\Documents%20and%20Settings\tanesh\My%20Documents\T-G%20road\Road%2003-04\Road.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192.168.100.2\YMallikarjuna%20Reddy(SW)\OFFICE\AE's\AE-%20ATP\Degree%20College%20at%20Tadipatri.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Contract-aruna\public_aruna\Public_Aruna\contracts(ak)\Hyderabad\Mes\MES-SEC.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A:\vizag%20RIDF_X1\mahesh\t-s_models\MODEL1(chandrashekar).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My%20Documents%20250806/New%20P-B%20Rd.16-25.2/Vallampatla%20-Tharigoppula.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D:\My%20Documents%20250806\New%20P-B%20Rd.16-25.2\Vallampatla%20-Tharigoppula.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My%20Documents%20250806/New%20P-B%20Rd.16-25.2/Estimates/RIDF-XI/WARANGAL/RN%20road-05-06.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D:\My%20Documents%20250806\New%20P-B%20Rd.16-25.2\Estimates\RIDF-XI\WARANGAL\RN%20road-05-06.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APril_XI\April_Mahesh_0404.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Rythu%20bazar,%20Gaddiannaram.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Up%20date\Estimates\Estimates\Narsingi\New%20works.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192.168.100.2\107CW\Users\AEE%207\Downloads\Marketing%20Data\Rythu%20bazar,%20Gaddiannaram.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192.168.100.2\Temp\Electrical\Dubbak%20100%20bedded%20Hospital%20Estimate\Marketing%20Data\Up%20date\Estimates\Estimates\Medchal\2010-11\new%20estt%202011-12.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Sys1\d-sys1\Store_Box\NABARD_Estimates\cd%20namnoor%20gullakota11.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A:\mahesh\t-s_models\LATEST\WG\Madhavaram_Kamsalipalem.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Ssr-4a9c6879c96\d\DOCUME~1\R&amp;B\LOCALS~1\Temp\Temporary%20Directory%202%20for%20NABARD_PALAKONDA2.zip\18.04.06\Copy%20of%20Final_Master_11_%20tallavaram.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Dee1\C\PMGSY%20ESTIMATES\PMGSY%2004-05\R-F%20Dacharam%20to%20Kandikatkoor%20(Sir-22).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correspondance\Estimates\ECO_PUMP_FINAL.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192.168.100.2\MASTER%20DATA%202018-19-06.10.18-DATAS%20MODIFIED-LIFTS%20-%20ANTP\MASTER%20DATA%202018-19-OC-SELF-21.09.18.xlsx"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Dee1\C\chatu\PMGSY%20PH_IV%20estimates\PMGSY\Yamanapalli%20to%20Mahamutharam%20(Maha%204%20kms).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OFFICE\AE's\Back%20up%20files%20up%20to%2017509\f\Ravi%20JE%20SC%20Corp\Proposal\2008-09\APSWRSC%20Rly.%20Kodur%2020609\Preparation%20of%20platforms%20FF%20at%20APSWRSC%20Rly.%20Kodur%204.2.10.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Waller\cd-reader%20e\My%20Documents\FINAL%20REPORT\Part%20B\TRUNK%20&amp;%20ALL%20ROAD%20DATA.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PMGSY-I%20BAL-04-05\Road%20from%206-0%20km%20of%20T01%20to%20Balwanthapur%20(Mal-5).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Indiramma\e\Estimates\Buildings\Mpp_newplan\Miryalaguda\MPP_Gundlapally1.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A:\Sirpur%20est.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Surya\K\alur%20&amp;%20adoni\Documents%20and%20Settings\MY%20PC\Desktop\OFFICE\AE's\Back%20up%20files\f\R&amp;B%20Reg\Sathya%20Murthy%20JE\Re-cast%20Est\CT%20Road%20Km%202-0-2%2020608\CT%20Road%20biurdge%20Km%202-0-2%2026908.xls"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Users/pc/Downloads/smb:/Geetha/F/PHILLIP/cebu-mactan/Siemens/BOQ-Siemens%20OEP.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smb://Geetha/F/PHILLIP/cebu-mactan/Siemens/BOQ-Siemens%20OEP.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Indiramma\e\Documents\Buildings\Data\data99.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Prccdu\d\P.R.%20Atmakur\Estimates\P.R%20Guest%20house\Ramesh%20PWSS\2007-08\CR-Vchambers.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Users/pc/Downloads/smb:/Wabag/Tenders_IV/V11.769_DJB_Dwarka%2050%20MGD%20WTP/Engineering/Process/Yagnaprasad/YP_2/Transfer/Biopur%20Rev2.1_avg.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smb://Wabag/Tenders_IV/V11.769_DJB_Dwarka%2050%20MGD%20WTP/Engineering/Process/Yagnaprasad/YP_2/Transfer/Biopur%20Rev2.1_avg.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Filesrv\rws-common\Projects_aee8\MLN\estimate\ssr_final.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Prccdu\d\P.R.%20Atmakur\Estimates\P.R%20Guest%20house\Estimate\Estimate\ModelEstimate\CS-Taps.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A:\singh\db1\BIJNEPALLY\VATTE_PALEM_CD3_WORKS.xls"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Prccdu\d\P.R.%20Atmakur\Estimates\P.R%20Guest%20house\2006-07%20estimate.XLS"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Users/pc/Downloads/smb:/Geetha/F/Emer/emer_jonson/05.08.12_Construction%20Stage/Price%20Comp%20Nego/Structures/Hyderabad%20Airport%20(HIAL)/HIAL%20Nego%20Stage/HIAL%20Schedule%20of%20Rate%20(Conforming%20Tender)%20-%2031%20January%20'05/Sc"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smb://Geetha/F/Emer/emer_jonson/05.08.12_Construction%20Stage/Price%20Comp%20Nego/Structures/Hyderabad%20Airport%20(HIAL)/HIAL%20Nego%20Stage/HIAL%20Schedule%20of%20Rate%20(Conforming%20Tender)%20-%2031%20January%20'05/Sc"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file:///\\192.168.100.2\107CW\Users\AEE%207\Downloads\Marketing%20Data\Estimates\Estimates\Bowenpally\Up%20date\Estimates\Estimates\Tandur\datas-2010-11,Tandur.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file:///\\Rwsproj20\rwsproj20\VZNM-Maruwada\MARUWADA(Hyd%20st)"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A:\db1\singh\ESTT_TYPE_DESIG\SHADIKHANA_ESTT_TYPE_DESIGENS.xls"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eleserver\Users\sai\AppData\Roaming\Microsoft\Excel\Users\SATYASAI\Desktop\Ekalavya%20Doors%20&amp;%20Roads%20Datas%2013-14.xls"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file:///\\192.168.100.2\107CW\Users\AEE%207\Downloads\Estimates%20CE%20HUDCO\Impts.by%20wid.&amp;%20Strength.VAA%2051.8%20to%2052.8%20inc.CD%20works..xls"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A:\Estimates\RIDF-X%20estimate\Documents%20and%20Settings\tanesh\My%20Documents\Building%2003-04\Building%20Y.xls"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192.168.100.2\TEMP\SRI%20KANTH\10-07-2021\REAR%20SIDE%20BLOCK\f\My%20Documents\ESTIMATES\Estimate%20copy.xls"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file:///\\192.168.100.2\TEMP\SRI%20KANTH\10-07-2021\Arul\MD%20Visit\RAB-23\Data%20-%20base\Client%20Bill\R.A%20Bill%20No-17\UGF%20Block%20F.xls"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file:///\\192.168.100.2\YMallikarjuna%20Reddy(SW)\WE%20Constr.%20of%20premanent%20SWRSC%20Kondapuram%20-%2030.12.2012.xls"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Prccdu\d\P.R.%20Atmakur\Estimates\P.R%20Guest%20house\Estimate\Estimate\ModelEstimate\CS-PHouse-Legal.xls"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192.168.100.2\Mails%20Received\WINDOWS\Desktop\PMGSY%20PH-V\ARRR-ver-1104.xls"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RAJU%20PR/2008-09%20BUILDINGS/HERITAGE%202008-09/SRIVARIMETTU%20-%20New/PMGSY-I%20BAL-04-05/Road%20from%206-0%20km%20of%20T01%20to%20Balwanthapur%20(Mal-5).xl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file:///D:\RAJU%20PR\2008-09%20BUILDINGS\HERITAGE%202008-09\SRIVARIMETTU%20-%20New\PMGSY-I%20BAL-04-05\Road%20from%206-0%20km%20of%20T01%20to%20Balwanthapur%20(Mal-5).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Serws4\My%20Documents\babu\Sector%20Estimate%20_%20Mylapur.xls"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file:///\\192.168.100.2\Mails%20Received\RAJU%20PR\2008-09%20BUILDINGS\HERITAGE%202008-09\SRIVARIMETTU%20-%20New\WINDOWS\Desktop\PMGSY%20PH-V\ARRR-ver-1104.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Roads-pmgsy\c\WINDOWS\Desktop\singh\db1\BIJNEPALLY\VATTEM_PALEM_BT_ROAD_15KM'S.xls"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file:///\\Saraswathi\saraswathi%20rao\Documents%20and%20Settings\hcl\Desktop\ARRR-ver-1104.xls"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Office_dpo2\f\BACKUP%205-10-2010\New%20Folder\SIVARAM\INTERNAL%20DISTRUBUTION%20SYSTEMS\Data%20Items\Rampachodavaram%20projects\Pipes&amp;Valves09-10\1.Model%20pipelines%20Data%202008-09-1.XLS"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file:///A:\singh\db1\NGKL_SPLRRM_%20ROAD_MODEL.xls"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file:///\\192.168.4.17\workings%20(e)\Files\BZ001%20-%20RO\Seminar\SEMINAR.xls"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file:///\\Filesrv\rws-common\nspt\GB-DES\NB1-HYD\NSPT-G~1.XLS"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file:///\\PROJNET\GROUP4\PROPOSAL\CHEMICAL\FIRM\HALDIA\HDPE\CALCUTTA\PROPOSAL\CHEMICAL\FIRM\HALDIA\NCU\HPL\BECHTEL\OFFER\COST\HPL_LP4.XLS" TargetMode="External"/></Relationships>
</file>

<file path=xl/externalLinks/_rels/externalLink98.xml.rels><?xml version="1.0" encoding="UTF-8" standalone="yes"?>
<Relationships xmlns="http://schemas.openxmlformats.org/package/2006/relationships"><Relationship Id="rId1" Type="http://schemas.openxmlformats.org/officeDocument/2006/relationships/externalLinkPath" Target="file:///\\6C27CBCA\jawaharnagar-bpt-hyd-1.xls"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file:///\\C3\My%20Documents\prmr\Hyd%20stat3.xls"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new%20Ramadugu%205.03.2011\Gangadhara%20data%206.3.2011.XLS"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file:///\\Filesrv\rws-common\designs\Nspt-proj\smpreply-final\PLest.xls" TargetMode="External"/></Relationships>
</file>

<file path=xl/externalLinks/_rels/externalLink102.xml.rels><?xml version="1.0" encoding="UTF-8" standalone="yes"?>
<Relationships xmlns="http://schemas.openxmlformats.org/package/2006/relationships"><Relationship Id="rId1" Type="http://schemas.microsoft.com/office/2006/relationships/xlExternalLinkPath/xlPathMissing" Target="DISCOUNT"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file:///\\192.168.100.2\107CW\Users\AEE%207\Downloads\Documents%20and%20Settings\Administrator\Desktop\IHSDP_KMC\RGK.RAYANAM.BILL%203.xls"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file:///\\Services\c\windows\TEMP\Chemical\uran\finalBom\commercial\finalcost.xls"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file:///\\Dee3\c\Phase-V\ARRR-ver-1104-Chandegaon.xls"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DATA%202008-09\Documents%20and%20Settings\hcl\Desktop\ARRR-ver-1104.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file:///\\Ceprnab1-nab4\d\ARRR-ver-1105.xls"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file:///\\Indiramma\e\Estimates\Nabard\Deverakonda\Koppole_bollaram\Est_KB.xls" TargetMode="External"/></Relationships>
</file>

<file path=xl/externalLinks/_rels/externalLink109.xml.rels><?xml version="1.0" encoding="UTF-8" standalone="yes"?>
<Relationships xmlns="http://schemas.openxmlformats.org/package/2006/relationships"><Relationship Id="rId1" Type="http://schemas.microsoft.com/office/2006/relationships/xlExternalLinkPath/xlPathMissing" Target="Lookup"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Sai4\d\muncipality\old%20muncipality\qpur%20%20total%20stuff\Qpur1\TRASH\DATAs\cgnagar%20data3.xls"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file:///\\192.168.100.2\Mails%20Received\2021\APMSIDC\Feb-21\02-02-21(VZM%20Estimates)\attachments_2010_12_07\est%20ref\DOCUME~1\SUDARS~1\LOCALS~1\Temp\Rar$DI00.765\Tirpuathi\Datas%20for%20roads%20and%20drains_2008-09.xls"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file:///\\Eepr1\c\puttur\DATA%20PRINTS.,\-WORK%20UNDER%20PROGRESS-\PMGSY%20Training\Special%20FocusPMGSY%20Training%20programme\Rate%20analysis\ARRR-ver-1104.xls"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file:///\\192.168.100.2\TEMP\SRI%20KANTH\10-07-2021\REAR%20SIDE%20BLOCK\d\Marketing\Markfed\Market%20Yard%20Datas\DATA%202008-09\Documents%20and%20Settings\RAMU\Desktop\ARRR-ver-1105-vsr.xls"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file:///\\eleserver\sandeep\Data%202016-17.xlsx"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file:///\\Adnin\Users\Old%20system%20files\Narsimha\singh\db1\BIJNEPALLY\VATTE_PALEM_CD3_WORKS.xls" TargetMode="External"/></Relationships>
</file>

<file path=xl/externalLinks/_rels/externalLink116.xml.rels><?xml version="1.0" encoding="UTF-8" standalone="yes"?>
<Relationships xmlns="http://schemas.openxmlformats.org/package/2006/relationships"><Relationship Id="rId1" Type="http://schemas.openxmlformats.org/officeDocument/2006/relationships/externalLinkPath" Target="file:///\\Adnin\Users\Users\prasad\Downloads\Users\Sh@shi\Downloads\Venkat-2011-12\FILE-20.09.10\model%20%20KARIMNAGAR\Model-Anganwadi-KRNR\Poosala.xls" TargetMode="External"/></Relationships>
</file>

<file path=xl/externalLinks/_rels/externalLink117.xml.rels><?xml version="1.0" encoding="UTF-8" standalone="yes"?>
<Relationships xmlns="http://schemas.openxmlformats.org/package/2006/relationships"><Relationship Id="rId1" Type="http://schemas.openxmlformats.org/officeDocument/2006/relationships/externalLinkPath" Target="file:///\\192.168.100.2\YMallikarjuna%20Reddy(SW)\Back%20up%20files%20up%20to%2017509\f\Price%20Escalation\Sekhar\SC%20Corporation\Bldgs\Monthly%20rates\Gooty\Welfare%20hostel%20complex%20Girls%20Gooty%2028.4.2010.xls"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file:///\\Office_dpo2\f\RDF%20Estimates\Chintalapudi%20-%20Kamalapuram%20road%20(via)%20Kantampalem%20from%20Km.10.0%20to%2023.6.xls"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file:///\\Adnin\Users\Users\prasad\Downloads\RDF%20Estimates\Chintalapudi%20-%20Kamalapuram%20road%20(via)%20Kantampalem%20from%20Km.10.0%20to%2023.6.xls" TargetMode="External"/></Relationships>
</file>

<file path=xl/externalLinks/_rels/externalLink120.xml.rels><?xml version="1.0" encoding="UTF-8" standalone="yes"?>
<Relationships xmlns="http://schemas.openxmlformats.org/package/2006/relationships"><Relationship Id="rId1" Type="http://schemas.openxmlformats.org/officeDocument/2006/relationships/externalLinkPath" Target="file:///\\192.168.100.2\Marketing%20Data\Estimates\Estimates\Bowenpally\Up%20date\Estimates\Estimates\Medchal\2010-11\Compound%20wall%20(balance%20portion).xls" TargetMode="External"/></Relationships>
</file>

<file path=xl/externalLinks/_rels/externalLink121.xml.rels><?xml version="1.0" encoding="UTF-8" standalone="yes"?>
<Relationships xmlns="http://schemas.openxmlformats.org/package/2006/relationships"><Relationship Id="rId1" Type="http://schemas.openxmlformats.org/officeDocument/2006/relationships/externalLinkPath" Target="file:///\\server\107CW\Users\AEE%207\Downloads\Marketing%20Data\Estimates\Estimates\Bowenpally\Up%20date\Estimates\Estimates\Medchal\2010-11\Compound%20wall%20(balance%20portion).xls" TargetMode="External"/></Relationships>
</file>

<file path=xl/externalLinks/_rels/externalLink122.xml.rels><?xml version="1.0" encoding="UTF-8" standalone="yes"?>
<Relationships xmlns="http://schemas.openxmlformats.org/package/2006/relationships"><Relationship Id="rId1" Type="http://schemas.openxmlformats.org/officeDocument/2006/relationships/externalLinkPath" Target="file:///\\Indiramma\e\Levels\Kodad\Adloor\Dondapadu-2.xls" TargetMode="External"/></Relationships>
</file>

<file path=xl/externalLinks/_rels/externalLink123.xml.rels><?xml version="1.0" encoding="UTF-8" standalone="yes"?>
<Relationships xmlns="http://schemas.openxmlformats.org/package/2006/relationships"><Relationship Id="rId1" Type="http://schemas.openxmlformats.org/officeDocument/2006/relationships/externalLinkPath" Target="file:///A:\singh\db1\BIJNEPALLY\VATTEM_PALEM_BT_ROAD_15KM'S.xls" TargetMode="External"/></Relationships>
</file>

<file path=xl/externalLinks/_rels/externalLink124.xml.rels><?xml version="1.0" encoding="UTF-8" standalone="yes"?>
<Relationships xmlns="http://schemas.openxmlformats.org/package/2006/relationships"><Relationship Id="rId1" Type="http://schemas.openxmlformats.org/officeDocument/2006/relationships/externalLinkPath" Target="file:///\\Adnin\Users\Old%20system%20files\Narsimha\My%20Music\My%20Documents\Narsimha\CD-ESTT%20&amp;%20CD-DATA-MODEL.xls"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Users/pc/Downloads/smb:/Geetha/F/user/GMK/T4312-HIAL/BOQ/Public%20convenience%20building.xls" TargetMode="External"/></Relationships>
</file>

<file path=xl/externalLinks/_rels/externalLink126.xml.rels><?xml version="1.0" encoding="UTF-8" standalone="yes"?>
<Relationships xmlns="http://schemas.openxmlformats.org/package/2006/relationships"><Relationship Id="rId1" Type="http://schemas.openxmlformats.org/officeDocument/2006/relationships/externalLinkPath" Target="smb://Geetha/F/user/GMK/T4312-HIAL/BOQ/Public%20convenience%20building.xls"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file:///\\DASU-2\Office%20(E)\Correspondance\my%20docuements_Temp\AEE%20Kurupam\RR%20Cener\RR%20est\RSVY\RSVY%20Recast.Est\k.k.road\New_Itika_Turakanaiduvalasa.xls" TargetMode="External"/></Relationships>
</file>

<file path=xl/externalLinks/_rels/externalLink128.xml.rels><?xml version="1.0" encoding="UTF-8" standalone="yes"?>
<Relationships xmlns="http://schemas.openxmlformats.org/package/2006/relationships"><Relationship Id="rId1" Type="http://schemas.openxmlformats.org/officeDocument/2006/relationships/externalLinkPath" Target="/R&amp;B(Telangana)/Courts/KP-08.2.2018%20FROM%20%20R&amp;B%20DEPTT/Road%20Estimate.xls" TargetMode="External"/></Relationships>
</file>

<file path=xl/externalLinks/_rels/externalLink129.xml.rels><?xml version="1.0" encoding="UTF-8" standalone="yes"?>
<Relationships xmlns="http://schemas.openxmlformats.org/package/2006/relationships"><Relationship Id="rId1" Type="http://schemas.openxmlformats.org/officeDocument/2006/relationships/externalLinkPath" Target="file:///D:\R&amp;B(Telangana)\Courts\KP-08.2.2018%20FROM%20%20R&amp;B%20DEPTT\Road%20Estimate.xls" TargetMode="External"/></Relationships>
</file>

<file path=xl/externalLinks/_rels/externalLink130.xml.rels><?xml version="1.0" encoding="UTF-8" standalone="yes"?>
<Relationships xmlns="http://schemas.openxmlformats.org/package/2006/relationships"><Relationship Id="rId1" Type="http://schemas.openxmlformats.org/officeDocument/2006/relationships/externalLinkPath" Target="file:///\\Eepr1\c\puttur\WINDOWS\Desktop\PMGSY%20PH-V\ARRR-ver-1104.xls" TargetMode="External"/></Relationships>
</file>

<file path=xl/externalLinks/_rels/externalLink131.xml.rels><?xml version="1.0" encoding="UTF-8" standalone="yes"?>
<Relationships xmlns="http://schemas.openxmlformats.org/package/2006/relationships"><Relationship Id="rId1" Type="http://schemas.openxmlformats.org/officeDocument/2006/relationships/externalLinkPath" Target="file:///\\Filesrv\rws-common\designs\Nspt-proj\gb-des\PLest-nb1-pac3.xls" TargetMode="External"/></Relationships>
</file>

<file path=xl/externalLinks/_rels/externalLink132.xml.rels><?xml version="1.0" encoding="UTF-8" standalone="yes"?>
<Relationships xmlns="http://schemas.openxmlformats.org/package/2006/relationships"><Relationship Id="rId1" Type="http://schemas.openxmlformats.org/officeDocument/2006/relationships/externalLinkPath" Target="file:///\\APEWIDC-PREM\Documents%20and%20Settings\AMBIENCE\Application%20Data\Microsoft\Excel\l%20Economical%20PMain-Yerravanipalem.xls" TargetMode="External"/></Relationships>
</file>

<file path=xl/externalLinks/_rels/externalLink133.xml.rels><?xml version="1.0" encoding="UTF-8" standalone="yes"?>
<Relationships xmlns="http://schemas.openxmlformats.org/package/2006/relationships"><Relationship Id="rId1" Type="http://schemas.openxmlformats.org/officeDocument/2006/relationships/externalLinkPath" Target="file:///\\29893273\l%20Ecconomical%20Pumping%20Main-DP1.xlsx" TargetMode="External"/></Relationships>
</file>

<file path=xl/externalLinks/_rels/externalLink134.xml.rels><?xml version="1.0" encoding="UTF-8" standalone="yes"?>
<Relationships xmlns="http://schemas.openxmlformats.org/package/2006/relationships"><Relationship Id="rId1" Type="http://schemas.openxmlformats.org/officeDocument/2006/relationships/externalLinkPath" Target="file:///\\Rwsproj6\d\pro%20ma\Gotlam\hydralic.xls" TargetMode="External"/></Relationships>
</file>

<file path=xl/externalLinks/_rels/externalLink135.xml.rels><?xml version="1.0" encoding="UTF-8" standalone="yes"?>
<Relationships xmlns="http://schemas.openxmlformats.org/package/2006/relationships"><Relationship Id="rId1" Type="http://schemas.openxmlformats.org/officeDocument/2006/relationships/externalLinkPath" Target="file:///\\User4\c\prmr\Kangplly%20&amp;%20ramgiri\KGP.hyd%20rev%20GLBR.xls" TargetMode="External"/></Relationships>
</file>

<file path=xl/externalLinks/_rels/externalLink136.xml.rels><?xml version="1.0" encoding="UTF-8" standalone="yes"?>
<Relationships xmlns="http://schemas.openxmlformats.org/package/2006/relationships"><Relationship Id="rId1" Type="http://schemas.openxmlformats.org/officeDocument/2006/relationships/externalLinkPath" Target="file:///\\ADNIN\Users\anwar\Documents%20and%20Settings\Acer\Desktop\educationa%20resource%20center\All%20Sections%202006\Civil\Subhash\SEWS%20Musthabad\SEWS%20bal.%20Ests\Rakesh2\MHP%20Daily.xls" TargetMode="External"/></Relationships>
</file>

<file path=xl/externalLinks/_rels/externalLink137.xml.rels><?xml version="1.0" encoding="UTF-8" standalone="yes"?>
<Relationships xmlns="http://schemas.openxmlformats.org/package/2006/relationships"><Relationship Id="rId1" Type="http://schemas.openxmlformats.org/officeDocument/2006/relationships/externalLinkPath" Target="/Users/srinu/Desktop/Repairs/Jaggampeta%20Boys/educationa%20resource%20center/All%20Sections%202006/Civil/Subhash/SEWS%20Musthabad/SEWS%20bal.%20Ests/Rakesh2/MHP%20Daily.xls" TargetMode="External"/></Relationships>
</file>

<file path=xl/externalLinks/_rels/externalLink138.xml.rels><?xml version="1.0" encoding="UTF-8" standalone="yes"?>
<Relationships xmlns="http://schemas.openxmlformats.org/package/2006/relationships"><Relationship Id="rId1" Type="http://schemas.openxmlformats.org/officeDocument/2006/relationships/externalLinkPath" Target="file:///D:\Users\srinu\Desktop\Repairs\Jaggampeta%20Boys\educationa%20resource%20center\All%20Sections%202006\Civil\Subhash\SEWS%20Musthabad\SEWS%20bal.%20Ests\Rakesh2\MHP%20Daily.xls" TargetMode="External"/></Relationships>
</file>

<file path=xl/externalLinks/_rels/externalLink139.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Dornakal-Seetharam.xls" TargetMode="External"/></Relationships>
</file>

<file path=xl/externalLinks/_rels/externalLink140.xml.rels><?xml version="1.0" encoding="UTF-8" standalone="yes"?>
<Relationships xmlns="http://schemas.openxmlformats.org/package/2006/relationships"><Relationship Id="rId1" Type="http://schemas.openxmlformats.org/officeDocument/2006/relationships/externalLinkPath" Target="file:///\\DASU-2\Office%20(E)\Documents%20and%20Settings\Acer%20OEM%20User\Desktop\TS%20Tadwai-Bayyaram-N.xls" TargetMode="External"/></Relationships>
</file>

<file path=xl/externalLinks/_rels/externalLink141.xml.rels><?xml version="1.0" encoding="UTF-8" standalone="yes"?>
<Relationships xmlns="http://schemas.openxmlformats.org/package/2006/relationships"><Relationship Id="rId1" Type="http://schemas.openxmlformats.org/officeDocument/2006/relationships/externalLinkPath" Target="file:///\\PCNEW\Sharing\Estimates\Buildings\MPP_Buildings\mpp%20estimate%20NADIGUDEM.xls" TargetMode="External"/></Relationships>
</file>

<file path=xl/externalLinks/_rels/externalLink142.xml.rels><?xml version="1.0" encoding="UTF-8" standalone="yes"?>
<Relationships xmlns="http://schemas.openxmlformats.org/package/2006/relationships"><Relationship Id="rId1" Type="http://schemas.openxmlformats.org/officeDocument/2006/relationships/externalLinkPath" Target="file:///\\DASU-2\Office%20(E)\Correspondance\my%20docuements_Temp\AEE%20Kurupam\RR%20Cener\RR%20est\NABARD%20RIDF.XI%20DATAS.xls" TargetMode="External"/></Relationships>
</file>

<file path=xl/externalLinks/_rels/externalLink143.xml.rels><?xml version="1.0" encoding="UTF-8" standalone="yes"?>
<Relationships xmlns="http://schemas.openxmlformats.org/package/2006/relationships"><Relationship Id="rId1" Type="http://schemas.openxmlformats.org/officeDocument/2006/relationships/externalLinkPath" Target="file:///\\Adnin\Users\Users\prasad\Downloads\My%20Documents\docu\docu\R&amp;B%20Dept.%20Estimates\East-Section.xls" TargetMode="External"/></Relationships>
</file>

<file path=xl/externalLinks/_rels/externalLink144.xml.rels><?xml version="1.0" encoding="UTF-8" standalone="yes"?>
<Relationships xmlns="http://schemas.openxmlformats.org/package/2006/relationships"><Relationship Id="rId1" Type="http://schemas.openxmlformats.org/officeDocument/2006/relationships/externalLinkPath" Target="file:///\\Indiramma\e\Estimates\Buildings\Mpp_newplan\Nalgonda\MPP_Vemulapally.xls" TargetMode="External"/></Relationships>
</file>

<file path=xl/externalLinks/_rels/externalLink145.xml.rels><?xml version="1.0" encoding="UTF-8" standalone="yes"?>
<Relationships xmlns="http://schemas.openxmlformats.org/package/2006/relationships"><Relationship Id="rId1" Type="http://schemas.openxmlformats.org/officeDocument/2006/relationships/externalLinkPath" Target="file:///\\192.168.100.2\Data.xls" TargetMode="External"/></Relationships>
</file>

<file path=xl/externalLinks/_rels/externalLink146.xml.rels><?xml version="1.0" encoding="UTF-8" standalone="yes"?>
<Relationships xmlns="http://schemas.openxmlformats.org/package/2006/relationships"><Relationship Id="rId1" Type="http://schemas.openxmlformats.org/officeDocument/2006/relationships/externalLinkPath" Target="file:///\\192.168.100.2\107CW\Users\AEE%207\Downloads\BACKUP%205-10-2010\New%20Folder\SIVARAM\INTERNAL%20DISTRUBUTION%20SYSTEMS\Data%20Items\RWS%20DATA%20COMMUNICATED\Valves09-10_NABARD%20DPR.xls" TargetMode="External"/></Relationships>
</file>

<file path=xl/externalLinks/_rels/externalLink147.xml.rels><?xml version="1.0" encoding="UTF-8" standalone="yes"?>
<Relationships xmlns="http://schemas.openxmlformats.org/package/2006/relationships"><Relationship Id="rId1" Type="http://schemas.openxmlformats.org/officeDocument/2006/relationships/externalLinkPath" Target="file:///\\192.168.100.17\d\Marketing\Markfed\Market%20Yard%20Datas\PMGSY-I%20BAL-04-05\Road%20from%206-0%20km%20of%20T01%20to%20Balwanthapur%20(Mal-5).xls" TargetMode="External"/></Relationships>
</file>

<file path=xl/externalLinks/_rels/externalLink148.xml.rels><?xml version="1.0" encoding="UTF-8" standalone="yes"?>
<Relationships xmlns="http://schemas.openxmlformats.org/package/2006/relationships"><Relationship Id="rId1" Type="http://schemas.openxmlformats.org/officeDocument/2006/relationships/externalLinkPath" Target="file:///\\Mayuri3\e\PMGSY-IV%20(ADDL)\Poodur%20to%20Surampet%20(mallial)%20(revised).xls" TargetMode="External"/></Relationships>
</file>

<file path=xl/externalLinks/_rels/externalLink149.xml.rels><?xml version="1.0" encoding="UTF-8" standalone="yes"?>
<Relationships xmlns="http://schemas.openxmlformats.org/package/2006/relationships"><Relationship Id="rId1" Type="http://schemas.openxmlformats.org/officeDocument/2006/relationships/externalLinkPath" Target="/latest_files/sgry_5-6/BACKUP/madhav/nabard/LATEST_NABARD/Beerole%20est.xls" TargetMode="External"/></Relationships>
</file>

<file path=xl/externalLinks/_rels/externalLink150.xml.rels><?xml version="1.0" encoding="UTF-8" standalone="yes"?>
<Relationships xmlns="http://schemas.openxmlformats.org/package/2006/relationships"><Relationship Id="rId1" Type="http://schemas.openxmlformats.org/officeDocument/2006/relationships/externalLinkPath" Target="file:///D:\latest_files\sgry_5-6\BACKUP\madhav\nabard\LATEST_NABARD\Beerole%20est.xls" TargetMode="External"/></Relationships>
</file>

<file path=xl/externalLinks/_rels/externalLink151.xml.rels><?xml version="1.0" encoding="UTF-8" standalone="yes"?>
<Relationships xmlns="http://schemas.openxmlformats.org/package/2006/relationships"><Relationship Id="rId1" Type="http://schemas.openxmlformats.org/officeDocument/2006/relationships/externalLinkPath" Target="/MODEL%20SCHOOL%20KKT%2018.06.2014/DB%20files/Estts/PP_Jcl/FDR%20Estts/ModifiedFDR_RTRoad.xls" TargetMode="External"/></Relationships>
</file>

<file path=xl/externalLinks/_rels/externalLink152.xml.rels><?xml version="1.0" encoding="UTF-8" standalone="yes"?>
<Relationships xmlns="http://schemas.openxmlformats.org/package/2006/relationships"><Relationship Id="rId1" Type="http://schemas.openxmlformats.org/officeDocument/2006/relationships/externalLinkPath" Target="file:///D:\MODEL%20SCHOOL%20KKT%2018.06.2014\DB%20files\Estts\PP_Jcl\FDR%20Estts\ModifiedFDR_RTRoad.xls" TargetMode="External"/></Relationships>
</file>

<file path=xl/externalLinks/_rels/externalLink153.xml.rels><?xml version="1.0" encoding="UTF-8" standalone="yes"?>
<Relationships xmlns="http://schemas.openxmlformats.org/package/2006/relationships"><Relationship Id="rId1" Type="http://schemas.openxmlformats.org/officeDocument/2006/relationships/externalLinkPath" Target="file:///\\192.168.100.2\107CW\Users\AEE%207\Downloads\Marketing%20Data\Padma\Kadapa%20Division\2000%20MT,%20IBPM.xls" TargetMode="External"/></Relationships>
</file>

<file path=xl/externalLinks/_rels/externalLink154.xml.rels><?xml version="1.0" encoding="UTF-8" standalone="yes"?>
<Relationships xmlns="http://schemas.openxmlformats.org/package/2006/relationships"><Relationship Id="rId1" Type="http://schemas.openxmlformats.org/officeDocument/2006/relationships/externalLinkPath" Target="file:///\\Prccdu\d\model%20estimate_vidavalur%20refined\model%20estimate%20folder\model%20estimate%20with%20labour%20charges.xls" TargetMode="External"/></Relationships>
</file>

<file path=xl/externalLinks/_rels/externalLink155.xml.rels><?xml version="1.0" encoding="UTF-8" standalone="yes"?>
<Relationships xmlns="http://schemas.openxmlformats.org/package/2006/relationships"><Relationship Id="rId1" Type="http://schemas.openxmlformats.org/officeDocument/2006/relationships/externalLinkPath" Target="file:///\\Pr1\d\CD's\L2007.xls" TargetMode="External"/></Relationships>
</file>

<file path=xl/externalLinks/_rels/externalLink156.xml.rels><?xml version="1.0" encoding="UTF-8" standalone="yes"?>
<Relationships xmlns="http://schemas.openxmlformats.org/package/2006/relationships"><Relationship Id="rId1" Type="http://schemas.openxmlformats.org/officeDocument/2006/relationships/externalLinkPath" Target="file:///\\192.168.100.2\107CW\Users\AEE%207\Downloads\Marketing%20Data\Padma\Kadapa%20Division\Documents%20and%20Settings\shailu\Desktop\New%20Folder\Bowenpally\New%20estt,%20Bowenpally.xls" TargetMode="External"/></Relationships>
</file>

<file path=xl/externalLinks/_rels/externalLink157.xml.rels><?xml version="1.0" encoding="UTF-8" standalone="yes"?>
<Relationships xmlns="http://schemas.openxmlformats.org/package/2006/relationships"><Relationship Id="rId1" Type="http://schemas.openxmlformats.org/officeDocument/2006/relationships/externalLinkPath" Target="file:///\\Rwsproj9\projects4\PipeLineDatas-2008\Model-ssrData2008.xls" TargetMode="External"/></Relationships>
</file>

<file path=xl/externalLinks/_rels/externalLink158.xml.rels><?xml version="1.0" encoding="UTF-8" standalone="yes"?>
<Relationships xmlns="http://schemas.openxmlformats.org/package/2006/relationships"><Relationship Id="rId1" Type="http://schemas.openxmlformats.org/officeDocument/2006/relationships/externalLinkPath" Target="file:///\\Office_dpo2\f\Estimates%20CE%20HUDCO\Impts.by%20wid.&amp;%20Strength.VAA%2051.8%20to%2052.8%20inc.CD%20works..xls" TargetMode="External"/></Relationships>
</file>

<file path=xl/externalLinks/_rels/externalLink159.xml.rels><?xml version="1.0" encoding="UTF-8" standalone="yes"?>
<Relationships xmlns="http://schemas.openxmlformats.org/package/2006/relationships"><Relationship Id="rId1" Type="http://schemas.openxmlformats.org/officeDocument/2006/relationships/externalLinkPath" Target="file:///\\Rwsp4\c\prmr\Hyd%20stat3.xls" TargetMode="External"/></Relationships>
</file>

<file path=xl/externalLinks/_rels/externalLink160.xml.rels><?xml version="1.0" encoding="UTF-8" standalone="yes"?>
<Relationships xmlns="http://schemas.openxmlformats.org/package/2006/relationships"><Relationship Id="rId1" Type="http://schemas.openxmlformats.org/officeDocument/2006/relationships/externalLinkPath" Target="file:///\\192.168.100.2\BACKUP%205-10-2010\New%20Folder\SIVARAM\INTERNAL%20DISTRUBUTION%20SYSTEMS\Data%20Items\Rampachodavaram%20projects\Pipes&amp;Valves09-10\1.Model%20pipelines%20Data%202008-09-1.XLS" TargetMode="External"/></Relationships>
</file>

<file path=xl/externalLinks/_rels/externalLink161.xml.rels><?xml version="1.0" encoding="UTF-8" standalone="yes"?>
<Relationships xmlns="http://schemas.openxmlformats.org/package/2006/relationships"><Relationship Id="rId1" Type="http://schemas.openxmlformats.org/officeDocument/2006/relationships/externalLinkPath" Target="file:///\\Rwsproj4\rwsproj4\NALGONDA_HUDCO_WORKEST\HUDCO_7_VOILSINGARAM_KRISHNA_PR\3_PIPELINES_VOILSINGRAM.XLS" TargetMode="External"/></Relationships>
</file>

<file path=xl/externalLinks/_rels/externalLink162.xml.rels><?xml version="1.0" encoding="UTF-8" standalone="yes"?>
<Relationships xmlns="http://schemas.openxmlformats.org/package/2006/relationships"><Relationship Id="rId1" Type="http://schemas.openxmlformats.org/officeDocument/2006/relationships/externalLinkPath" Target="file:///\\192.168.100.2\107CW\Users\AEE%207\Downloads\BACKUP%205-10-2010\New%20Folder\SIVARAM\INTERNAL%20DISTRUBUTION%20SYSTEMS\Data%20Items\Rampachodavaram%20projects\Pipes&amp;Valves09-10\1.Model%20pipelines%20Data%202008-09-1.XLS" TargetMode="External"/></Relationships>
</file>

<file path=xl/externalLinks/_rels/externalLink163.xml.rels><?xml version="1.0" encoding="UTF-8" standalone="yes"?>
<Relationships xmlns="http://schemas.openxmlformats.org/package/2006/relationships"><Relationship Id="rId1" Type="http://schemas.openxmlformats.org/officeDocument/2006/relationships/externalLinkPath" Target="/Users/pc/Downloads/smb:/Geetha/F/Emer/emer_jonson/05.08.12_Construction%20Stage/Price%20Comp%20Nego/Structures/Rolly/nikkoshi/windows/TEMP/KOYO%25E6%258F%2590%25E5%2587%25BA%25E8%25A6%258B%25E7%25A9%258D%25E6%259B%25B8%20.xls" TargetMode="External"/></Relationships>
</file>

<file path=xl/externalLinks/_rels/externalLink164.xml.rels><?xml version="1.0" encoding="UTF-8" standalone="yes"?>
<Relationships xmlns="http://schemas.openxmlformats.org/package/2006/relationships"><Relationship Id="rId1" Type="http://schemas.openxmlformats.org/officeDocument/2006/relationships/externalLinkPath" Target="smb://Geetha/F/Emer/emer_jonson/05.08.12_Construction%20Stage/Price%20Comp%20Nego/Structures/Rolly/nikkoshi/windows/TEMP/KOYO%E6%8F%90%E5%87%BA%E8%A6%8B%E7%A9%8D%E6%9B%B8%20.xls" TargetMode="External"/></Relationships>
</file>

<file path=xl/externalLinks/_rels/externalLink165.xml.rels><?xml version="1.0" encoding="UTF-8" standalone="yes"?>
<Relationships xmlns="http://schemas.openxmlformats.org/package/2006/relationships"><Relationship Id="rId2" Type="http://schemas.openxmlformats.org/officeDocument/2006/relationships/externalLinkPath" Target="file:///C:\Users\SHIVA%20KUMAR%20GOUD\Downloads\SSR%20Item%20Rates%20(1).xlsx" TargetMode="External"/><Relationship Id="rId1" Type="http://schemas.openxmlformats.org/officeDocument/2006/relationships/externalLinkPath" Target="/Users/SHIVA%20KUMAR%20GOUD/Downloads/SSR%20Item%20Rates%20(1).xlsx" TargetMode="External"/></Relationships>
</file>

<file path=xl/externalLinks/_rels/externalLink166.xml.rels><?xml version="1.0" encoding="UTF-8" standalone="yes"?>
<Relationships xmlns="http://schemas.openxmlformats.org/package/2006/relationships"><Relationship Id="rId1" Type="http://schemas.openxmlformats.org/officeDocument/2006/relationships/externalLinkPath" Target="/Users/pc/Downloads/SSR%20Item%20Rates%20(1).xlsx" TargetMode="External"/></Relationships>
</file>

<file path=xl/externalLinks/_rels/externalLink167.xml.rels><?xml version="1.0" encoding="UTF-8" standalone="yes"?>
<Relationships xmlns="http://schemas.openxmlformats.org/package/2006/relationships"><Relationship Id="rId1" Type="http://schemas.openxmlformats.org/officeDocument/2006/relationships/externalLinkPath" Target="/Users/acer/Downloads/ICU%20100%20Beds%20at%20GH%20RE%2002.11.20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abstract"/>
      <sheetName val="detailed"/>
      <sheetName val="btrates"/>
      <sheetName val="cost"/>
      <sheetName val="thick"/>
      <sheetName val="Leadcost"/>
      <sheetName val="leads"/>
      <sheetName val="data"/>
      <sheetName val="hp900"/>
      <sheetName val="CDdata (2)"/>
      <sheetName val="1v900"/>
      <sheetName val="2v900"/>
      <sheetName val="3v900"/>
      <sheetName val="impRdam"/>
      <sheetName val="lchart"/>
      <sheetName val="lchart1"/>
      <sheetName val="Material"/>
      <sheetName val="Works"/>
      <sheetName val="RMR"/>
      <sheetName val="General"/>
      <sheetName val="rdamdata"/>
      <sheetName val="lead-st"/>
      <sheetName val="CDdata_(2)"/>
      <sheetName val="Lead"/>
      <sheetName val="Materials"/>
      <sheetName val="Data "/>
      <sheetName val="Retaing"/>
      <sheetName val="Abstract(F6)"/>
      <sheetName val="Sheet1"/>
      <sheetName val="CDdata_(2)1"/>
      <sheetName val="bom"/>
      <sheetName val="detls"/>
      <sheetName val="CDdata_(2)5"/>
      <sheetName val="Data_2"/>
      <sheetName val="CDdata_(2)3"/>
      <sheetName val="CDdata_(2)2"/>
      <sheetName val="Data_"/>
      <sheetName val="CDdata_(2)4"/>
      <sheetName val="Data_1"/>
      <sheetName val="Labour"/>
      <sheetName val="Plant &amp;  Machinery"/>
      <sheetName val="Bridge Data 2005-06"/>
      <sheetName val="r"/>
      <sheetName val="final abstract"/>
      <sheetName val="Fee Rate Summary"/>
      <sheetName val="EDWise"/>
      <sheetName val="Design"/>
      <sheetName val="HDPE"/>
      <sheetName val="pvc"/>
      <sheetName val="pvc_basic"/>
      <sheetName val="t_prsr"/>
      <sheetName val="id"/>
      <sheetName val="Specification report"/>
      <sheetName val="Rate Analysis"/>
      <sheetName val="Common "/>
      <sheetName val="Usage"/>
      <sheetName val="GN_ST_10"/>
      <sheetName val="PRECAST lightconc_II"/>
      <sheetName val="BALAN1"/>
      <sheetName val="Voucher"/>
      <sheetName val="C-data"/>
      <sheetName val="wh"/>
      <sheetName val="civ data"/>
      <sheetName val="DI"/>
      <sheetName val="TOP SLAB-beams"/>
      <sheetName val="Newabstract"/>
      <sheetName val="Specification"/>
      <sheetName val="DATA-BASE"/>
      <sheetName val="DATA-ABSTRACT"/>
      <sheetName val="Estimate"/>
      <sheetName val="Abs"/>
      <sheetName val="maya"/>
      <sheetName val="Main sheet"/>
      <sheetName val="ci"/>
      <sheetName val="civil-works"/>
      <sheetName val="SPT vs PHI"/>
      <sheetName val="CDdata_(2)6"/>
      <sheetName val="Data_3"/>
      <sheetName val="Plant_&amp;__Machinery"/>
      <sheetName val="Bridge_Data_2005-06"/>
      <sheetName val="final_abstract"/>
      <sheetName val="Specification_report"/>
      <sheetName val="Fee_Rate_Summary"/>
      <sheetName val="Rate_Analysis"/>
      <sheetName val="MRoad data"/>
      <sheetName val="MRATES"/>
      <sheetName val="Background"/>
      <sheetName val="v"/>
      <sheetName val="Datas"/>
      <sheetName val=" Brickwork Manhole "/>
      <sheetName val=" Estimate"/>
      <sheetName val="Levels"/>
      <sheetName val="sg-clay(d)"/>
      <sheetName val="DATA_PRG"/>
      <sheetName val="Rates"/>
      <sheetName val="Material "/>
      <sheetName val="ANALYSIS"/>
      <sheetName val="wh_data"/>
      <sheetName val="wh_data_R"/>
      <sheetName val="CPHEEO"/>
      <sheetName val="input"/>
      <sheetName val="BTR"/>
      <sheetName val="Road data"/>
      <sheetName val="Line"/>
      <sheetName val="mlead"/>
      <sheetName val="abs road"/>
      <sheetName val="R_Det"/>
      <sheetName val="data.f8.btr"/>
      <sheetName val="BLK3"/>
      <sheetName val="BLK2"/>
      <sheetName val="E &amp; R"/>
      <sheetName val="radar"/>
      <sheetName val="UG"/>
      <sheetName val="hdpe_basic"/>
      <sheetName val="m"/>
      <sheetName val="data existing_do not delete"/>
      <sheetName val="CLEAR OVER FALL DROP"/>
      <sheetName val="Lead (Final)"/>
      <sheetName val="Road Detail Est."/>
      <sheetName val="Lead2021-22"/>
      <sheetName val="basdat-f"/>
      <sheetName val="Sub -  Analysis"/>
      <sheetName val="Labour rates"/>
      <sheetName val="Steel"/>
      <sheetName val="Elec data"/>
      <sheetName val="Comp"/>
      <sheetName val="DATA 2021-22"/>
      <sheetName val="Staff Civil o&amp;m draft policy"/>
      <sheetName val="road est"/>
      <sheetName val="Cem Date"/>
      <sheetName val="Abs_CD_2"/>
      <sheetName val="coverpage"/>
      <sheetName val="ECV"/>
      <sheetName val="ABS.C.D."/>
      <sheetName val="Boq"/>
      <sheetName val="GF SB Ok "/>
      <sheetName val="p&amp;m"/>
      <sheetName val="not req 3"/>
      <sheetName val="0000000000000"/>
      <sheetName val="HDPE-pipe-rates"/>
      <sheetName val="pvc-pipe-rates"/>
      <sheetName val="Iocount"/>
      <sheetName val="mas_hab"/>
      <sheetName val="c.d.abs.est."/>
      <sheetName val="Sheet2"/>
      <sheetName val="Sanction dump"/>
      <sheetName val="clvrt_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A3" t="str">
            <v>Sno</v>
          </cell>
          <cell r="B3" t="str">
            <v>Lead</v>
          </cell>
          <cell r="C3">
            <v>0</v>
          </cell>
          <cell r="D3" t="str">
            <v>Earth</v>
          </cell>
          <cell r="E3" t="str">
            <v>Metal</v>
          </cell>
        </row>
        <row r="4">
          <cell r="A4">
            <v>0.1</v>
          </cell>
          <cell r="B4">
            <v>100</v>
          </cell>
          <cell r="C4" t="str">
            <v>m</v>
          </cell>
          <cell r="D4">
            <v>63</v>
          </cell>
          <cell r="E4">
            <v>72</v>
          </cell>
        </row>
        <row r="5">
          <cell r="A5">
            <v>0.2</v>
          </cell>
          <cell r="B5">
            <v>200</v>
          </cell>
          <cell r="C5" t="str">
            <v>m</v>
          </cell>
          <cell r="D5">
            <v>63</v>
          </cell>
          <cell r="E5">
            <v>72</v>
          </cell>
        </row>
        <row r="6">
          <cell r="A6">
            <v>0.3</v>
          </cell>
          <cell r="B6">
            <v>300</v>
          </cell>
          <cell r="C6" t="str">
            <v>m</v>
          </cell>
          <cell r="D6">
            <v>63</v>
          </cell>
          <cell r="E6">
            <v>72</v>
          </cell>
        </row>
        <row r="7">
          <cell r="A7">
            <v>0.4</v>
          </cell>
          <cell r="B7">
            <v>400</v>
          </cell>
          <cell r="C7" t="str">
            <v>m</v>
          </cell>
          <cell r="D7">
            <v>63</v>
          </cell>
          <cell r="E7">
            <v>72</v>
          </cell>
          <cell r="H7">
            <v>48</v>
          </cell>
        </row>
        <row r="8">
          <cell r="A8">
            <v>0.5</v>
          </cell>
          <cell r="B8">
            <v>500</v>
          </cell>
          <cell r="C8" t="str">
            <v>m</v>
          </cell>
          <cell r="D8">
            <v>63</v>
          </cell>
          <cell r="E8">
            <v>72</v>
          </cell>
        </row>
        <row r="9">
          <cell r="A9">
            <v>1</v>
          </cell>
          <cell r="B9">
            <v>1</v>
          </cell>
          <cell r="C9" t="str">
            <v>KM</v>
          </cell>
          <cell r="D9">
            <v>65</v>
          </cell>
          <cell r="E9">
            <v>75</v>
          </cell>
        </row>
        <row r="10">
          <cell r="A10">
            <v>2</v>
          </cell>
          <cell r="B10">
            <v>2</v>
          </cell>
          <cell r="C10" t="str">
            <v>KM</v>
          </cell>
          <cell r="D10">
            <v>68</v>
          </cell>
          <cell r="E10">
            <v>77</v>
          </cell>
        </row>
        <row r="11">
          <cell r="A11">
            <v>3</v>
          </cell>
          <cell r="B11">
            <v>3</v>
          </cell>
          <cell r="C11" t="str">
            <v>KM</v>
          </cell>
          <cell r="D11">
            <v>72</v>
          </cell>
          <cell r="E11">
            <v>81</v>
          </cell>
        </row>
        <row r="12">
          <cell r="A12">
            <v>4</v>
          </cell>
          <cell r="B12">
            <v>4</v>
          </cell>
          <cell r="C12" t="str">
            <v>KM</v>
          </cell>
          <cell r="D12">
            <v>75</v>
          </cell>
          <cell r="E12">
            <v>84</v>
          </cell>
        </row>
        <row r="13">
          <cell r="A13">
            <v>5</v>
          </cell>
          <cell r="B13">
            <v>5</v>
          </cell>
          <cell r="C13" t="str">
            <v>KM</v>
          </cell>
          <cell r="D13">
            <v>78</v>
          </cell>
          <cell r="E13">
            <v>87</v>
          </cell>
        </row>
        <row r="14">
          <cell r="A14">
            <v>6</v>
          </cell>
          <cell r="B14">
            <v>6</v>
          </cell>
          <cell r="C14" t="str">
            <v>KM</v>
          </cell>
          <cell r="D14">
            <v>81</v>
          </cell>
          <cell r="E14">
            <v>92</v>
          </cell>
        </row>
        <row r="15">
          <cell r="A15">
            <v>7</v>
          </cell>
          <cell r="B15">
            <v>7</v>
          </cell>
          <cell r="C15" t="str">
            <v>KM</v>
          </cell>
          <cell r="D15">
            <v>85</v>
          </cell>
          <cell r="E15">
            <v>94</v>
          </cell>
        </row>
        <row r="16">
          <cell r="A16">
            <v>8</v>
          </cell>
          <cell r="B16">
            <v>8</v>
          </cell>
          <cell r="C16" t="str">
            <v>KM</v>
          </cell>
          <cell r="D16">
            <v>88</v>
          </cell>
          <cell r="E16">
            <v>96</v>
          </cell>
        </row>
        <row r="17">
          <cell r="A17">
            <v>9</v>
          </cell>
          <cell r="B17">
            <v>9</v>
          </cell>
          <cell r="C17" t="str">
            <v>KM</v>
          </cell>
          <cell r="D17">
            <v>92</v>
          </cell>
          <cell r="E17">
            <v>101</v>
          </cell>
        </row>
        <row r="18">
          <cell r="A18">
            <v>10</v>
          </cell>
          <cell r="B18">
            <v>10</v>
          </cell>
          <cell r="C18" t="str">
            <v>KM</v>
          </cell>
          <cell r="D18">
            <v>95</v>
          </cell>
          <cell r="E18">
            <v>103</v>
          </cell>
        </row>
        <row r="19">
          <cell r="A19">
            <v>11</v>
          </cell>
          <cell r="B19">
            <v>11</v>
          </cell>
          <cell r="C19" t="str">
            <v>KM</v>
          </cell>
          <cell r="D19">
            <v>100</v>
          </cell>
          <cell r="E19">
            <v>106</v>
          </cell>
        </row>
        <row r="20">
          <cell r="A20">
            <v>12</v>
          </cell>
          <cell r="B20">
            <v>12</v>
          </cell>
          <cell r="C20" t="str">
            <v>KM</v>
          </cell>
          <cell r="D20">
            <v>102</v>
          </cell>
          <cell r="E20">
            <v>111</v>
          </cell>
        </row>
        <row r="21">
          <cell r="A21">
            <v>13</v>
          </cell>
          <cell r="B21">
            <v>13</v>
          </cell>
          <cell r="C21" t="str">
            <v>KM</v>
          </cell>
          <cell r="D21">
            <v>105</v>
          </cell>
          <cell r="E21">
            <v>114</v>
          </cell>
        </row>
        <row r="22">
          <cell r="A22">
            <v>14</v>
          </cell>
          <cell r="B22">
            <v>14</v>
          </cell>
          <cell r="C22" t="str">
            <v>KM</v>
          </cell>
          <cell r="D22">
            <v>109</v>
          </cell>
          <cell r="E22">
            <v>118</v>
          </cell>
        </row>
        <row r="23">
          <cell r="A23">
            <v>15</v>
          </cell>
          <cell r="B23">
            <v>15</v>
          </cell>
          <cell r="C23" t="str">
            <v>KM</v>
          </cell>
          <cell r="D23">
            <v>112</v>
          </cell>
          <cell r="E23">
            <v>120</v>
          </cell>
        </row>
        <row r="24">
          <cell r="A24">
            <v>16</v>
          </cell>
          <cell r="B24">
            <v>16</v>
          </cell>
          <cell r="C24" t="str">
            <v>KM</v>
          </cell>
          <cell r="D24">
            <v>114</v>
          </cell>
          <cell r="E24">
            <v>123</v>
          </cell>
        </row>
        <row r="25">
          <cell r="A25">
            <v>18</v>
          </cell>
          <cell r="B25">
            <v>18</v>
          </cell>
          <cell r="C25" t="str">
            <v>KM</v>
          </cell>
          <cell r="D25">
            <v>122</v>
          </cell>
          <cell r="E25">
            <v>130</v>
          </cell>
        </row>
        <row r="26">
          <cell r="A26">
            <v>19</v>
          </cell>
          <cell r="B26">
            <v>19</v>
          </cell>
          <cell r="C26" t="str">
            <v>KM</v>
          </cell>
          <cell r="D26">
            <v>125</v>
          </cell>
          <cell r="E26">
            <v>132</v>
          </cell>
        </row>
        <row r="27">
          <cell r="A27">
            <v>20</v>
          </cell>
          <cell r="B27">
            <v>20</v>
          </cell>
          <cell r="C27" t="str">
            <v>KM</v>
          </cell>
          <cell r="D27">
            <v>129</v>
          </cell>
          <cell r="E27">
            <v>137</v>
          </cell>
        </row>
        <row r="28">
          <cell r="A28">
            <v>21</v>
          </cell>
          <cell r="B28">
            <v>21</v>
          </cell>
          <cell r="C28" t="str">
            <v>KM</v>
          </cell>
          <cell r="D28">
            <v>131.80000000000001</v>
          </cell>
          <cell r="E28">
            <v>140.4</v>
          </cell>
        </row>
        <row r="29">
          <cell r="A29">
            <v>22</v>
          </cell>
          <cell r="B29">
            <v>22</v>
          </cell>
          <cell r="C29" t="str">
            <v>KM</v>
          </cell>
          <cell r="D29">
            <v>134.6</v>
          </cell>
          <cell r="E29">
            <v>143.80000000000001</v>
          </cell>
        </row>
        <row r="30">
          <cell r="A30">
            <v>23</v>
          </cell>
          <cell r="B30">
            <v>23</v>
          </cell>
          <cell r="C30" t="str">
            <v>KM</v>
          </cell>
          <cell r="D30">
            <v>137.4</v>
          </cell>
          <cell r="E30">
            <v>147.19999999999999</v>
          </cell>
        </row>
        <row r="31">
          <cell r="A31">
            <v>24</v>
          </cell>
          <cell r="B31">
            <v>24</v>
          </cell>
          <cell r="C31" t="str">
            <v>KM</v>
          </cell>
          <cell r="D31">
            <v>140.19999999999999</v>
          </cell>
          <cell r="E31">
            <v>150.6</v>
          </cell>
        </row>
        <row r="32">
          <cell r="A32">
            <v>25</v>
          </cell>
          <cell r="B32">
            <v>25</v>
          </cell>
          <cell r="C32" t="str">
            <v>KM</v>
          </cell>
          <cell r="D32">
            <v>143</v>
          </cell>
          <cell r="E32">
            <v>154</v>
          </cell>
        </row>
        <row r="33">
          <cell r="A33">
            <v>26</v>
          </cell>
          <cell r="B33">
            <v>26</v>
          </cell>
          <cell r="C33" t="str">
            <v>KM</v>
          </cell>
          <cell r="D33">
            <v>145.80000000000001</v>
          </cell>
          <cell r="E33">
            <v>157.4</v>
          </cell>
        </row>
        <row r="34">
          <cell r="A34">
            <v>27</v>
          </cell>
          <cell r="B34">
            <v>27</v>
          </cell>
          <cell r="C34" t="str">
            <v>KM</v>
          </cell>
          <cell r="D34">
            <v>148.6</v>
          </cell>
          <cell r="E34">
            <v>160.80000000000001</v>
          </cell>
        </row>
        <row r="35">
          <cell r="A35">
            <v>28</v>
          </cell>
          <cell r="B35">
            <v>28</v>
          </cell>
          <cell r="C35" t="str">
            <v>KM</v>
          </cell>
          <cell r="D35">
            <v>151.4</v>
          </cell>
          <cell r="E35">
            <v>164.2</v>
          </cell>
        </row>
        <row r="36">
          <cell r="A36">
            <v>29</v>
          </cell>
          <cell r="B36">
            <v>29</v>
          </cell>
          <cell r="C36" t="str">
            <v>KM</v>
          </cell>
          <cell r="D36">
            <v>154.19999999999999</v>
          </cell>
          <cell r="E36">
            <v>167.6</v>
          </cell>
        </row>
        <row r="37">
          <cell r="A37">
            <v>30</v>
          </cell>
          <cell r="B37">
            <v>30</v>
          </cell>
          <cell r="C37" t="str">
            <v>KM</v>
          </cell>
          <cell r="D37">
            <v>157</v>
          </cell>
          <cell r="E37">
            <v>171</v>
          </cell>
        </row>
        <row r="38">
          <cell r="A38">
            <v>31</v>
          </cell>
          <cell r="B38">
            <v>31</v>
          </cell>
          <cell r="C38" t="str">
            <v>KM</v>
          </cell>
          <cell r="D38">
            <v>159.80000000000001</v>
          </cell>
          <cell r="E38">
            <v>174.4</v>
          </cell>
        </row>
        <row r="39">
          <cell r="A39">
            <v>32</v>
          </cell>
          <cell r="B39">
            <v>32</v>
          </cell>
          <cell r="C39" t="str">
            <v>KM</v>
          </cell>
          <cell r="D39">
            <v>162.6</v>
          </cell>
          <cell r="E39">
            <v>177.8</v>
          </cell>
        </row>
        <row r="40">
          <cell r="A40">
            <v>33</v>
          </cell>
          <cell r="B40">
            <v>33</v>
          </cell>
          <cell r="C40" t="str">
            <v>KM</v>
          </cell>
          <cell r="D40">
            <v>165.4</v>
          </cell>
          <cell r="E40">
            <v>181.2</v>
          </cell>
        </row>
        <row r="41">
          <cell r="A41">
            <v>34</v>
          </cell>
          <cell r="B41">
            <v>34</v>
          </cell>
          <cell r="C41" t="str">
            <v>KM</v>
          </cell>
          <cell r="D41">
            <v>168.2</v>
          </cell>
          <cell r="E41">
            <v>184.6</v>
          </cell>
        </row>
        <row r="42">
          <cell r="A42">
            <v>35</v>
          </cell>
          <cell r="B42">
            <v>35</v>
          </cell>
          <cell r="C42" t="str">
            <v>KM</v>
          </cell>
          <cell r="D42">
            <v>171</v>
          </cell>
          <cell r="E42">
            <v>188</v>
          </cell>
        </row>
        <row r="43">
          <cell r="A43">
            <v>36</v>
          </cell>
          <cell r="B43">
            <v>36</v>
          </cell>
          <cell r="C43" t="str">
            <v>KM</v>
          </cell>
          <cell r="D43">
            <v>173.8</v>
          </cell>
          <cell r="E43">
            <v>191.4</v>
          </cell>
        </row>
        <row r="44">
          <cell r="A44">
            <v>37</v>
          </cell>
          <cell r="B44">
            <v>37</v>
          </cell>
          <cell r="C44" t="str">
            <v>KM</v>
          </cell>
          <cell r="D44">
            <v>176.6</v>
          </cell>
          <cell r="E44">
            <v>194.8</v>
          </cell>
        </row>
        <row r="45">
          <cell r="A45">
            <v>38</v>
          </cell>
          <cell r="B45">
            <v>38</v>
          </cell>
          <cell r="C45" t="str">
            <v>KM</v>
          </cell>
          <cell r="D45">
            <v>179.4</v>
          </cell>
          <cell r="E45">
            <v>198.2</v>
          </cell>
        </row>
        <row r="46">
          <cell r="A46">
            <v>39</v>
          </cell>
          <cell r="B46">
            <v>39</v>
          </cell>
          <cell r="C46" t="str">
            <v>KM</v>
          </cell>
          <cell r="D46">
            <v>182.2</v>
          </cell>
          <cell r="E46">
            <v>201.6</v>
          </cell>
        </row>
        <row r="47">
          <cell r="A47">
            <v>40</v>
          </cell>
          <cell r="B47">
            <v>40</v>
          </cell>
          <cell r="C47" t="str">
            <v>KM</v>
          </cell>
          <cell r="D47">
            <v>185</v>
          </cell>
          <cell r="E47">
            <v>205</v>
          </cell>
        </row>
        <row r="48">
          <cell r="A48">
            <v>41</v>
          </cell>
          <cell r="B48">
            <v>41</v>
          </cell>
          <cell r="C48" t="str">
            <v>KM</v>
          </cell>
          <cell r="D48">
            <v>187.8</v>
          </cell>
          <cell r="E48">
            <v>208.4</v>
          </cell>
        </row>
        <row r="49">
          <cell r="A49">
            <v>42</v>
          </cell>
          <cell r="B49">
            <v>42</v>
          </cell>
          <cell r="C49" t="str">
            <v>KM</v>
          </cell>
          <cell r="D49">
            <v>190.6</v>
          </cell>
          <cell r="E49">
            <v>211.8</v>
          </cell>
        </row>
        <row r="50">
          <cell r="A50">
            <v>43</v>
          </cell>
          <cell r="B50">
            <v>43</v>
          </cell>
          <cell r="C50" t="str">
            <v>KM</v>
          </cell>
          <cell r="D50">
            <v>193.4</v>
          </cell>
          <cell r="E50">
            <v>215.2</v>
          </cell>
        </row>
        <row r="51">
          <cell r="A51">
            <v>44</v>
          </cell>
          <cell r="B51">
            <v>44</v>
          </cell>
          <cell r="C51" t="str">
            <v>KM</v>
          </cell>
          <cell r="D51">
            <v>196.2</v>
          </cell>
          <cell r="E51">
            <v>218.6</v>
          </cell>
        </row>
        <row r="52">
          <cell r="A52">
            <v>45</v>
          </cell>
          <cell r="B52">
            <v>45</v>
          </cell>
          <cell r="C52" t="str">
            <v>KM</v>
          </cell>
          <cell r="D52">
            <v>199</v>
          </cell>
          <cell r="E52">
            <v>222</v>
          </cell>
        </row>
        <row r="53">
          <cell r="A53">
            <v>46</v>
          </cell>
          <cell r="B53">
            <v>46</v>
          </cell>
          <cell r="C53" t="str">
            <v>KM</v>
          </cell>
          <cell r="D53">
            <v>201.8</v>
          </cell>
          <cell r="E53">
            <v>225.4</v>
          </cell>
        </row>
        <row r="54">
          <cell r="A54">
            <v>47</v>
          </cell>
          <cell r="B54">
            <v>47</v>
          </cell>
          <cell r="C54" t="str">
            <v>KM</v>
          </cell>
          <cell r="D54">
            <v>204.6</v>
          </cell>
          <cell r="E54">
            <v>228.8</v>
          </cell>
        </row>
        <row r="55">
          <cell r="A55">
            <v>48</v>
          </cell>
          <cell r="B55">
            <v>48</v>
          </cell>
          <cell r="C55" t="str">
            <v>KM</v>
          </cell>
          <cell r="D55">
            <v>207.4</v>
          </cell>
          <cell r="E55">
            <v>232.2</v>
          </cell>
        </row>
        <row r="56">
          <cell r="A56">
            <v>49</v>
          </cell>
          <cell r="B56">
            <v>49</v>
          </cell>
          <cell r="C56" t="str">
            <v>KM</v>
          </cell>
          <cell r="D56">
            <v>210.2</v>
          </cell>
          <cell r="E56">
            <v>235.6</v>
          </cell>
        </row>
        <row r="57">
          <cell r="A57">
            <v>50</v>
          </cell>
          <cell r="B57">
            <v>50</v>
          </cell>
          <cell r="C57" t="str">
            <v>KM</v>
          </cell>
          <cell r="D57">
            <v>213</v>
          </cell>
          <cell r="E57">
            <v>239</v>
          </cell>
        </row>
        <row r="58">
          <cell r="A58">
            <v>51</v>
          </cell>
          <cell r="B58">
            <v>51</v>
          </cell>
          <cell r="C58" t="str">
            <v>KM</v>
          </cell>
          <cell r="D58">
            <v>215.6</v>
          </cell>
          <cell r="E58">
            <v>242.1</v>
          </cell>
        </row>
        <row r="59">
          <cell r="A59">
            <v>52</v>
          </cell>
          <cell r="B59">
            <v>52</v>
          </cell>
          <cell r="C59" t="str">
            <v>KM</v>
          </cell>
          <cell r="D59">
            <v>218.2</v>
          </cell>
          <cell r="E59">
            <v>245.2</v>
          </cell>
        </row>
        <row r="60">
          <cell r="A60">
            <v>53</v>
          </cell>
          <cell r="B60">
            <v>53</v>
          </cell>
          <cell r="C60" t="str">
            <v>KM</v>
          </cell>
          <cell r="D60">
            <v>220.8</v>
          </cell>
          <cell r="E60">
            <v>248.3</v>
          </cell>
        </row>
        <row r="61">
          <cell r="A61">
            <v>54</v>
          </cell>
          <cell r="B61">
            <v>54</v>
          </cell>
          <cell r="C61" t="str">
            <v>KM</v>
          </cell>
          <cell r="D61">
            <v>223.4</v>
          </cell>
          <cell r="E61">
            <v>251.4</v>
          </cell>
        </row>
        <row r="62">
          <cell r="A62">
            <v>55</v>
          </cell>
          <cell r="B62">
            <v>55</v>
          </cell>
          <cell r="C62" t="str">
            <v>KM</v>
          </cell>
          <cell r="D62">
            <v>226</v>
          </cell>
          <cell r="E62">
            <v>254.5</v>
          </cell>
        </row>
        <row r="63">
          <cell r="A63">
            <v>56</v>
          </cell>
          <cell r="B63">
            <v>56</v>
          </cell>
          <cell r="C63" t="str">
            <v>KM</v>
          </cell>
          <cell r="D63">
            <v>228.6</v>
          </cell>
          <cell r="E63">
            <v>257.60000000000002</v>
          </cell>
        </row>
        <row r="64">
          <cell r="A64">
            <v>57</v>
          </cell>
          <cell r="B64">
            <v>57</v>
          </cell>
          <cell r="C64" t="str">
            <v>KM</v>
          </cell>
          <cell r="D64">
            <v>231.2</v>
          </cell>
          <cell r="E64">
            <v>260.7</v>
          </cell>
        </row>
        <row r="65">
          <cell r="A65">
            <v>58</v>
          </cell>
          <cell r="B65">
            <v>58</v>
          </cell>
          <cell r="C65" t="str">
            <v>KM</v>
          </cell>
          <cell r="D65">
            <v>233.8</v>
          </cell>
          <cell r="E65">
            <v>263.8</v>
          </cell>
        </row>
        <row r="66">
          <cell r="A66">
            <v>59</v>
          </cell>
          <cell r="B66">
            <v>59</v>
          </cell>
          <cell r="C66" t="str">
            <v>KM</v>
          </cell>
          <cell r="D66">
            <v>236.4</v>
          </cell>
          <cell r="E66">
            <v>266.89999999999998</v>
          </cell>
        </row>
        <row r="67">
          <cell r="A67">
            <v>60</v>
          </cell>
          <cell r="B67">
            <v>60</v>
          </cell>
          <cell r="C67" t="str">
            <v>KM</v>
          </cell>
          <cell r="D67">
            <v>239</v>
          </cell>
          <cell r="E67">
            <v>270</v>
          </cell>
        </row>
        <row r="68">
          <cell r="A68">
            <v>61</v>
          </cell>
          <cell r="B68">
            <v>61</v>
          </cell>
          <cell r="C68" t="str">
            <v>KM</v>
          </cell>
          <cell r="D68">
            <v>241.6</v>
          </cell>
          <cell r="E68">
            <v>273.10000000000002</v>
          </cell>
        </row>
        <row r="69">
          <cell r="A69">
            <v>62</v>
          </cell>
          <cell r="B69">
            <v>62</v>
          </cell>
          <cell r="C69" t="str">
            <v>KM</v>
          </cell>
          <cell r="D69">
            <v>244.2</v>
          </cell>
          <cell r="E69">
            <v>276.2</v>
          </cell>
        </row>
        <row r="70">
          <cell r="A70">
            <v>63</v>
          </cell>
          <cell r="B70">
            <v>63</v>
          </cell>
          <cell r="C70" t="str">
            <v>KM</v>
          </cell>
          <cell r="D70">
            <v>246.8</v>
          </cell>
          <cell r="E70">
            <v>279.3</v>
          </cell>
        </row>
        <row r="71">
          <cell r="A71">
            <v>64</v>
          </cell>
          <cell r="B71">
            <v>64</v>
          </cell>
          <cell r="C71" t="str">
            <v>KM</v>
          </cell>
          <cell r="D71">
            <v>249.4</v>
          </cell>
          <cell r="E71">
            <v>282.39999999999998</v>
          </cell>
        </row>
        <row r="72">
          <cell r="A72">
            <v>65</v>
          </cell>
          <cell r="B72">
            <v>65</v>
          </cell>
          <cell r="C72" t="str">
            <v>KM</v>
          </cell>
          <cell r="D72">
            <v>252</v>
          </cell>
          <cell r="E72">
            <v>285.5</v>
          </cell>
        </row>
        <row r="73">
          <cell r="A73">
            <v>66</v>
          </cell>
          <cell r="B73">
            <v>66</v>
          </cell>
          <cell r="C73" t="str">
            <v>KM</v>
          </cell>
          <cell r="D73">
            <v>254.6</v>
          </cell>
          <cell r="E73">
            <v>288.60000000000002</v>
          </cell>
        </row>
        <row r="74">
          <cell r="A74">
            <v>67</v>
          </cell>
          <cell r="B74">
            <v>67</v>
          </cell>
          <cell r="C74" t="str">
            <v>KM</v>
          </cell>
          <cell r="D74">
            <v>257.2</v>
          </cell>
          <cell r="E74">
            <v>291.7</v>
          </cell>
        </row>
        <row r="75">
          <cell r="A75">
            <v>68</v>
          </cell>
          <cell r="B75">
            <v>68</v>
          </cell>
          <cell r="C75" t="str">
            <v>KM</v>
          </cell>
          <cell r="D75">
            <v>259.8</v>
          </cell>
          <cell r="E75">
            <v>294.8</v>
          </cell>
        </row>
        <row r="76">
          <cell r="A76">
            <v>69</v>
          </cell>
          <cell r="B76">
            <v>69</v>
          </cell>
          <cell r="C76" t="str">
            <v>KM</v>
          </cell>
          <cell r="D76">
            <v>262.39999999999998</v>
          </cell>
          <cell r="E76">
            <v>297.89999999999998</v>
          </cell>
        </row>
        <row r="77">
          <cell r="A77">
            <v>70</v>
          </cell>
          <cell r="B77">
            <v>70</v>
          </cell>
          <cell r="C77" t="str">
            <v>KM</v>
          </cell>
          <cell r="D77">
            <v>265</v>
          </cell>
          <cell r="E77">
            <v>301</v>
          </cell>
        </row>
        <row r="78">
          <cell r="A78">
            <v>71</v>
          </cell>
          <cell r="B78">
            <v>71</v>
          </cell>
          <cell r="C78" t="str">
            <v>KM</v>
          </cell>
          <cell r="D78">
            <v>267.60000000000002</v>
          </cell>
          <cell r="E78">
            <v>304.10000000000002</v>
          </cell>
        </row>
        <row r="79">
          <cell r="A79">
            <v>72</v>
          </cell>
          <cell r="B79">
            <v>72</v>
          </cell>
          <cell r="C79" t="str">
            <v>KM</v>
          </cell>
          <cell r="D79">
            <v>270.2</v>
          </cell>
          <cell r="E79">
            <v>307.2</v>
          </cell>
        </row>
        <row r="80">
          <cell r="A80">
            <v>73</v>
          </cell>
          <cell r="B80">
            <v>73</v>
          </cell>
          <cell r="C80" t="str">
            <v>KM</v>
          </cell>
          <cell r="D80">
            <v>272.8</v>
          </cell>
          <cell r="E80">
            <v>310.3</v>
          </cell>
        </row>
        <row r="81">
          <cell r="A81">
            <v>74</v>
          </cell>
          <cell r="B81">
            <v>74</v>
          </cell>
          <cell r="C81" t="str">
            <v>KM</v>
          </cell>
          <cell r="D81">
            <v>275.39999999999998</v>
          </cell>
          <cell r="E81">
            <v>313.39999999999998</v>
          </cell>
        </row>
        <row r="82">
          <cell r="A82">
            <v>75</v>
          </cell>
          <cell r="B82">
            <v>75</v>
          </cell>
          <cell r="C82" t="str">
            <v>KM</v>
          </cell>
          <cell r="D82">
            <v>278</v>
          </cell>
          <cell r="E82">
            <v>316.5</v>
          </cell>
        </row>
        <row r="83">
          <cell r="A83">
            <v>76</v>
          </cell>
          <cell r="B83">
            <v>76</v>
          </cell>
          <cell r="C83" t="str">
            <v>KM</v>
          </cell>
          <cell r="D83">
            <v>280.60000000000002</v>
          </cell>
          <cell r="E83">
            <v>319.60000000000002</v>
          </cell>
        </row>
        <row r="84">
          <cell r="A84">
            <v>77</v>
          </cell>
          <cell r="B84">
            <v>77</v>
          </cell>
          <cell r="C84" t="str">
            <v>KM</v>
          </cell>
          <cell r="D84">
            <v>283.2</v>
          </cell>
          <cell r="E84">
            <v>322.7</v>
          </cell>
        </row>
        <row r="85">
          <cell r="A85">
            <v>78</v>
          </cell>
          <cell r="B85">
            <v>78</v>
          </cell>
          <cell r="C85" t="str">
            <v>KM</v>
          </cell>
          <cell r="D85">
            <v>285.8</v>
          </cell>
          <cell r="E85">
            <v>325.8</v>
          </cell>
        </row>
        <row r="86">
          <cell r="A86">
            <v>79</v>
          </cell>
          <cell r="B86">
            <v>79</v>
          </cell>
          <cell r="C86" t="str">
            <v>KM</v>
          </cell>
          <cell r="D86">
            <v>288.39999999999998</v>
          </cell>
          <cell r="E86">
            <v>328.9</v>
          </cell>
        </row>
        <row r="87">
          <cell r="A87">
            <v>80</v>
          </cell>
          <cell r="B87">
            <v>80</v>
          </cell>
          <cell r="C87" t="str">
            <v>KM</v>
          </cell>
          <cell r="D87">
            <v>291</v>
          </cell>
          <cell r="E87">
            <v>332</v>
          </cell>
        </row>
        <row r="88">
          <cell r="A88">
            <v>81</v>
          </cell>
          <cell r="B88">
            <v>81</v>
          </cell>
          <cell r="C88" t="str">
            <v>KM</v>
          </cell>
          <cell r="D88">
            <v>293.60000000000002</v>
          </cell>
          <cell r="E88">
            <v>335.1</v>
          </cell>
        </row>
        <row r="89">
          <cell r="A89">
            <v>82</v>
          </cell>
          <cell r="B89">
            <v>82</v>
          </cell>
          <cell r="C89" t="str">
            <v>KM</v>
          </cell>
          <cell r="D89">
            <v>296.2</v>
          </cell>
          <cell r="E89">
            <v>338.2</v>
          </cell>
        </row>
        <row r="90">
          <cell r="A90">
            <v>83</v>
          </cell>
          <cell r="B90">
            <v>83</v>
          </cell>
          <cell r="C90" t="str">
            <v>KM</v>
          </cell>
          <cell r="D90">
            <v>298.8</v>
          </cell>
          <cell r="E90">
            <v>341.3</v>
          </cell>
        </row>
        <row r="91">
          <cell r="A91">
            <v>84</v>
          </cell>
          <cell r="B91">
            <v>84</v>
          </cell>
          <cell r="C91" t="str">
            <v>KM</v>
          </cell>
          <cell r="D91">
            <v>301.39999999999998</v>
          </cell>
          <cell r="E91">
            <v>344.4</v>
          </cell>
        </row>
        <row r="92">
          <cell r="A92">
            <v>85</v>
          </cell>
          <cell r="B92">
            <v>85</v>
          </cell>
          <cell r="C92" t="str">
            <v>KM</v>
          </cell>
          <cell r="D92">
            <v>304</v>
          </cell>
          <cell r="E92">
            <v>347.5</v>
          </cell>
        </row>
        <row r="93">
          <cell r="A93">
            <v>86</v>
          </cell>
          <cell r="B93">
            <v>86</v>
          </cell>
          <cell r="C93" t="str">
            <v>KM</v>
          </cell>
          <cell r="D93">
            <v>306.60000000000002</v>
          </cell>
          <cell r="E93">
            <v>350.6</v>
          </cell>
        </row>
        <row r="94">
          <cell r="A94">
            <v>87</v>
          </cell>
          <cell r="B94">
            <v>87</v>
          </cell>
          <cell r="C94" t="str">
            <v>KM</v>
          </cell>
          <cell r="D94">
            <v>309.2</v>
          </cell>
          <cell r="E94">
            <v>353.7</v>
          </cell>
        </row>
        <row r="95">
          <cell r="A95">
            <v>88</v>
          </cell>
          <cell r="B95">
            <v>88</v>
          </cell>
          <cell r="C95" t="str">
            <v>KM</v>
          </cell>
          <cell r="D95">
            <v>311.8</v>
          </cell>
          <cell r="E95">
            <v>356.8</v>
          </cell>
        </row>
        <row r="96">
          <cell r="A96">
            <v>89</v>
          </cell>
          <cell r="B96">
            <v>89</v>
          </cell>
          <cell r="C96" t="str">
            <v>KM</v>
          </cell>
          <cell r="D96">
            <v>314.39999999999998</v>
          </cell>
          <cell r="E96">
            <v>359.9</v>
          </cell>
        </row>
        <row r="97">
          <cell r="A97">
            <v>90</v>
          </cell>
          <cell r="B97">
            <v>90</v>
          </cell>
          <cell r="C97" t="str">
            <v>KM</v>
          </cell>
          <cell r="D97">
            <v>317</v>
          </cell>
          <cell r="E97">
            <v>363</v>
          </cell>
        </row>
        <row r="98">
          <cell r="A98">
            <v>91</v>
          </cell>
          <cell r="B98">
            <v>91</v>
          </cell>
          <cell r="C98" t="str">
            <v>KM</v>
          </cell>
          <cell r="D98">
            <v>319.60000000000002</v>
          </cell>
          <cell r="E98">
            <v>366.1</v>
          </cell>
        </row>
        <row r="99">
          <cell r="A99">
            <v>92</v>
          </cell>
          <cell r="B99">
            <v>92</v>
          </cell>
          <cell r="C99" t="str">
            <v>KM</v>
          </cell>
          <cell r="D99">
            <v>322.2</v>
          </cell>
          <cell r="E99">
            <v>369.2</v>
          </cell>
        </row>
        <row r="100">
          <cell r="A100">
            <v>93</v>
          </cell>
          <cell r="B100">
            <v>93</v>
          </cell>
          <cell r="C100" t="str">
            <v>KM</v>
          </cell>
          <cell r="D100">
            <v>324.8</v>
          </cell>
          <cell r="E100">
            <v>372.3</v>
          </cell>
        </row>
        <row r="101">
          <cell r="A101">
            <v>94</v>
          </cell>
          <cell r="B101">
            <v>94</v>
          </cell>
          <cell r="C101" t="str">
            <v>KM</v>
          </cell>
          <cell r="D101">
            <v>327.39999999999998</v>
          </cell>
          <cell r="E101">
            <v>375.4</v>
          </cell>
        </row>
        <row r="102">
          <cell r="A102">
            <v>95</v>
          </cell>
          <cell r="B102">
            <v>95</v>
          </cell>
          <cell r="C102" t="str">
            <v>KM</v>
          </cell>
          <cell r="D102">
            <v>330</v>
          </cell>
          <cell r="E102">
            <v>378.5</v>
          </cell>
        </row>
        <row r="103">
          <cell r="A103">
            <v>96</v>
          </cell>
          <cell r="B103">
            <v>96</v>
          </cell>
          <cell r="C103" t="str">
            <v>KM</v>
          </cell>
          <cell r="D103">
            <v>332.6</v>
          </cell>
          <cell r="E103">
            <v>381.6</v>
          </cell>
        </row>
        <row r="104">
          <cell r="A104">
            <v>97</v>
          </cell>
          <cell r="B104">
            <v>97</v>
          </cell>
          <cell r="C104" t="str">
            <v>KM</v>
          </cell>
          <cell r="D104">
            <v>335.2</v>
          </cell>
          <cell r="E104">
            <v>384.7</v>
          </cell>
        </row>
        <row r="105">
          <cell r="A105">
            <v>98</v>
          </cell>
          <cell r="B105">
            <v>98</v>
          </cell>
          <cell r="C105" t="str">
            <v>KM</v>
          </cell>
          <cell r="D105">
            <v>337.8</v>
          </cell>
          <cell r="E105">
            <v>387.8</v>
          </cell>
        </row>
        <row r="106">
          <cell r="A106">
            <v>99</v>
          </cell>
          <cell r="B106">
            <v>99</v>
          </cell>
          <cell r="C106" t="str">
            <v>KM</v>
          </cell>
          <cell r="D106">
            <v>340.4</v>
          </cell>
          <cell r="E106">
            <v>390.9</v>
          </cell>
        </row>
        <row r="107">
          <cell r="A107">
            <v>100</v>
          </cell>
          <cell r="B107">
            <v>100</v>
          </cell>
          <cell r="C107" t="str">
            <v>KM</v>
          </cell>
          <cell r="D107">
            <v>343</v>
          </cell>
          <cell r="E107">
            <v>394</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sheetData sheetId="36"/>
      <sheetData sheetId="37"/>
      <sheetData sheetId="38" refreshError="1"/>
      <sheetData sheetId="39" refreshError="1"/>
      <sheetData sheetId="40" refreshError="1"/>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p"/>
      <sheetName val="data_new"/>
      <sheetName val="lead-st"/>
      <sheetName val="v"/>
      <sheetName val="r"/>
      <sheetName val="l"/>
      <sheetName val="Data.F8.BTR"/>
      <sheetName val="leads"/>
      <sheetName val="rdamdata"/>
      <sheetName val="Material"/>
      <sheetName val="Plant &amp;  Machinery"/>
      <sheetName val="Data_F8_BTR"/>
      <sheetName val="Plant_&amp;__Machinery"/>
      <sheetName val="Lead statement ss5"/>
      <sheetName val="Lead_statement_ss5"/>
      <sheetName val="Labour"/>
      <sheetName val="DATA"/>
      <sheetName val="HDPE"/>
      <sheetName val="DI"/>
      <sheetName val="pvc"/>
      <sheetName val="ssr-rates"/>
      <sheetName val="Lead"/>
      <sheetName val="data existing_do not delete"/>
      <sheetName val="DATA_PRG"/>
      <sheetName val="clvrt_data"/>
      <sheetName val="t_prsr"/>
      <sheetName val="wh"/>
      <sheetName val="Plant 㫨  Machinery"/>
      <sheetName val="Plant_㫨__Machinery"/>
      <sheetName val="Data_F8_BTR3"/>
      <sheetName val="Plant_&amp;__Machinery3"/>
      <sheetName val="Lead_statement_ss53"/>
      <sheetName val="Data_F8_BTR1"/>
      <sheetName val="Plant_&amp;__Machinery1"/>
      <sheetName val="Lead_statement_ss51"/>
      <sheetName val="Data_F8_BTR2"/>
      <sheetName val="Plant_&amp;__Machinery2"/>
      <sheetName val="Lead_statement_ss52"/>
      <sheetName val="Rates-May-14"/>
      <sheetName val="TOP SLAB-beams"/>
      <sheetName val="int-Dia-pvc"/>
      <sheetName val="Sheet1"/>
      <sheetName val="Works"/>
      <sheetName val="RMR"/>
      <sheetName val="General"/>
      <sheetName val="Lɥad"/>
      <sheetName val="id"/>
      <sheetName val="Bitumen trunk"/>
      <sheetName val="Feeder"/>
      <sheetName val="R99 etc"/>
      <sheetName val="Trunk unpaved"/>
      <sheetName val="m"/>
      <sheetName val="Levels"/>
      <sheetName val="MRATES"/>
      <sheetName val="mlead"/>
      <sheetName val="abs road"/>
      <sheetName val="coverpage"/>
      <sheetName val="Road data"/>
      <sheetName val="R_Det"/>
      <sheetName val="DATA-BASE"/>
      <sheetName val="DATA-ABSTRACT"/>
      <sheetName val="Class IV Qtr. Ele"/>
      <sheetName val="Bridge Data 2005-06"/>
      <sheetName val="bom"/>
      <sheetName val="Lead statement"/>
      <sheetName val="GROUND FLOOR"/>
      <sheetName val="Nspt-smp-final-ORIGINAL"/>
      <sheetName val="water-hammar-strenght"/>
      <sheetName val="hdpe weights"/>
      <sheetName val="PVC weights"/>
      <sheetName val="0000000000000"/>
      <sheetName val="SSR"/>
      <sheetName val="VC 80"/>
      <sheetName val="VC 450"/>
      <sheetName val="hdpe_basic"/>
      <sheetName val="pvc_basic"/>
      <sheetName val="Rates"/>
      <sheetName val="Ins &amp; Bonds"/>
      <sheetName val="A-3.1"/>
      <sheetName val="Client req"/>
      <sheetName val="MRoad data"/>
      <sheetName val="detls"/>
      <sheetName val="Sheet2"/>
      <sheetName val="Sheet3"/>
      <sheetName val="Sheet1 (2)"/>
      <sheetName val="wt of CID joint"/>
      <sheetName val="AC DAta"/>
      <sheetName val="Pipe Pilne MAch"/>
      <sheetName val="Sheet4"/>
      <sheetName val="Indurhty"/>
      <sheetName val="Indurhty 2016-17"/>
      <sheetName val="Sheet5"/>
      <sheetName val="1"/>
      <sheetName val="2"/>
      <sheetName val="3"/>
      <sheetName val="4"/>
      <sheetName val="PROCTOR"/>
      <sheetName val="PH data"/>
      <sheetName val="Delivery mains"/>
      <sheetName val="bundqty"/>
      <sheetName val="CONST"/>
      <sheetName val="Common "/>
      <sheetName val="maya"/>
      <sheetName val="Specification"/>
      <sheetName val="Specification report"/>
      <sheetName val="data_existing_do_not_delete2"/>
      <sheetName val="Bitumen_trunk2"/>
      <sheetName val="R99_etc2"/>
      <sheetName val="Trunk_unpaved2"/>
      <sheetName val="abs_road2"/>
      <sheetName val="Road_data2"/>
      <sheetName val="Class_IV_Qtr__Ele2"/>
      <sheetName val="Bridge_Data_2005-062"/>
      <sheetName val="Lead_statement2"/>
      <sheetName val="GROUND_FLOOR2"/>
      <sheetName val="data_existing_do_not_delete"/>
      <sheetName val="Bitumen_trunk"/>
      <sheetName val="R99_etc"/>
      <sheetName val="Trunk_unpaved"/>
      <sheetName val="abs_road"/>
      <sheetName val="Road_data"/>
      <sheetName val="Class_IV_Qtr__Ele"/>
      <sheetName val="Bridge_Data_2005-06"/>
      <sheetName val="Lead_statement"/>
      <sheetName val="GROUND_FLOOR"/>
      <sheetName val="data_existing_do_not_delete1"/>
      <sheetName val="Bitumen_trunk1"/>
      <sheetName val="R99_etc1"/>
      <sheetName val="Trunk_unpaved1"/>
      <sheetName val="abs_road1"/>
      <sheetName val="Road_data1"/>
      <sheetName val="Class_IV_Qtr__Ele1"/>
      <sheetName val="Bridge_Data_2005-061"/>
      <sheetName val="Lead_statement1"/>
      <sheetName val="GROUND_FLOOR1"/>
      <sheetName val="Analy"/>
      <sheetName val="1-Pop Proj"/>
      <sheetName val="Estimate "/>
      <sheetName val="banilad"/>
      <sheetName val="SECPROP"/>
      <sheetName val="CABLENOS."/>
      <sheetName val="Main sheet"/>
      <sheetName val="final abstract"/>
      <sheetName val="BOQ (2)"/>
      <sheetName val="Rates SSR 2008-09"/>
      <sheetName val="PUMP_DATA"/>
      <sheetName val="Tees"/>
      <sheetName val="Usage"/>
      <sheetName val="C-data"/>
      <sheetName val="RWS"/>
      <sheetName val="Entry"/>
      <sheetName val="Quarry"/>
      <sheetName val="Line"/>
      <sheetName val="BTR"/>
      <sheetName val="CRUST"/>
      <sheetName val="QDTS"/>
      <sheetName val="Abs_CD_2"/>
      <sheetName val="road est"/>
      <sheetName val="ECV"/>
      <sheetName val="FORM-W3"/>
      <sheetName val="Cover"/>
      <sheetName val="index"/>
      <sheetName val="Cash2"/>
      <sheetName val="Design"/>
      <sheetName val="BWSCPlt"/>
      <sheetName val="CI"/>
      <sheetName val="G.R.P"/>
      <sheetName val="PSC REVISED"/>
      <sheetName val="DATA SHEET"/>
      <sheetName val="ANAL-PIPE LINE"/>
      <sheetName val="MS Pipe Working"/>
      <sheetName val="wh_data"/>
      <sheetName val="wh_data_R"/>
      <sheetName val="CPHEEO"/>
      <sheetName val="input"/>
      <sheetName val="civ data"/>
      <sheetName val="HDPE-pipe-rates"/>
      <sheetName val="pvc-pipe-rates"/>
      <sheetName val="650kL-design-final"/>
      <sheetName val="_5wgdhabfinal00_01"/>
      <sheetName val="SPT vs PHI"/>
      <sheetName val="PS1"/>
      <sheetName val="Rate Analysis"/>
      <sheetName val="RMR.PS"/>
      <sheetName val="BTR.PS"/>
      <sheetName val="Road data.PS"/>
      <sheetName val="Road data-TDR"/>
      <sheetName val="Data_F8_BTR4"/>
      <sheetName val="Plant_&amp;__Machinery4"/>
      <sheetName val="Lead_statement_ss54"/>
      <sheetName val="data_existing_do_not_delete3"/>
      <sheetName val="TOP_SLAB-beams"/>
      <sheetName val="Plant_㫨__Machinery1"/>
      <sheetName val="Common_"/>
      <sheetName val="Bitumen_trunk3"/>
      <sheetName val="R99_etc3"/>
      <sheetName val="Trunk_unpaved3"/>
      <sheetName val="abs_road3"/>
      <sheetName val="Road_data3"/>
      <sheetName val="Class_IV_Qtr__Ele3"/>
      <sheetName val="Bridge_Data_2005-063"/>
      <sheetName val="Lead_statement3"/>
      <sheetName val="GROUND_FLOOR3"/>
      <sheetName val="hdpe_weights"/>
      <sheetName val="PVC_weights"/>
      <sheetName val="VC_80"/>
      <sheetName val="VC_450"/>
      <sheetName val="PH_data"/>
      <sheetName val="Delivery_mains"/>
      <sheetName val="Ins_&amp;_Bonds"/>
      <sheetName val="A-3_1"/>
      <sheetName val="Client_req"/>
      <sheetName val="Specification_report"/>
      <sheetName val="1-Pop_Proj"/>
      <sheetName val="Estimate_"/>
      <sheetName val="CABLENOS_"/>
      <sheetName val="Main_sheet"/>
      <sheetName val="MRoad_data"/>
      <sheetName val="final_abstract"/>
      <sheetName val="Sheet1_(2)"/>
      <sheetName val="wt_of_CID_joint"/>
      <sheetName val="AC_DAta"/>
      <sheetName val="Pipe_Pilne_MAch"/>
      <sheetName val="Indurhty_2016-17"/>
      <sheetName val="gen_abstrct"/>
      <sheetName val="sand"/>
      <sheetName val="stone"/>
      <sheetName val="Mix Design"/>
      <sheetName val="Cost of O &amp; O"/>
      <sheetName val="WATER-HAMMER"/>
      <sheetName val="Mactan"/>
      <sheetName val="Mandaue"/>
      <sheetName val="DATA 2021-22"/>
      <sheetName val="Staff Civil o&amp;m draft policy"/>
      <sheetName val="Data-ELSR"/>
      <sheetName val="Bed Class"/>
      <sheetName val="CPIPE"/>
      <sheetName val="CPIPE2"/>
      <sheetName val="Cs"/>
      <sheetName val="DVALUE"/>
      <sheetName val="THK"/>
      <sheetName val="20kL-design-final"/>
      <sheetName val="Bill-12"/>
      <sheetName val="sup dat"/>
      <sheetName val="Detail In Door Stad"/>
      <sheetName val="IDCCALHYD_GOO"/>
      <sheetName val="Detailed"/>
      <sheetName val="concrete"/>
      <sheetName val="Civil Boq"/>
      <sheetName val="Summary"/>
      <sheetName val="Convey"/>
      <sheetName val="C.D.Abs.Est."/>
      <sheetName val="SALIENT"/>
      <sheetName val="gen"/>
      <sheetName val="10"/>
      <sheetName val="11"/>
      <sheetName val="12"/>
      <sheetName val="2A"/>
      <sheetName val="2B"/>
      <sheetName val="2C"/>
      <sheetName val="2D"/>
      <sheetName val="2E"/>
      <sheetName val="2F"/>
      <sheetName val="2G"/>
      <sheetName val="2H"/>
      <sheetName val="3A"/>
      <sheetName val="3B"/>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4"/>
      <sheetName val="TBAL9697 -group wise  sdpl"/>
      <sheetName val="p&amp;m"/>
      <sheetName val="Staff Acco."/>
      <sheetName val="Cd"/>
      <sheetName val="SewerCAD MH Data"/>
      <sheetName val="Design 2040 Design Flows-(1)"/>
      <sheetName val="SewerCAD Pipe Data-Actual 2040"/>
      <sheetName val="CONNECT"/>
      <sheetName val="analysis"/>
      <sheetName val="nodes"/>
      <sheetName val="int-Dia"/>
      <sheetName val="habs-list"/>
      <sheetName val="Exp"/>
      <sheetName val="A 3_7"/>
      <sheetName val="Abs"/>
      <sheetName val="X-2"/>
      <sheetName val="not req 3"/>
      <sheetName val="LEAD S 10-11"/>
      <sheetName val="GF SB Ok "/>
      <sheetName val="other rates"/>
      <sheetName val="MTC-estimate"/>
      <sheetName val="Gen Abs"/>
      <sheetName val="Data_Base"/>
      <sheetName val="Work_sheet"/>
      <sheetName val="SUMP1420KL@HW"/>
      <sheetName val="1V800"/>
      <sheetName val="Cable-data"/>
      <sheetName val="Rate"/>
      <sheetName val="pop"/>
      <sheetName val="hdpe-rates"/>
      <sheetName val="pvc-rates"/>
      <sheetName val="Civil-works"/>
      <sheetName val="Admin"/>
      <sheetName val="foundation(V)"/>
      <sheetName val="Data-2011-12"/>
      <sheetName val="DL CAL"/>
      <sheetName val="slab"/>
      <sheetName val="Flanged Beams"/>
      <sheetName val="Rectangular Beam"/>
      <sheetName val="Interface_SC"/>
      <sheetName val="Calc_ISC"/>
      <sheetName val="Calc_SC"/>
      <sheetName val="Interface_ISC"/>
      <sheetName val="GD"/>
      <sheetName val="Boq"/>
      <sheetName val="Road Detail Est."/>
      <sheetName val="SOR"/>
      <sheetName val="TTL"/>
      <sheetName val="Civil Works"/>
      <sheetName val="MRMECADAMoad data"/>
      <sheetName val="EDWise"/>
      <sheetName val="Hire"/>
      <sheetName val="Basic data "/>
      <sheetName val="BLK3"/>
      <sheetName val="BLK2"/>
      <sheetName val="E &amp; R"/>
      <sheetName val="radar"/>
      <sheetName val="UG"/>
    </sheetNames>
    <sheetDataSet>
      <sheetData sheetId="0" refreshError="1"/>
      <sheetData sheetId="1" refreshError="1"/>
      <sheetData sheetId="2" refreshError="1"/>
      <sheetData sheetId="3" refreshError="1"/>
      <sheetData sheetId="4" refreshError="1">
        <row r="2">
          <cell r="F2">
            <v>100</v>
          </cell>
        </row>
        <row r="3">
          <cell r="F3">
            <v>90</v>
          </cell>
        </row>
        <row r="4">
          <cell r="F4">
            <v>65</v>
          </cell>
        </row>
        <row r="29">
          <cell r="F29">
            <v>44</v>
          </cell>
        </row>
        <row r="30">
          <cell r="F30">
            <v>0.25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sheetData sheetId="187"/>
      <sheetData sheetId="188"/>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sheetData sheetId="222"/>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sheetData sheetId="270"/>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abstract"/>
      <sheetName val="detailed"/>
      <sheetName val="cdAbst"/>
      <sheetName val="cost"/>
      <sheetName val="data"/>
      <sheetName val="hp900"/>
      <sheetName val="CDdata (2)"/>
      <sheetName val="1v900"/>
      <sheetName val="2v900"/>
      <sheetName val="3v900"/>
      <sheetName val="impRdam"/>
      <sheetName val="CDdata"/>
      <sheetName val="lchart"/>
      <sheetName val="keymap"/>
      <sheetName val="LS"/>
      <sheetName val="CS"/>
      <sheetName val="leads"/>
      <sheetName val="Labour"/>
      <sheetName val="Material"/>
      <sheetName val="Plant &amp;  Machinery"/>
      <sheetName val="CDdata_(2)"/>
      <sheetName val="Plant_&amp;__Machinery"/>
      <sheetName val="r"/>
      <sheetName val="MRATES"/>
      <sheetName val="Sheet1"/>
      <sheetName val="sand"/>
      <sheetName val="stone"/>
      <sheetName val="v"/>
      <sheetName val="Devider(CC)"/>
      <sheetName val="Devider (CRS)"/>
      <sheetName val="data-Parks-new"/>
      <sheetName val="C-Mat-Gen-"/>
      <sheetName val="Data "/>
      <sheetName val="Devider (CRS) final"/>
      <sheetName val="GA"/>
      <sheetName val="Single Devider"/>
      <sheetName val="Rates SSR 2008-09"/>
      <sheetName val="final abstract"/>
      <sheetName val="rdamdata"/>
      <sheetName val="DATA_PRG"/>
      <sheetName val="Quarry"/>
      <sheetName val="RMR"/>
      <sheetName val="Line"/>
      <sheetName val="BTR"/>
      <sheetName val="CRUST"/>
      <sheetName val="QDTS"/>
      <sheetName val="Rates"/>
      <sheetName val="Road data"/>
      <sheetName val="0000"/>
      <sheetName val="Start"/>
      <sheetName val="1. Add"/>
      <sheetName val="2. Fill"/>
      <sheetName val="3. Split"/>
      <sheetName val="4. Transpose"/>
      <sheetName val="5. Sort &amp; filter"/>
      <sheetName val="6. Tables"/>
      <sheetName val="7. Drop-downs"/>
      <sheetName val="8. Analyze"/>
      <sheetName val="9. Charts"/>
      <sheetName val="10. PivotTables"/>
      <sheetName val="Learn more"/>
      <sheetName val="Cover Page"/>
      <sheetName val="Sheet2"/>
      <sheetName val="Sp. Rep."/>
      <sheetName val="Sp.Rep.2"/>
      <sheetName val="CC est 3.00 lakhs"/>
      <sheetName val="Drain est"/>
      <sheetName val="Input Sheet 3.00 L"/>
      <sheetName val="Sp. Rep. (wrk dne)"/>
      <sheetName val="CC est 80+20 (work done)"/>
      <sheetName val="CC est 80+20"/>
      <sheetName val="Input Sheet 80+20"/>
      <sheetName val="comp report"/>
      <sheetName val="CC Road data"/>
      <sheetName val="Drain DATA"/>
      <sheetName val="Lead"/>
      <sheetName val="Sheet11"/>
      <sheetName val="Conveyance"/>
      <sheetName val="Sp. Rep. (2)"/>
      <sheetName val="Work done"/>
      <sheetName val="Completion"/>
      <sheetName val="Conv"/>
      <sheetName val="New lead2"/>
      <sheetName val="CD-DAta"/>
      <sheetName val="Base Course "/>
      <sheetName val="Sheet3"/>
      <sheetName val="Sheet5"/>
      <sheetName val="Sheet18"/>
      <sheetName val="Sheet19"/>
      <sheetName val="coverpage"/>
      <sheetName val="Rd.Est"/>
      <sheetName val="Works"/>
      <sheetName val="General"/>
      <sheetName val="HDPE"/>
      <sheetName val="DI"/>
      <sheetName val="pvc"/>
      <sheetName val="Rates2"/>
      <sheetName val="CDdata_(2)1"/>
      <sheetName val="Plant_&amp;__Machinery1"/>
      <sheetName val="CDdata_(2)2"/>
      <sheetName val="Plant_&amp;__Machinery2"/>
      <sheetName val="BALAN1"/>
      <sheetName val="m"/>
      <sheetName val="Convey"/>
      <sheetName val="c.d.abs.est."/>
      <sheetName val="SC Cost FEB 03"/>
      <sheetName val="pvc_basic"/>
      <sheetName val="Staff Acco."/>
      <sheetName val="mlead"/>
      <sheetName val="abs road"/>
      <sheetName val="Abs_CD_2"/>
      <sheetName val="road est"/>
      <sheetName val="ECV"/>
      <sheetName val="hdpe_basic"/>
      <sheetName val="BLK2"/>
      <sheetName val="BLK3"/>
      <sheetName val="E &amp; R"/>
      <sheetName val="radar"/>
      <sheetName val="UG"/>
      <sheetName val="Rates_SSR_2008-09"/>
      <sheetName val="final_abstract"/>
      <sheetName val="Devider_(CRS)"/>
      <sheetName val="Data_"/>
      <sheetName val="Devider_(CRS)_final"/>
      <sheetName val="Single_Devider"/>
      <sheetName val="Road_data"/>
      <sheetName val="Abs"/>
      <sheetName val="bom"/>
      <sheetName val="wh_data"/>
      <sheetName val="CPHEEO"/>
      <sheetName val="wh_data_R"/>
      <sheetName val="input"/>
      <sheetName val="MRoad data"/>
      <sheetName val="lead-st"/>
      <sheetName val="not req 3"/>
      <sheetName val="C-data"/>
      <sheetName val="Sheet1 (2)"/>
      <sheetName val="cert"/>
      <sheetName val="Iocount"/>
      <sheetName val="Wordsdata"/>
      <sheetName val="int-Dia"/>
      <sheetName val="habs-list"/>
      <sheetName val="nodes"/>
      <sheetName val="maya"/>
      <sheetName val="Lead statement ss5"/>
      <sheetName val="TS memo"/>
      <sheetName val="X-2"/>
      <sheetName val="DATA-BASE"/>
      <sheetName val="DATA-ABSTRACT"/>
      <sheetName val="detls"/>
      <sheetName val="Gen_Abs"/>
      <sheetName val="factors"/>
      <sheetName val="road detail est."/>
      <sheetName val="Estt"/>
      <sheetName val="GT DUMP"/>
      <sheetName val="sancdump"/>
      <sheetName val="GZL"/>
      <sheetName val="Levels"/>
      <sheetName val="PS1"/>
      <sheetName val="clvrt_data"/>
      <sheetName val="hdpe weights"/>
      <sheetName val="PVC weights"/>
      <sheetName val="index"/>
      <sheetName val="Usage"/>
      <sheetName val="int-Dia-hdpe"/>
      <sheetName val="int-Dia-pvc"/>
      <sheetName val="segments-details"/>
      <sheetName val="Specification report"/>
      <sheetName val="FORM7"/>
      <sheetName val="Data base"/>
      <sheetName val="ewst"/>
      <sheetName val="t_prsr"/>
      <sheetName val="ssr-rates"/>
      <sheetName val="wh"/>
      <sheetName val="0000000000000"/>
      <sheetName val="Sub -  Analysis"/>
      <sheetName val="Labour rates"/>
      <sheetName val="Rate analysis"/>
      <sheetName val="RMR 2008-09"/>
      <sheetName val="civ data"/>
      <sheetName val="Ins &amp; Bonds"/>
      <sheetName val="A-3.1"/>
      <sheetName val="Client req"/>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3">
          <cell r="A3" t="str">
            <v>Sno</v>
          </cell>
          <cell r="B3" t="str">
            <v>Lead</v>
          </cell>
          <cell r="C3">
            <v>0</v>
          </cell>
          <cell r="D3" t="str">
            <v>Earth</v>
          </cell>
          <cell r="E3" t="str">
            <v>Metal</v>
          </cell>
        </row>
        <row r="4">
          <cell r="A4">
            <v>1</v>
          </cell>
          <cell r="B4">
            <v>100</v>
          </cell>
          <cell r="C4" t="str">
            <v>m</v>
          </cell>
          <cell r="D4">
            <v>16</v>
          </cell>
        </row>
        <row r="5">
          <cell r="A5">
            <v>2</v>
          </cell>
          <cell r="B5">
            <v>200</v>
          </cell>
          <cell r="C5" t="str">
            <v>m</v>
          </cell>
          <cell r="D5">
            <v>25</v>
          </cell>
        </row>
        <row r="6">
          <cell r="A6">
            <v>3</v>
          </cell>
          <cell r="B6">
            <v>300</v>
          </cell>
          <cell r="C6" t="str">
            <v>m</v>
          </cell>
          <cell r="D6">
            <v>33</v>
          </cell>
        </row>
        <row r="7">
          <cell r="A7">
            <v>4</v>
          </cell>
          <cell r="B7">
            <v>400</v>
          </cell>
          <cell r="C7" t="str">
            <v>m</v>
          </cell>
          <cell r="D7">
            <v>45</v>
          </cell>
        </row>
        <row r="8">
          <cell r="A8">
            <v>5</v>
          </cell>
          <cell r="B8">
            <v>500</v>
          </cell>
          <cell r="C8" t="str">
            <v>m</v>
          </cell>
          <cell r="D8">
            <v>56</v>
          </cell>
          <cell r="E8">
            <v>64</v>
          </cell>
        </row>
        <row r="9">
          <cell r="A9">
            <v>6</v>
          </cell>
          <cell r="B9">
            <v>1</v>
          </cell>
          <cell r="C9" t="str">
            <v>KM</v>
          </cell>
          <cell r="D9">
            <v>58</v>
          </cell>
          <cell r="E9">
            <v>67</v>
          </cell>
        </row>
        <row r="10">
          <cell r="A10">
            <v>7</v>
          </cell>
          <cell r="B10">
            <v>2</v>
          </cell>
          <cell r="C10" t="str">
            <v>KM</v>
          </cell>
          <cell r="D10">
            <v>61</v>
          </cell>
          <cell r="E10">
            <v>69</v>
          </cell>
        </row>
        <row r="11">
          <cell r="A11">
            <v>8</v>
          </cell>
          <cell r="B11">
            <v>3</v>
          </cell>
          <cell r="C11" t="str">
            <v>KM</v>
          </cell>
          <cell r="D11">
            <v>64</v>
          </cell>
          <cell r="E11">
            <v>72</v>
          </cell>
        </row>
        <row r="12">
          <cell r="A12">
            <v>9</v>
          </cell>
          <cell r="B12">
            <v>4</v>
          </cell>
          <cell r="C12" t="str">
            <v>KM</v>
          </cell>
          <cell r="D12">
            <v>67</v>
          </cell>
          <cell r="E12">
            <v>75</v>
          </cell>
        </row>
        <row r="13">
          <cell r="A13">
            <v>10</v>
          </cell>
          <cell r="B13">
            <v>5</v>
          </cell>
          <cell r="C13" t="str">
            <v>KM</v>
          </cell>
          <cell r="D13">
            <v>70</v>
          </cell>
          <cell r="E13">
            <v>78</v>
          </cell>
        </row>
        <row r="14">
          <cell r="A14">
            <v>11</v>
          </cell>
          <cell r="B14">
            <v>6</v>
          </cell>
          <cell r="C14" t="str">
            <v>KM</v>
          </cell>
          <cell r="D14">
            <v>72</v>
          </cell>
          <cell r="E14">
            <v>82</v>
          </cell>
        </row>
        <row r="15">
          <cell r="A15">
            <v>12</v>
          </cell>
          <cell r="B15">
            <v>7</v>
          </cell>
          <cell r="C15" t="str">
            <v>KM</v>
          </cell>
          <cell r="D15">
            <v>76</v>
          </cell>
          <cell r="E15">
            <v>84</v>
          </cell>
        </row>
        <row r="16">
          <cell r="A16">
            <v>13</v>
          </cell>
          <cell r="B16">
            <v>8</v>
          </cell>
          <cell r="C16" t="str">
            <v>KM</v>
          </cell>
          <cell r="D16">
            <v>79</v>
          </cell>
          <cell r="E16">
            <v>86</v>
          </cell>
        </row>
        <row r="17">
          <cell r="A17">
            <v>14</v>
          </cell>
          <cell r="B17">
            <v>9</v>
          </cell>
          <cell r="C17" t="str">
            <v>KM</v>
          </cell>
          <cell r="D17">
            <v>82</v>
          </cell>
          <cell r="E17">
            <v>90</v>
          </cell>
        </row>
        <row r="18">
          <cell r="A18">
            <v>15</v>
          </cell>
          <cell r="B18">
            <v>10</v>
          </cell>
          <cell r="C18" t="str">
            <v>KM</v>
          </cell>
          <cell r="D18">
            <v>85</v>
          </cell>
          <cell r="E18">
            <v>92</v>
          </cell>
        </row>
        <row r="19">
          <cell r="A19">
            <v>16</v>
          </cell>
          <cell r="B19">
            <v>11</v>
          </cell>
          <cell r="C19" t="str">
            <v>KM</v>
          </cell>
          <cell r="D19">
            <v>89</v>
          </cell>
          <cell r="E19">
            <v>95</v>
          </cell>
        </row>
        <row r="20">
          <cell r="A20">
            <v>17</v>
          </cell>
          <cell r="B20">
            <v>12</v>
          </cell>
          <cell r="C20" t="str">
            <v>KM</v>
          </cell>
          <cell r="D20">
            <v>91</v>
          </cell>
          <cell r="E20">
            <v>99</v>
          </cell>
        </row>
        <row r="21">
          <cell r="A21">
            <v>18</v>
          </cell>
          <cell r="B21">
            <v>13</v>
          </cell>
          <cell r="C21" t="str">
            <v>KM</v>
          </cell>
          <cell r="D21">
            <v>94</v>
          </cell>
          <cell r="E21">
            <v>102</v>
          </cell>
        </row>
        <row r="22">
          <cell r="A22">
            <v>19</v>
          </cell>
          <cell r="B22">
            <v>14</v>
          </cell>
          <cell r="C22" t="str">
            <v>KM</v>
          </cell>
          <cell r="D22">
            <v>97</v>
          </cell>
          <cell r="E22">
            <v>105</v>
          </cell>
        </row>
        <row r="23">
          <cell r="A23">
            <v>20</v>
          </cell>
          <cell r="B23">
            <v>15</v>
          </cell>
          <cell r="C23" t="str">
            <v>KM</v>
          </cell>
          <cell r="D23">
            <v>100</v>
          </cell>
          <cell r="E23">
            <v>107</v>
          </cell>
        </row>
        <row r="24">
          <cell r="A24">
            <v>21</v>
          </cell>
          <cell r="B24">
            <v>16</v>
          </cell>
          <cell r="C24" t="str">
            <v>KM</v>
          </cell>
          <cell r="D24">
            <v>102</v>
          </cell>
          <cell r="E24">
            <v>110</v>
          </cell>
        </row>
        <row r="25">
          <cell r="A25">
            <v>22</v>
          </cell>
          <cell r="B25">
            <v>17</v>
          </cell>
          <cell r="C25" t="str">
            <v>KM</v>
          </cell>
          <cell r="D25">
            <v>106</v>
          </cell>
          <cell r="E25">
            <v>113</v>
          </cell>
        </row>
        <row r="26">
          <cell r="A26">
            <v>23</v>
          </cell>
          <cell r="B26">
            <v>18</v>
          </cell>
          <cell r="C26" t="str">
            <v>KM</v>
          </cell>
          <cell r="D26">
            <v>109</v>
          </cell>
          <cell r="E26">
            <v>116</v>
          </cell>
        </row>
        <row r="27">
          <cell r="A27">
            <v>24</v>
          </cell>
          <cell r="B27">
            <v>19</v>
          </cell>
          <cell r="C27" t="str">
            <v>KM</v>
          </cell>
          <cell r="D27">
            <v>112</v>
          </cell>
          <cell r="E27">
            <v>118</v>
          </cell>
        </row>
        <row r="28">
          <cell r="A28">
            <v>25</v>
          </cell>
          <cell r="B28">
            <v>20</v>
          </cell>
          <cell r="C28" t="str">
            <v>KM</v>
          </cell>
          <cell r="D28">
            <v>115</v>
          </cell>
          <cell r="E28">
            <v>122</v>
          </cell>
        </row>
        <row r="29">
          <cell r="A29">
            <v>26</v>
          </cell>
          <cell r="B29">
            <v>21</v>
          </cell>
          <cell r="C29" t="str">
            <v>KM</v>
          </cell>
          <cell r="D29">
            <v>117.5</v>
          </cell>
          <cell r="E29">
            <v>125</v>
          </cell>
        </row>
        <row r="30">
          <cell r="A30">
            <v>27</v>
          </cell>
          <cell r="B30">
            <v>22</v>
          </cell>
          <cell r="C30" t="str">
            <v>KM</v>
          </cell>
          <cell r="D30">
            <v>120</v>
          </cell>
          <cell r="E30">
            <v>128</v>
          </cell>
        </row>
        <row r="31">
          <cell r="A31">
            <v>28</v>
          </cell>
          <cell r="B31">
            <v>23</v>
          </cell>
          <cell r="C31" t="str">
            <v>KM</v>
          </cell>
          <cell r="D31">
            <v>122.5</v>
          </cell>
          <cell r="E31">
            <v>131</v>
          </cell>
        </row>
        <row r="32">
          <cell r="A32">
            <v>29</v>
          </cell>
          <cell r="B32">
            <v>24</v>
          </cell>
          <cell r="C32" t="str">
            <v>KM</v>
          </cell>
          <cell r="D32">
            <v>125</v>
          </cell>
          <cell r="E32">
            <v>134</v>
          </cell>
        </row>
        <row r="33">
          <cell r="A33">
            <v>30</v>
          </cell>
          <cell r="B33">
            <v>25</v>
          </cell>
          <cell r="C33" t="str">
            <v>KM</v>
          </cell>
          <cell r="D33">
            <v>127.5</v>
          </cell>
          <cell r="E33">
            <v>137</v>
          </cell>
        </row>
        <row r="34">
          <cell r="A34">
            <v>31</v>
          </cell>
          <cell r="B34">
            <v>26</v>
          </cell>
          <cell r="C34" t="str">
            <v>KM</v>
          </cell>
          <cell r="D34">
            <v>130</v>
          </cell>
          <cell r="E34">
            <v>140</v>
          </cell>
        </row>
        <row r="35">
          <cell r="A35">
            <v>32</v>
          </cell>
          <cell r="B35">
            <v>27</v>
          </cell>
          <cell r="C35" t="str">
            <v>KM</v>
          </cell>
          <cell r="D35">
            <v>132.5</v>
          </cell>
          <cell r="E35">
            <v>143</v>
          </cell>
        </row>
        <row r="36">
          <cell r="A36">
            <v>33</v>
          </cell>
          <cell r="B36">
            <v>28</v>
          </cell>
          <cell r="C36" t="str">
            <v>KM</v>
          </cell>
          <cell r="D36">
            <v>135</v>
          </cell>
          <cell r="E36">
            <v>146</v>
          </cell>
        </row>
        <row r="37">
          <cell r="A37">
            <v>34</v>
          </cell>
          <cell r="B37">
            <v>29</v>
          </cell>
          <cell r="C37" t="str">
            <v>KM</v>
          </cell>
          <cell r="D37">
            <v>137.5</v>
          </cell>
          <cell r="E37">
            <v>149</v>
          </cell>
        </row>
        <row r="38">
          <cell r="A38">
            <v>35</v>
          </cell>
          <cell r="B38">
            <v>30</v>
          </cell>
          <cell r="C38" t="str">
            <v>KM</v>
          </cell>
          <cell r="D38">
            <v>140</v>
          </cell>
          <cell r="E38">
            <v>152</v>
          </cell>
        </row>
        <row r="39">
          <cell r="A39">
            <v>36</v>
          </cell>
          <cell r="B39">
            <v>31</v>
          </cell>
          <cell r="C39" t="str">
            <v>KM</v>
          </cell>
          <cell r="D39">
            <v>142.5</v>
          </cell>
          <cell r="E39">
            <v>155</v>
          </cell>
        </row>
        <row r="40">
          <cell r="A40">
            <v>37</v>
          </cell>
          <cell r="B40">
            <v>32</v>
          </cell>
          <cell r="C40" t="str">
            <v>KM</v>
          </cell>
          <cell r="D40">
            <v>145</v>
          </cell>
          <cell r="E40">
            <v>158</v>
          </cell>
        </row>
        <row r="41">
          <cell r="A41">
            <v>38</v>
          </cell>
          <cell r="B41">
            <v>33</v>
          </cell>
          <cell r="C41" t="str">
            <v>KM</v>
          </cell>
          <cell r="D41">
            <v>147.5</v>
          </cell>
          <cell r="E41">
            <v>161</v>
          </cell>
        </row>
        <row r="42">
          <cell r="A42">
            <v>39</v>
          </cell>
          <cell r="B42">
            <v>34</v>
          </cell>
          <cell r="C42" t="str">
            <v>KM</v>
          </cell>
          <cell r="D42">
            <v>150</v>
          </cell>
          <cell r="E42">
            <v>164</v>
          </cell>
        </row>
        <row r="43">
          <cell r="A43">
            <v>40</v>
          </cell>
          <cell r="B43">
            <v>35</v>
          </cell>
          <cell r="C43" t="str">
            <v>KM</v>
          </cell>
          <cell r="D43">
            <v>152.5</v>
          </cell>
          <cell r="E43">
            <v>167</v>
          </cell>
        </row>
        <row r="44">
          <cell r="A44">
            <v>41</v>
          </cell>
          <cell r="B44">
            <v>36</v>
          </cell>
          <cell r="C44" t="str">
            <v>KM</v>
          </cell>
          <cell r="D44">
            <v>155</v>
          </cell>
          <cell r="E44">
            <v>170</v>
          </cell>
        </row>
        <row r="45">
          <cell r="A45">
            <v>42</v>
          </cell>
          <cell r="B45">
            <v>37</v>
          </cell>
          <cell r="C45" t="str">
            <v>KM</v>
          </cell>
          <cell r="D45">
            <v>157.5</v>
          </cell>
          <cell r="E45">
            <v>173</v>
          </cell>
        </row>
        <row r="46">
          <cell r="A46">
            <v>43</v>
          </cell>
          <cell r="B46">
            <v>38</v>
          </cell>
          <cell r="C46" t="str">
            <v>KM</v>
          </cell>
          <cell r="D46">
            <v>160</v>
          </cell>
          <cell r="E46">
            <v>176</v>
          </cell>
        </row>
        <row r="47">
          <cell r="A47">
            <v>44</v>
          </cell>
          <cell r="B47">
            <v>39</v>
          </cell>
          <cell r="C47" t="str">
            <v>KM</v>
          </cell>
          <cell r="D47">
            <v>162.5</v>
          </cell>
          <cell r="E47">
            <v>179</v>
          </cell>
        </row>
        <row r="48">
          <cell r="A48">
            <v>45</v>
          </cell>
          <cell r="B48">
            <v>40</v>
          </cell>
          <cell r="C48" t="str">
            <v>KM</v>
          </cell>
          <cell r="D48">
            <v>165</v>
          </cell>
          <cell r="E48">
            <v>182</v>
          </cell>
        </row>
        <row r="49">
          <cell r="A49">
            <v>46</v>
          </cell>
          <cell r="B49">
            <v>41</v>
          </cell>
          <cell r="C49" t="str">
            <v>KM</v>
          </cell>
          <cell r="D49">
            <v>167.5</v>
          </cell>
          <cell r="E49">
            <v>185</v>
          </cell>
        </row>
        <row r="50">
          <cell r="A50">
            <v>47</v>
          </cell>
          <cell r="B50">
            <v>42</v>
          </cell>
          <cell r="C50" t="str">
            <v>KM</v>
          </cell>
          <cell r="D50">
            <v>170</v>
          </cell>
          <cell r="E50">
            <v>188</v>
          </cell>
        </row>
        <row r="51">
          <cell r="A51">
            <v>48</v>
          </cell>
          <cell r="B51">
            <v>43</v>
          </cell>
          <cell r="C51" t="str">
            <v>KM</v>
          </cell>
          <cell r="D51">
            <v>172.5</v>
          </cell>
          <cell r="E51">
            <v>191</v>
          </cell>
        </row>
        <row r="52">
          <cell r="A52">
            <v>49</v>
          </cell>
          <cell r="B52">
            <v>44</v>
          </cell>
          <cell r="C52" t="str">
            <v>KM</v>
          </cell>
          <cell r="D52">
            <v>175</v>
          </cell>
          <cell r="E52">
            <v>194</v>
          </cell>
        </row>
        <row r="53">
          <cell r="A53">
            <v>50</v>
          </cell>
          <cell r="B53">
            <v>45</v>
          </cell>
          <cell r="C53" t="str">
            <v>KM</v>
          </cell>
          <cell r="D53">
            <v>177.5</v>
          </cell>
          <cell r="E53">
            <v>197</v>
          </cell>
        </row>
        <row r="54">
          <cell r="A54">
            <v>51</v>
          </cell>
          <cell r="B54">
            <v>46</v>
          </cell>
          <cell r="C54" t="str">
            <v>KM</v>
          </cell>
          <cell r="D54">
            <v>180</v>
          </cell>
          <cell r="E54">
            <v>200</v>
          </cell>
        </row>
        <row r="55">
          <cell r="A55">
            <v>52</v>
          </cell>
          <cell r="B55">
            <v>47</v>
          </cell>
          <cell r="C55" t="str">
            <v>KM</v>
          </cell>
          <cell r="D55">
            <v>182.5</v>
          </cell>
          <cell r="E55">
            <v>203</v>
          </cell>
        </row>
        <row r="56">
          <cell r="A56">
            <v>53</v>
          </cell>
          <cell r="B56">
            <v>48</v>
          </cell>
          <cell r="C56" t="str">
            <v>KM</v>
          </cell>
          <cell r="D56">
            <v>185</v>
          </cell>
          <cell r="E56">
            <v>206</v>
          </cell>
        </row>
        <row r="57">
          <cell r="A57">
            <v>54</v>
          </cell>
          <cell r="B57">
            <v>49</v>
          </cell>
          <cell r="C57" t="str">
            <v>KM</v>
          </cell>
          <cell r="D57">
            <v>187.5</v>
          </cell>
          <cell r="E57">
            <v>209</v>
          </cell>
        </row>
        <row r="58">
          <cell r="A58">
            <v>55</v>
          </cell>
          <cell r="B58">
            <v>50</v>
          </cell>
          <cell r="C58" t="str">
            <v>KM</v>
          </cell>
          <cell r="D58">
            <v>190</v>
          </cell>
          <cell r="E58">
            <v>212</v>
          </cell>
        </row>
        <row r="59">
          <cell r="A59">
            <v>56</v>
          </cell>
          <cell r="B59">
            <v>51</v>
          </cell>
          <cell r="C59" t="str">
            <v>KM</v>
          </cell>
          <cell r="D59">
            <v>192.3</v>
          </cell>
          <cell r="E59">
            <v>214.8</v>
          </cell>
        </row>
        <row r="60">
          <cell r="A60">
            <v>57</v>
          </cell>
          <cell r="B60">
            <v>52</v>
          </cell>
          <cell r="C60" t="str">
            <v>KM</v>
          </cell>
          <cell r="D60">
            <v>194.6</v>
          </cell>
          <cell r="E60">
            <v>217.6</v>
          </cell>
        </row>
        <row r="61">
          <cell r="A61">
            <v>58</v>
          </cell>
          <cell r="B61">
            <v>53</v>
          </cell>
          <cell r="C61" t="str">
            <v>KM</v>
          </cell>
          <cell r="D61">
            <v>196.9</v>
          </cell>
          <cell r="E61">
            <v>220.4</v>
          </cell>
        </row>
        <row r="62">
          <cell r="A62">
            <v>59</v>
          </cell>
          <cell r="B62">
            <v>54</v>
          </cell>
          <cell r="C62" t="str">
            <v>KM</v>
          </cell>
          <cell r="D62">
            <v>199.2</v>
          </cell>
          <cell r="E62">
            <v>223.2</v>
          </cell>
        </row>
        <row r="63">
          <cell r="A63">
            <v>60</v>
          </cell>
          <cell r="B63">
            <v>55</v>
          </cell>
          <cell r="C63" t="str">
            <v>KM</v>
          </cell>
          <cell r="D63">
            <v>201.5</v>
          </cell>
          <cell r="E63">
            <v>226</v>
          </cell>
        </row>
        <row r="64">
          <cell r="A64">
            <v>61</v>
          </cell>
          <cell r="B64">
            <v>56</v>
          </cell>
          <cell r="C64" t="str">
            <v>KM</v>
          </cell>
          <cell r="D64">
            <v>203.8</v>
          </cell>
          <cell r="E64">
            <v>228.8</v>
          </cell>
        </row>
        <row r="65">
          <cell r="A65">
            <v>62</v>
          </cell>
          <cell r="B65">
            <v>57</v>
          </cell>
          <cell r="C65" t="str">
            <v>KM</v>
          </cell>
          <cell r="D65">
            <v>206.1</v>
          </cell>
          <cell r="E65">
            <v>231.6</v>
          </cell>
        </row>
        <row r="66">
          <cell r="A66">
            <v>63</v>
          </cell>
          <cell r="B66">
            <v>58</v>
          </cell>
          <cell r="C66" t="str">
            <v>KM</v>
          </cell>
          <cell r="D66">
            <v>208.4</v>
          </cell>
          <cell r="E66">
            <v>234.4</v>
          </cell>
        </row>
        <row r="67">
          <cell r="A67">
            <v>64</v>
          </cell>
          <cell r="B67">
            <v>59</v>
          </cell>
          <cell r="C67" t="str">
            <v>KM</v>
          </cell>
          <cell r="D67">
            <v>210.7</v>
          </cell>
          <cell r="E67">
            <v>237.2</v>
          </cell>
        </row>
        <row r="68">
          <cell r="A68">
            <v>65</v>
          </cell>
          <cell r="B68">
            <v>60</v>
          </cell>
          <cell r="C68" t="str">
            <v>KM</v>
          </cell>
          <cell r="D68">
            <v>213</v>
          </cell>
          <cell r="E68">
            <v>240</v>
          </cell>
        </row>
        <row r="69">
          <cell r="A69">
            <v>66</v>
          </cell>
          <cell r="B69">
            <v>61</v>
          </cell>
          <cell r="C69" t="str">
            <v>KM</v>
          </cell>
          <cell r="D69">
            <v>215.3</v>
          </cell>
          <cell r="E69">
            <v>242.8</v>
          </cell>
        </row>
        <row r="70">
          <cell r="A70">
            <v>67</v>
          </cell>
          <cell r="B70">
            <v>62</v>
          </cell>
          <cell r="C70" t="str">
            <v>KM</v>
          </cell>
          <cell r="D70">
            <v>217.6</v>
          </cell>
          <cell r="E70">
            <v>245.6</v>
          </cell>
        </row>
        <row r="71">
          <cell r="A71">
            <v>68</v>
          </cell>
          <cell r="B71">
            <v>63</v>
          </cell>
          <cell r="C71" t="str">
            <v>KM</v>
          </cell>
          <cell r="D71">
            <v>219.9</v>
          </cell>
          <cell r="E71">
            <v>248.4</v>
          </cell>
        </row>
        <row r="72">
          <cell r="A72">
            <v>69</v>
          </cell>
          <cell r="B72">
            <v>64</v>
          </cell>
          <cell r="C72" t="str">
            <v>KM</v>
          </cell>
          <cell r="D72">
            <v>222.2</v>
          </cell>
          <cell r="E72">
            <v>251.2</v>
          </cell>
        </row>
        <row r="73">
          <cell r="A73">
            <v>70</v>
          </cell>
          <cell r="B73">
            <v>65</v>
          </cell>
          <cell r="C73" t="str">
            <v>KM</v>
          </cell>
          <cell r="D73">
            <v>224.5</v>
          </cell>
          <cell r="E73">
            <v>254</v>
          </cell>
        </row>
        <row r="74">
          <cell r="A74">
            <v>71</v>
          </cell>
          <cell r="B74">
            <v>66</v>
          </cell>
          <cell r="C74" t="str">
            <v>KM</v>
          </cell>
          <cell r="D74">
            <v>226.8</v>
          </cell>
          <cell r="E74">
            <v>256.8</v>
          </cell>
        </row>
        <row r="75">
          <cell r="A75">
            <v>72</v>
          </cell>
          <cell r="B75">
            <v>67</v>
          </cell>
          <cell r="C75" t="str">
            <v>KM</v>
          </cell>
          <cell r="D75">
            <v>229.1</v>
          </cell>
          <cell r="E75">
            <v>259.60000000000002</v>
          </cell>
        </row>
        <row r="76">
          <cell r="A76">
            <v>73</v>
          </cell>
          <cell r="B76">
            <v>68</v>
          </cell>
          <cell r="C76" t="str">
            <v>KM</v>
          </cell>
          <cell r="D76">
            <v>231.4</v>
          </cell>
          <cell r="E76">
            <v>262.39999999999998</v>
          </cell>
        </row>
        <row r="77">
          <cell r="A77">
            <v>74</v>
          </cell>
          <cell r="B77">
            <v>69</v>
          </cell>
          <cell r="C77" t="str">
            <v>KM</v>
          </cell>
          <cell r="D77">
            <v>233.7</v>
          </cell>
          <cell r="E77">
            <v>265.2</v>
          </cell>
        </row>
        <row r="78">
          <cell r="A78">
            <v>75</v>
          </cell>
          <cell r="B78">
            <v>70</v>
          </cell>
          <cell r="C78" t="str">
            <v>KM</v>
          </cell>
          <cell r="D78">
            <v>236</v>
          </cell>
          <cell r="E78">
            <v>268</v>
          </cell>
        </row>
        <row r="79">
          <cell r="A79">
            <v>76</v>
          </cell>
          <cell r="B79">
            <v>71</v>
          </cell>
          <cell r="C79" t="str">
            <v>KM</v>
          </cell>
          <cell r="D79">
            <v>238.3</v>
          </cell>
          <cell r="E79">
            <v>270.8</v>
          </cell>
        </row>
        <row r="80">
          <cell r="A80">
            <v>77</v>
          </cell>
          <cell r="B80">
            <v>72</v>
          </cell>
          <cell r="C80" t="str">
            <v>KM</v>
          </cell>
          <cell r="D80">
            <v>240.6</v>
          </cell>
          <cell r="E80">
            <v>273.60000000000002</v>
          </cell>
        </row>
        <row r="81">
          <cell r="A81">
            <v>78</v>
          </cell>
          <cell r="B81">
            <v>73</v>
          </cell>
          <cell r="C81" t="str">
            <v>KM</v>
          </cell>
          <cell r="D81">
            <v>242.9</v>
          </cell>
          <cell r="E81">
            <v>276.39999999999998</v>
          </cell>
        </row>
        <row r="82">
          <cell r="A82">
            <v>79</v>
          </cell>
          <cell r="B82">
            <v>74</v>
          </cell>
          <cell r="C82" t="str">
            <v>KM</v>
          </cell>
          <cell r="D82">
            <v>245.2</v>
          </cell>
          <cell r="E82">
            <v>279.2</v>
          </cell>
        </row>
        <row r="83">
          <cell r="A83">
            <v>80</v>
          </cell>
          <cell r="B83">
            <v>75</v>
          </cell>
          <cell r="C83" t="str">
            <v>KM</v>
          </cell>
          <cell r="D83">
            <v>247.5</v>
          </cell>
          <cell r="E83">
            <v>282</v>
          </cell>
        </row>
        <row r="84">
          <cell r="A84">
            <v>81</v>
          </cell>
          <cell r="B84">
            <v>76</v>
          </cell>
          <cell r="C84" t="str">
            <v>KM</v>
          </cell>
          <cell r="D84">
            <v>249.8</v>
          </cell>
          <cell r="E84">
            <v>284.8</v>
          </cell>
        </row>
        <row r="85">
          <cell r="A85">
            <v>82</v>
          </cell>
          <cell r="B85">
            <v>77</v>
          </cell>
          <cell r="C85" t="str">
            <v>KM</v>
          </cell>
          <cell r="D85">
            <v>252.1</v>
          </cell>
          <cell r="E85">
            <v>287.60000000000002</v>
          </cell>
        </row>
        <row r="86">
          <cell r="A86">
            <v>83</v>
          </cell>
          <cell r="B86">
            <v>78</v>
          </cell>
          <cell r="C86" t="str">
            <v>KM</v>
          </cell>
          <cell r="D86">
            <v>254.4</v>
          </cell>
          <cell r="E86">
            <v>290.39999999999998</v>
          </cell>
        </row>
        <row r="87">
          <cell r="A87">
            <v>84</v>
          </cell>
          <cell r="B87">
            <v>79</v>
          </cell>
          <cell r="C87" t="str">
            <v>KM</v>
          </cell>
          <cell r="D87">
            <v>256.7</v>
          </cell>
          <cell r="E87">
            <v>293.2</v>
          </cell>
        </row>
        <row r="88">
          <cell r="A88">
            <v>85</v>
          </cell>
          <cell r="B88">
            <v>80</v>
          </cell>
          <cell r="C88" t="str">
            <v>KM</v>
          </cell>
          <cell r="D88">
            <v>259</v>
          </cell>
          <cell r="E88">
            <v>296</v>
          </cell>
        </row>
        <row r="89">
          <cell r="A89">
            <v>86</v>
          </cell>
          <cell r="B89">
            <v>81</v>
          </cell>
          <cell r="C89" t="str">
            <v>KM</v>
          </cell>
          <cell r="D89">
            <v>261.3</v>
          </cell>
          <cell r="E89">
            <v>298.8</v>
          </cell>
        </row>
        <row r="90">
          <cell r="A90">
            <v>87</v>
          </cell>
          <cell r="B90">
            <v>82</v>
          </cell>
          <cell r="C90" t="str">
            <v>KM</v>
          </cell>
          <cell r="D90">
            <v>263.60000000000002</v>
          </cell>
          <cell r="E90">
            <v>301.60000000000002</v>
          </cell>
        </row>
        <row r="91">
          <cell r="A91">
            <v>88</v>
          </cell>
          <cell r="B91">
            <v>83</v>
          </cell>
          <cell r="C91" t="str">
            <v>KM</v>
          </cell>
          <cell r="D91">
            <v>265.89999999999998</v>
          </cell>
          <cell r="E91">
            <v>304.39999999999998</v>
          </cell>
        </row>
        <row r="92">
          <cell r="A92">
            <v>89</v>
          </cell>
          <cell r="B92">
            <v>84</v>
          </cell>
          <cell r="C92" t="str">
            <v>KM</v>
          </cell>
          <cell r="D92">
            <v>268.2</v>
          </cell>
          <cell r="E92">
            <v>307.2</v>
          </cell>
        </row>
        <row r="93">
          <cell r="A93">
            <v>90</v>
          </cell>
          <cell r="B93">
            <v>85</v>
          </cell>
          <cell r="C93" t="str">
            <v>KM</v>
          </cell>
          <cell r="D93">
            <v>270.5</v>
          </cell>
          <cell r="E93">
            <v>310</v>
          </cell>
        </row>
        <row r="94">
          <cell r="A94">
            <v>91</v>
          </cell>
          <cell r="B94">
            <v>86</v>
          </cell>
          <cell r="C94" t="str">
            <v>KM</v>
          </cell>
          <cell r="D94">
            <v>272.8</v>
          </cell>
          <cell r="E94">
            <v>312.8</v>
          </cell>
        </row>
        <row r="95">
          <cell r="A95">
            <v>92</v>
          </cell>
          <cell r="B95">
            <v>87</v>
          </cell>
          <cell r="C95" t="str">
            <v>KM</v>
          </cell>
          <cell r="D95">
            <v>275.10000000000002</v>
          </cell>
          <cell r="E95">
            <v>315.60000000000002</v>
          </cell>
        </row>
        <row r="96">
          <cell r="A96">
            <v>93</v>
          </cell>
          <cell r="B96">
            <v>88</v>
          </cell>
          <cell r="C96" t="str">
            <v>KM</v>
          </cell>
          <cell r="D96">
            <v>277.39999999999998</v>
          </cell>
          <cell r="E96">
            <v>318.39999999999998</v>
          </cell>
        </row>
        <row r="97">
          <cell r="A97">
            <v>94</v>
          </cell>
          <cell r="B97">
            <v>89</v>
          </cell>
          <cell r="C97" t="str">
            <v>KM</v>
          </cell>
          <cell r="D97">
            <v>279.7</v>
          </cell>
          <cell r="E97">
            <v>321.2</v>
          </cell>
        </row>
        <row r="98">
          <cell r="A98">
            <v>95</v>
          </cell>
          <cell r="B98">
            <v>90</v>
          </cell>
          <cell r="C98" t="str">
            <v>KM</v>
          </cell>
          <cell r="D98">
            <v>282</v>
          </cell>
          <cell r="E98">
            <v>324</v>
          </cell>
        </row>
        <row r="99">
          <cell r="A99">
            <v>96</v>
          </cell>
          <cell r="B99">
            <v>91</v>
          </cell>
          <cell r="C99" t="str">
            <v>KM</v>
          </cell>
          <cell r="D99">
            <v>284.3</v>
          </cell>
          <cell r="E99">
            <v>326.8</v>
          </cell>
        </row>
        <row r="100">
          <cell r="A100">
            <v>97</v>
          </cell>
          <cell r="B100">
            <v>92</v>
          </cell>
          <cell r="C100" t="str">
            <v>KM</v>
          </cell>
          <cell r="D100">
            <v>286.60000000000002</v>
          </cell>
          <cell r="E100">
            <v>329.6</v>
          </cell>
        </row>
        <row r="101">
          <cell r="A101">
            <v>98</v>
          </cell>
          <cell r="B101">
            <v>93</v>
          </cell>
          <cell r="C101" t="str">
            <v>KM</v>
          </cell>
          <cell r="D101">
            <v>288.89999999999998</v>
          </cell>
          <cell r="E101">
            <v>332.4</v>
          </cell>
        </row>
        <row r="102">
          <cell r="A102">
            <v>99</v>
          </cell>
          <cell r="B102">
            <v>94</v>
          </cell>
          <cell r="C102" t="str">
            <v>KM</v>
          </cell>
          <cell r="D102">
            <v>291.2</v>
          </cell>
          <cell r="E102">
            <v>335.2</v>
          </cell>
        </row>
        <row r="103">
          <cell r="A103">
            <v>100</v>
          </cell>
          <cell r="B103">
            <v>95</v>
          </cell>
          <cell r="C103" t="str">
            <v>KM</v>
          </cell>
          <cell r="D103">
            <v>293.5</v>
          </cell>
          <cell r="E103">
            <v>338</v>
          </cell>
        </row>
        <row r="104">
          <cell r="A104">
            <v>101</v>
          </cell>
          <cell r="B104">
            <v>96</v>
          </cell>
          <cell r="C104" t="str">
            <v>KM</v>
          </cell>
          <cell r="D104">
            <v>295.8</v>
          </cell>
          <cell r="E104">
            <v>340.8</v>
          </cell>
        </row>
        <row r="105">
          <cell r="A105">
            <v>102</v>
          </cell>
          <cell r="B105">
            <v>97</v>
          </cell>
          <cell r="C105" t="str">
            <v>KM</v>
          </cell>
          <cell r="D105">
            <v>298.10000000000002</v>
          </cell>
          <cell r="E105">
            <v>343.6</v>
          </cell>
        </row>
        <row r="106">
          <cell r="A106">
            <v>103</v>
          </cell>
          <cell r="B106">
            <v>98</v>
          </cell>
          <cell r="C106" t="str">
            <v>KM</v>
          </cell>
          <cell r="D106">
            <v>300.39999999999998</v>
          </cell>
          <cell r="E106">
            <v>346.4</v>
          </cell>
        </row>
        <row r="107">
          <cell r="A107">
            <v>104</v>
          </cell>
          <cell r="B107">
            <v>99</v>
          </cell>
          <cell r="C107" t="str">
            <v>KM</v>
          </cell>
          <cell r="D107">
            <v>302.7</v>
          </cell>
          <cell r="E107">
            <v>349.2</v>
          </cell>
        </row>
        <row r="108">
          <cell r="A108">
            <v>105</v>
          </cell>
          <cell r="B108">
            <v>100</v>
          </cell>
          <cell r="C108" t="str">
            <v>KM</v>
          </cell>
          <cell r="D108">
            <v>305</v>
          </cell>
          <cell r="E108">
            <v>352</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sheetData sheetId="147" refreshError="1"/>
      <sheetData sheetId="148" refreshError="1"/>
      <sheetData sheetId="149" refreshError="1"/>
      <sheetData sheetId="150" refreshError="1"/>
      <sheetData sheetId="151" refreshError="1"/>
      <sheetData sheetId="152"/>
      <sheetData sheetId="153" refreshError="1"/>
      <sheetData sheetId="154" refreshError="1"/>
      <sheetData sheetId="155" refreshError="1"/>
      <sheetData sheetId="156"/>
      <sheetData sheetId="157"/>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6pave"/>
      <sheetName val="F7hp900"/>
      <sheetName val="F7hp600"/>
      <sheetName val="F7slb3m"/>
      <sheetName val="F7slb4m"/>
      <sheetName val="F8rate"/>
      <sheetName val="Sheet2"/>
      <sheetName val="CDdata"/>
      <sheetName val="Sheet1"/>
      <sheetName val="lead-st"/>
      <sheetName val="rdamdata"/>
      <sheetName val="leads"/>
      <sheetName val="v"/>
      <sheetName val="r"/>
      <sheetName val="HDPE"/>
      <sheetName val="pvc_basic"/>
      <sheetName val="Lead"/>
      <sheetName val="wh"/>
      <sheetName val="DATA_PRG"/>
      <sheetName val="Labour"/>
      <sheetName val="Material"/>
      <sheetName val="Plant &amp;  Machinery"/>
      <sheetName val="GEN-ABS Del"/>
      <sheetName val="Rates SSR 2008-09"/>
      <sheetName val="m"/>
      <sheetName val="mlead"/>
      <sheetName val="MRATES"/>
      <sheetName val="Cover"/>
      <sheetName val="BALAN1"/>
      <sheetName val="Voucher"/>
      <sheetName val="FORM7"/>
      <sheetName val="DI"/>
      <sheetName val="pvc"/>
      <sheetName val="abs road"/>
      <sheetName val="DATA"/>
      <sheetName val="mas_hab"/>
      <sheetName val="Staff Acco."/>
      <sheetName val="RMR"/>
      <sheetName val="BHANDUP"/>
      <sheetName val="Plant_&amp;__Machinery"/>
      <sheetName val="GEN-ABS_Del"/>
      <sheetName val="Rates_SSR_2008-09"/>
      <sheetName val=" Doors-Window (2)"/>
      <sheetName val="Rates"/>
      <sheetName val="BTR"/>
      <sheetName val="Road data"/>
      <sheetName val="coverpage"/>
      <sheetName val="R_Det"/>
      <sheetName val="TS memo"/>
      <sheetName val="GF SB Ok "/>
      <sheetName val="civ data"/>
      <sheetName val="PRECAST lightconc-II"/>
      <sheetName val="DATA-BASE"/>
      <sheetName val="DATA-ABSTRACT"/>
      <sheetName val="ewst"/>
      <sheetName val="DATA-2005-06"/>
      <sheetName val="m1"/>
      <sheetName val="not req 3"/>
      <sheetName val="C-data"/>
      <sheetName val="hdpe weights"/>
      <sheetName val="PVC weights"/>
      <sheetName val="index"/>
      <sheetName val="GT DUMP"/>
      <sheetName val="sancdump"/>
      <sheetName val="Sub -  Analysis"/>
      <sheetName val="Labour rates"/>
      <sheetName val="Lead statement ss5"/>
      <sheetName val="CABLE DATA"/>
      <sheetName val="Lead statement"/>
      <sheetName val="ONLINE DUMP"/>
      <sheetName val="pv cement"/>
      <sheetName val="POL"/>
      <sheetName val="PH RATE"/>
      <sheetName val="hdpe_basic"/>
      <sheetName val="0000000000000"/>
    </sheetNames>
    <sheetDataSet>
      <sheetData sheetId="0">
        <row r="1">
          <cell r="JB1">
            <v>0</v>
          </cell>
        </row>
      </sheetData>
      <sheetData sheetId="1"/>
      <sheetData sheetId="2"/>
      <sheetData sheetId="3" refreshError="1"/>
      <sheetData sheetId="4"/>
      <sheetData sheetId="5"/>
      <sheetData sheetId="6"/>
      <sheetData sheetId="7" refreshError="1"/>
      <sheetData sheetId="8" refreshError="1">
        <row r="2">
          <cell r="W2" t="str">
            <v>KM</v>
          </cell>
          <cell r="X2" t="str">
            <v>Metal</v>
          </cell>
          <cell r="Y2" t="str">
            <v>Gravel, Sand, earth</v>
          </cell>
        </row>
        <row r="3">
          <cell r="W3">
            <v>0.5</v>
          </cell>
          <cell r="X3">
            <v>64</v>
          </cell>
          <cell r="Y3">
            <v>56</v>
          </cell>
        </row>
        <row r="4">
          <cell r="W4">
            <v>1</v>
          </cell>
          <cell r="X4">
            <v>67</v>
          </cell>
          <cell r="Y4">
            <v>58</v>
          </cell>
        </row>
        <row r="5">
          <cell r="W5">
            <v>2</v>
          </cell>
          <cell r="X5">
            <v>69</v>
          </cell>
          <cell r="Y5">
            <v>61</v>
          </cell>
        </row>
        <row r="6">
          <cell r="W6">
            <v>3</v>
          </cell>
          <cell r="X6">
            <v>72</v>
          </cell>
          <cell r="Y6">
            <v>64</v>
          </cell>
        </row>
        <row r="7">
          <cell r="W7">
            <v>4</v>
          </cell>
          <cell r="X7">
            <v>75</v>
          </cell>
          <cell r="Y7">
            <v>67</v>
          </cell>
        </row>
        <row r="8">
          <cell r="W8">
            <v>5</v>
          </cell>
          <cell r="X8">
            <v>78</v>
          </cell>
          <cell r="Y8">
            <v>70</v>
          </cell>
        </row>
        <row r="9">
          <cell r="W9">
            <v>6</v>
          </cell>
          <cell r="X9">
            <v>82</v>
          </cell>
          <cell r="Y9">
            <v>72</v>
          </cell>
        </row>
        <row r="10">
          <cell r="W10">
            <v>7</v>
          </cell>
          <cell r="X10">
            <v>84</v>
          </cell>
          <cell r="Y10">
            <v>76</v>
          </cell>
        </row>
        <row r="11">
          <cell r="W11">
            <v>8</v>
          </cell>
          <cell r="X11">
            <v>86</v>
          </cell>
          <cell r="Y11">
            <v>79</v>
          </cell>
        </row>
        <row r="12">
          <cell r="W12">
            <v>9</v>
          </cell>
          <cell r="X12">
            <v>90</v>
          </cell>
          <cell r="Y12">
            <v>82</v>
          </cell>
        </row>
        <row r="13">
          <cell r="W13">
            <v>10</v>
          </cell>
          <cell r="X13">
            <v>92</v>
          </cell>
          <cell r="Y13">
            <v>85</v>
          </cell>
        </row>
        <row r="14">
          <cell r="W14">
            <v>11</v>
          </cell>
          <cell r="X14">
            <v>95</v>
          </cell>
          <cell r="Y14">
            <v>89</v>
          </cell>
        </row>
        <row r="15">
          <cell r="W15">
            <v>12</v>
          </cell>
          <cell r="X15">
            <v>99</v>
          </cell>
          <cell r="Y15">
            <v>91</v>
          </cell>
        </row>
        <row r="16">
          <cell r="W16">
            <v>13</v>
          </cell>
          <cell r="X16">
            <v>102</v>
          </cell>
          <cell r="Y16">
            <v>94</v>
          </cell>
        </row>
        <row r="17">
          <cell r="W17">
            <v>14</v>
          </cell>
          <cell r="X17">
            <v>105</v>
          </cell>
          <cell r="Y17">
            <v>97</v>
          </cell>
        </row>
        <row r="18">
          <cell r="W18">
            <v>15</v>
          </cell>
          <cell r="X18">
            <v>107</v>
          </cell>
          <cell r="Y18">
            <v>100</v>
          </cell>
        </row>
        <row r="19">
          <cell r="W19">
            <v>16</v>
          </cell>
          <cell r="X19">
            <v>110</v>
          </cell>
          <cell r="Y19">
            <v>102</v>
          </cell>
        </row>
        <row r="20">
          <cell r="W20">
            <v>17</v>
          </cell>
          <cell r="X20">
            <v>113</v>
          </cell>
          <cell r="Y20">
            <v>106</v>
          </cell>
        </row>
        <row r="21">
          <cell r="W21">
            <v>18</v>
          </cell>
          <cell r="X21">
            <v>116</v>
          </cell>
          <cell r="Y21">
            <v>109</v>
          </cell>
        </row>
        <row r="22">
          <cell r="W22">
            <v>19</v>
          </cell>
          <cell r="X22">
            <v>118</v>
          </cell>
          <cell r="Y22">
            <v>112</v>
          </cell>
        </row>
        <row r="23">
          <cell r="W23">
            <v>20</v>
          </cell>
          <cell r="X23">
            <v>122</v>
          </cell>
          <cell r="Y23">
            <v>115</v>
          </cell>
        </row>
        <row r="24">
          <cell r="W24">
            <v>21</v>
          </cell>
          <cell r="X24">
            <v>125</v>
          </cell>
          <cell r="Y24">
            <v>117.3</v>
          </cell>
        </row>
        <row r="25">
          <cell r="W25">
            <v>22</v>
          </cell>
          <cell r="X25">
            <v>128</v>
          </cell>
          <cell r="Y25">
            <v>119.6</v>
          </cell>
        </row>
        <row r="26">
          <cell r="W26">
            <v>23</v>
          </cell>
          <cell r="X26">
            <v>131</v>
          </cell>
          <cell r="Y26">
            <v>121.9</v>
          </cell>
        </row>
        <row r="27">
          <cell r="W27">
            <v>24</v>
          </cell>
          <cell r="X27">
            <v>134</v>
          </cell>
          <cell r="Y27">
            <v>124.2</v>
          </cell>
        </row>
        <row r="28">
          <cell r="W28">
            <v>25</v>
          </cell>
          <cell r="X28">
            <v>137</v>
          </cell>
          <cell r="Y28">
            <v>126.5</v>
          </cell>
        </row>
        <row r="29">
          <cell r="W29">
            <v>26</v>
          </cell>
          <cell r="X29">
            <v>140</v>
          </cell>
          <cell r="Y29">
            <v>128.80000000000001</v>
          </cell>
        </row>
        <row r="30">
          <cell r="W30">
            <v>27</v>
          </cell>
          <cell r="X30">
            <v>143</v>
          </cell>
          <cell r="Y30">
            <v>131.1</v>
          </cell>
        </row>
        <row r="31">
          <cell r="W31">
            <v>28</v>
          </cell>
          <cell r="X31">
            <v>146</v>
          </cell>
          <cell r="Y31">
            <v>133.4</v>
          </cell>
        </row>
        <row r="32">
          <cell r="W32">
            <v>29</v>
          </cell>
          <cell r="X32">
            <v>149</v>
          </cell>
          <cell r="Y32">
            <v>135.69999999999999</v>
          </cell>
        </row>
        <row r="33">
          <cell r="W33">
            <v>30</v>
          </cell>
          <cell r="X33">
            <v>152</v>
          </cell>
          <cell r="Y33">
            <v>138</v>
          </cell>
        </row>
        <row r="34">
          <cell r="W34">
            <v>31</v>
          </cell>
          <cell r="X34">
            <v>155</v>
          </cell>
          <cell r="Y34">
            <v>140.30000000000001</v>
          </cell>
        </row>
        <row r="35">
          <cell r="W35">
            <v>32</v>
          </cell>
          <cell r="X35">
            <v>158</v>
          </cell>
          <cell r="Y35">
            <v>142.6</v>
          </cell>
        </row>
        <row r="36">
          <cell r="W36">
            <v>33</v>
          </cell>
          <cell r="X36">
            <v>161</v>
          </cell>
          <cell r="Y36">
            <v>144.9</v>
          </cell>
        </row>
        <row r="37">
          <cell r="W37">
            <v>34</v>
          </cell>
          <cell r="X37">
            <v>164</v>
          </cell>
          <cell r="Y37">
            <v>147.19999999999999</v>
          </cell>
        </row>
        <row r="38">
          <cell r="W38">
            <v>35</v>
          </cell>
          <cell r="X38">
            <v>167</v>
          </cell>
          <cell r="Y38">
            <v>149.5</v>
          </cell>
        </row>
        <row r="39">
          <cell r="W39">
            <v>36</v>
          </cell>
          <cell r="X39">
            <v>170</v>
          </cell>
          <cell r="Y39">
            <v>151.80000000000001</v>
          </cell>
        </row>
        <row r="40">
          <cell r="W40">
            <v>37</v>
          </cell>
          <cell r="X40">
            <v>173</v>
          </cell>
          <cell r="Y40">
            <v>154.1</v>
          </cell>
        </row>
        <row r="41">
          <cell r="W41">
            <v>38</v>
          </cell>
          <cell r="X41">
            <v>176</v>
          </cell>
          <cell r="Y41">
            <v>156.4</v>
          </cell>
        </row>
        <row r="42">
          <cell r="W42">
            <v>39</v>
          </cell>
          <cell r="X42">
            <v>179</v>
          </cell>
          <cell r="Y42">
            <v>158.69999999999999</v>
          </cell>
        </row>
        <row r="43">
          <cell r="W43">
            <v>40</v>
          </cell>
          <cell r="X43">
            <v>182</v>
          </cell>
          <cell r="Y43">
            <v>161</v>
          </cell>
        </row>
        <row r="44">
          <cell r="W44">
            <v>41</v>
          </cell>
          <cell r="X44">
            <v>185</v>
          </cell>
          <cell r="Y44">
            <v>163.30000000000001</v>
          </cell>
        </row>
        <row r="45">
          <cell r="W45">
            <v>42</v>
          </cell>
          <cell r="X45">
            <v>188</v>
          </cell>
          <cell r="Y45">
            <v>165.6</v>
          </cell>
        </row>
        <row r="46">
          <cell r="W46">
            <v>43</v>
          </cell>
          <cell r="X46">
            <v>191</v>
          </cell>
          <cell r="Y46">
            <v>167.9</v>
          </cell>
        </row>
        <row r="47">
          <cell r="W47">
            <v>44</v>
          </cell>
          <cell r="X47">
            <v>194</v>
          </cell>
          <cell r="Y47">
            <v>170.2</v>
          </cell>
        </row>
        <row r="48">
          <cell r="W48">
            <v>45</v>
          </cell>
          <cell r="X48">
            <v>197</v>
          </cell>
          <cell r="Y48">
            <v>172.5</v>
          </cell>
        </row>
        <row r="49">
          <cell r="W49">
            <v>46</v>
          </cell>
          <cell r="X49">
            <v>200</v>
          </cell>
          <cell r="Y49">
            <v>174.8</v>
          </cell>
        </row>
        <row r="50">
          <cell r="W50">
            <v>47</v>
          </cell>
          <cell r="X50">
            <v>203</v>
          </cell>
          <cell r="Y50">
            <v>177.1</v>
          </cell>
        </row>
        <row r="51">
          <cell r="W51">
            <v>48</v>
          </cell>
          <cell r="X51">
            <v>206</v>
          </cell>
          <cell r="Y51">
            <v>179.4</v>
          </cell>
        </row>
        <row r="52">
          <cell r="W52">
            <v>49</v>
          </cell>
          <cell r="X52">
            <v>209</v>
          </cell>
          <cell r="Y52">
            <v>181.7</v>
          </cell>
        </row>
        <row r="53">
          <cell r="W53">
            <v>50</v>
          </cell>
          <cell r="X53">
            <v>212</v>
          </cell>
          <cell r="Y53">
            <v>184</v>
          </cell>
        </row>
        <row r="54">
          <cell r="W54">
            <v>51</v>
          </cell>
          <cell r="X54">
            <v>214.8</v>
          </cell>
          <cell r="Y54">
            <v>186.3</v>
          </cell>
        </row>
        <row r="55">
          <cell r="W55">
            <v>52</v>
          </cell>
          <cell r="X55">
            <v>217.6</v>
          </cell>
          <cell r="Y55">
            <v>188.6</v>
          </cell>
        </row>
        <row r="56">
          <cell r="W56">
            <v>53</v>
          </cell>
          <cell r="X56">
            <v>220.4</v>
          </cell>
          <cell r="Y56">
            <v>190.9</v>
          </cell>
        </row>
        <row r="57">
          <cell r="W57">
            <v>54</v>
          </cell>
          <cell r="X57">
            <v>223.2</v>
          </cell>
          <cell r="Y57">
            <v>193.2</v>
          </cell>
        </row>
        <row r="58">
          <cell r="W58">
            <v>55</v>
          </cell>
          <cell r="X58">
            <v>226</v>
          </cell>
          <cell r="Y58">
            <v>195.5</v>
          </cell>
        </row>
        <row r="59">
          <cell r="W59">
            <v>56</v>
          </cell>
          <cell r="X59">
            <v>228.8</v>
          </cell>
          <cell r="Y59">
            <v>197.8</v>
          </cell>
        </row>
        <row r="60">
          <cell r="W60">
            <v>57</v>
          </cell>
          <cell r="X60">
            <v>231.6</v>
          </cell>
          <cell r="Y60">
            <v>200.1</v>
          </cell>
        </row>
        <row r="61">
          <cell r="W61">
            <v>58</v>
          </cell>
          <cell r="X61">
            <v>234.4</v>
          </cell>
          <cell r="Y61">
            <v>202.4</v>
          </cell>
        </row>
        <row r="62">
          <cell r="W62">
            <v>59</v>
          </cell>
          <cell r="X62">
            <v>237.2</v>
          </cell>
          <cell r="Y62">
            <v>204.7</v>
          </cell>
        </row>
        <row r="63">
          <cell r="W63">
            <v>60</v>
          </cell>
          <cell r="X63">
            <v>240</v>
          </cell>
          <cell r="Y63">
            <v>207</v>
          </cell>
        </row>
        <row r="64">
          <cell r="W64">
            <v>61</v>
          </cell>
          <cell r="X64">
            <v>242.8</v>
          </cell>
          <cell r="Y64">
            <v>209.3</v>
          </cell>
        </row>
        <row r="65">
          <cell r="W65">
            <v>62</v>
          </cell>
          <cell r="X65">
            <v>245.6</v>
          </cell>
          <cell r="Y65">
            <v>211.6</v>
          </cell>
        </row>
        <row r="66">
          <cell r="W66">
            <v>63</v>
          </cell>
          <cell r="X66">
            <v>248.4</v>
          </cell>
          <cell r="Y66">
            <v>213.9</v>
          </cell>
        </row>
        <row r="67">
          <cell r="W67">
            <v>64</v>
          </cell>
          <cell r="X67">
            <v>251.2</v>
          </cell>
          <cell r="Y67">
            <v>216.2</v>
          </cell>
        </row>
        <row r="68">
          <cell r="W68">
            <v>65</v>
          </cell>
          <cell r="X68">
            <v>254</v>
          </cell>
          <cell r="Y68">
            <v>218.5</v>
          </cell>
        </row>
        <row r="69">
          <cell r="W69">
            <v>66</v>
          </cell>
          <cell r="X69">
            <v>256.8</v>
          </cell>
          <cell r="Y69">
            <v>220.8</v>
          </cell>
        </row>
        <row r="70">
          <cell r="W70">
            <v>67</v>
          </cell>
          <cell r="X70">
            <v>259.60000000000002</v>
          </cell>
          <cell r="Y70">
            <v>223.1</v>
          </cell>
        </row>
        <row r="71">
          <cell r="W71">
            <v>68</v>
          </cell>
          <cell r="X71">
            <v>262.39999999999998</v>
          </cell>
          <cell r="Y71">
            <v>225.4</v>
          </cell>
        </row>
        <row r="72">
          <cell r="W72">
            <v>69</v>
          </cell>
          <cell r="X72">
            <v>265.2</v>
          </cell>
          <cell r="Y72">
            <v>227.7</v>
          </cell>
        </row>
        <row r="73">
          <cell r="W73">
            <v>70</v>
          </cell>
          <cell r="X73">
            <v>268</v>
          </cell>
          <cell r="Y73">
            <v>230</v>
          </cell>
        </row>
        <row r="74">
          <cell r="W74">
            <v>71</v>
          </cell>
          <cell r="X74">
            <v>270.8</v>
          </cell>
          <cell r="Y74">
            <v>232.3</v>
          </cell>
        </row>
        <row r="75">
          <cell r="W75">
            <v>72</v>
          </cell>
          <cell r="X75">
            <v>273.60000000000002</v>
          </cell>
          <cell r="Y75">
            <v>234.6</v>
          </cell>
        </row>
        <row r="76">
          <cell r="W76">
            <v>73</v>
          </cell>
          <cell r="X76">
            <v>276.39999999999998</v>
          </cell>
          <cell r="Y76">
            <v>236.9</v>
          </cell>
        </row>
        <row r="77">
          <cell r="W77">
            <v>74</v>
          </cell>
          <cell r="X77">
            <v>279.2</v>
          </cell>
          <cell r="Y77">
            <v>239.2</v>
          </cell>
        </row>
        <row r="78">
          <cell r="W78">
            <v>75</v>
          </cell>
          <cell r="X78">
            <v>282</v>
          </cell>
          <cell r="Y78">
            <v>241.5</v>
          </cell>
        </row>
        <row r="79">
          <cell r="W79">
            <v>76</v>
          </cell>
          <cell r="X79">
            <v>284.8</v>
          </cell>
          <cell r="Y79">
            <v>243.8</v>
          </cell>
        </row>
        <row r="80">
          <cell r="W80">
            <v>77</v>
          </cell>
          <cell r="X80">
            <v>287.60000000000002</v>
          </cell>
          <cell r="Y80">
            <v>246.1</v>
          </cell>
        </row>
        <row r="81">
          <cell r="W81">
            <v>78</v>
          </cell>
          <cell r="X81">
            <v>290.39999999999998</v>
          </cell>
          <cell r="Y81">
            <v>248.4</v>
          </cell>
        </row>
        <row r="82">
          <cell r="W82">
            <v>79</v>
          </cell>
          <cell r="X82">
            <v>293.2</v>
          </cell>
          <cell r="Y82">
            <v>250.7</v>
          </cell>
        </row>
        <row r="83">
          <cell r="W83">
            <v>80</v>
          </cell>
          <cell r="X83">
            <v>296</v>
          </cell>
          <cell r="Y83">
            <v>253</v>
          </cell>
        </row>
        <row r="84">
          <cell r="W84">
            <v>81</v>
          </cell>
          <cell r="X84">
            <v>298.8</v>
          </cell>
          <cell r="Y84">
            <v>255.3</v>
          </cell>
        </row>
        <row r="85">
          <cell r="W85">
            <v>82</v>
          </cell>
          <cell r="X85">
            <v>301.60000000000002</v>
          </cell>
          <cell r="Y85">
            <v>257.60000000000002</v>
          </cell>
        </row>
        <row r="86">
          <cell r="W86">
            <v>83</v>
          </cell>
          <cell r="X86">
            <v>304.39999999999998</v>
          </cell>
          <cell r="Y86">
            <v>259.89999999999998</v>
          </cell>
        </row>
        <row r="87">
          <cell r="W87">
            <v>84</v>
          </cell>
          <cell r="X87">
            <v>307.2</v>
          </cell>
          <cell r="Y87">
            <v>262.2</v>
          </cell>
        </row>
        <row r="88">
          <cell r="W88">
            <v>85</v>
          </cell>
          <cell r="X88">
            <v>310</v>
          </cell>
          <cell r="Y88">
            <v>264.5</v>
          </cell>
        </row>
        <row r="89">
          <cell r="W89">
            <v>86</v>
          </cell>
          <cell r="X89">
            <v>312.8</v>
          </cell>
          <cell r="Y89">
            <v>266.8</v>
          </cell>
        </row>
        <row r="90">
          <cell r="W90">
            <v>87</v>
          </cell>
          <cell r="X90">
            <v>315.60000000000002</v>
          </cell>
          <cell r="Y90">
            <v>269.10000000000002</v>
          </cell>
        </row>
        <row r="91">
          <cell r="W91">
            <v>88</v>
          </cell>
          <cell r="X91">
            <v>318.39999999999998</v>
          </cell>
          <cell r="Y91">
            <v>271.39999999999998</v>
          </cell>
        </row>
        <row r="92">
          <cell r="W92">
            <v>89</v>
          </cell>
          <cell r="X92">
            <v>321.2</v>
          </cell>
          <cell r="Y92">
            <v>273.7</v>
          </cell>
        </row>
        <row r="93">
          <cell r="W93">
            <v>90</v>
          </cell>
          <cell r="X93">
            <v>324</v>
          </cell>
          <cell r="Y93">
            <v>276</v>
          </cell>
        </row>
        <row r="94">
          <cell r="W94">
            <v>91</v>
          </cell>
          <cell r="X94">
            <v>326.8</v>
          </cell>
          <cell r="Y94">
            <v>278.3</v>
          </cell>
        </row>
        <row r="95">
          <cell r="W95">
            <v>92</v>
          </cell>
          <cell r="X95">
            <v>329.6</v>
          </cell>
          <cell r="Y95">
            <v>280.60000000000002</v>
          </cell>
        </row>
        <row r="96">
          <cell r="W96">
            <v>93</v>
          </cell>
          <cell r="X96">
            <v>332.4</v>
          </cell>
          <cell r="Y96">
            <v>282.89999999999998</v>
          </cell>
        </row>
        <row r="97">
          <cell r="W97">
            <v>94</v>
          </cell>
          <cell r="X97">
            <v>335.2</v>
          </cell>
          <cell r="Y97">
            <v>285.2</v>
          </cell>
        </row>
        <row r="98">
          <cell r="W98">
            <v>95</v>
          </cell>
          <cell r="X98">
            <v>338</v>
          </cell>
          <cell r="Y98">
            <v>287.5</v>
          </cell>
        </row>
        <row r="99">
          <cell r="W99">
            <v>96</v>
          </cell>
          <cell r="X99">
            <v>340.8</v>
          </cell>
          <cell r="Y99">
            <v>289.8</v>
          </cell>
        </row>
        <row r="100">
          <cell r="W100">
            <v>97</v>
          </cell>
          <cell r="X100">
            <v>343.6</v>
          </cell>
          <cell r="Y100">
            <v>292.10000000000002</v>
          </cell>
        </row>
        <row r="101">
          <cell r="W101">
            <v>98</v>
          </cell>
          <cell r="X101">
            <v>346.4</v>
          </cell>
          <cell r="Y101">
            <v>294.39999999999998</v>
          </cell>
        </row>
        <row r="102">
          <cell r="W102">
            <v>99</v>
          </cell>
          <cell r="X102">
            <v>349.2</v>
          </cell>
          <cell r="Y102">
            <v>296.7</v>
          </cell>
        </row>
        <row r="103">
          <cell r="W103">
            <v>100</v>
          </cell>
          <cell r="X103">
            <v>352</v>
          </cell>
          <cell r="Y103">
            <v>299</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Sheet1"/>
      <sheetName val="leads"/>
      <sheetName val="ssr-rates"/>
      <sheetName val="0000000000000"/>
      <sheetName val="rdamdata"/>
      <sheetName val="pvc"/>
      <sheetName val="HDPE"/>
      <sheetName val="DI"/>
      <sheetName val="Lead statement"/>
      <sheetName val="DATA"/>
      <sheetName val="census91"/>
      <sheetName val="DATA_PRG"/>
      <sheetName val="maya"/>
      <sheetName val="C-data"/>
      <sheetName val="RMR"/>
      <sheetName val="MRATES"/>
      <sheetName val="stone"/>
      <sheetName val="Road data"/>
      <sheetName val="Nspt-smp-final-ORIGINAL"/>
      <sheetName val="Labour"/>
      <sheetName val="Lead"/>
      <sheetName val="GF SB Ok "/>
      <sheetName val="Levels"/>
      <sheetName val="HDPE-pipe-rates"/>
      <sheetName val="pvc-pipe-rates"/>
      <sheetName val="Material"/>
      <sheetName val="Plant &amp;  Machinery"/>
      <sheetName val="BTR"/>
      <sheetName val="DES"/>
      <sheetName val="COVER"/>
      <sheetName val="HP PIPE  DATA"/>
      <sheetName val="SLAB  DATA"/>
      <sheetName val="m"/>
      <sheetName val="MRoad data"/>
      <sheetName val="AV-HDPE"/>
      <sheetName val="Di_gate-HDPE"/>
      <sheetName val="mlead"/>
      <sheetName val="splmidata"/>
      <sheetName val="ppraodata"/>
      <sheetName val="CONST"/>
      <sheetName val="Estimate "/>
      <sheetName val="EDWise"/>
      <sheetName val="BHANDUP"/>
      <sheetName val="PRECAST lightconc-II"/>
      <sheetName val="data existing_do not delete"/>
      <sheetName val="Sheet3"/>
      <sheetName val="Quarry"/>
      <sheetName val="Line"/>
      <sheetName val="CRUST"/>
      <sheetName val="QDTS"/>
      <sheetName val="Rates"/>
      <sheetName val="Sheet2"/>
      <sheetName val="Common "/>
      <sheetName val="final abstract"/>
      <sheetName val="Rate Analysis"/>
      <sheetName val="Basicrates"/>
      <sheetName val="discount"/>
      <sheetName val="mas_hab"/>
      <sheetName val="BLK3"/>
      <sheetName val="BLK2"/>
      <sheetName val="radar"/>
      <sheetName val="E &amp; R"/>
      <sheetName val="hdpe_basic"/>
      <sheetName val="pvc_basic"/>
      <sheetName val="bom"/>
      <sheetName val="SPT vs PHI"/>
      <sheetName val=" data sheet "/>
      <sheetName val="DATA-BASE"/>
      <sheetName val="DATA-ABSTRACT"/>
      <sheetName val="sand"/>
      <sheetName val="clvrt_data"/>
      <sheetName val="wh_data_R"/>
      <sheetName val="wh_data"/>
      <sheetName val="CPHEEO"/>
      <sheetName val="input"/>
      <sheetName val="hdpe weights"/>
      <sheetName val="PVC weights"/>
      <sheetName val="t_prsr"/>
      <sheetName val="wh"/>
      <sheetName val="Data.F8.BTR"/>
      <sheetName val="GA"/>
      <sheetName val="hdpe-rates"/>
      <sheetName val="pvc-rates"/>
      <sheetName val="detls"/>
      <sheetName val="Civil Boq"/>
      <sheetName val="Summary"/>
      <sheetName val="Note"/>
      <sheetName val="Specification"/>
      <sheetName val="analy"/>
      <sheetName val="basdat"/>
      <sheetName val="Abs"/>
      <sheetName val="Lead_statement"/>
      <sheetName val="GF_SB_Ok_"/>
      <sheetName val="Plant_&amp;__Machinery"/>
      <sheetName val="ROAD_DATA"/>
      <sheetName val="HP_PIPE__DATA"/>
      <sheetName val="SLAB__DATA"/>
      <sheetName val="Estimate_"/>
      <sheetName val="PRECAST_lightconc-II"/>
      <sheetName val="data_existing_do_not_delete"/>
      <sheetName val="MRoad_data"/>
      <sheetName val="WATER-HAMMER"/>
      <sheetName val="abs road"/>
      <sheetName val="Abs_CD_2"/>
      <sheetName val="coverpage"/>
      <sheetName val="road est"/>
      <sheetName val="ECV"/>
      <sheetName val="id"/>
      <sheetName val="WITH STACKING CHARGES"/>
      <sheetName val="Main sheet"/>
      <sheetName val="Legal Risk Analysis"/>
      <sheetName val="Data_Base"/>
      <sheetName val="G F  (2)"/>
      <sheetName val="R_Det"/>
      <sheetName val="ROADS"/>
      <sheetName val="GT DUMP"/>
      <sheetName val="sancdump"/>
      <sheetName val="TS memo"/>
      <sheetName val="G Hostel"/>
      <sheetName val="Main Bldg"/>
      <sheetName val="B Student Hostel"/>
      <sheetName val="B Resident Hostel"/>
      <sheetName val="Qtrs"/>
      <sheetName val="Kitchen&amp;Dining"/>
      <sheetName val="STP"/>
      <sheetName val="WTP"/>
      <sheetName val="Sump"/>
      <sheetName val="Sump (2)"/>
      <sheetName val="Compound wall"/>
      <sheetName val="Sheet1 (3)"/>
      <sheetName val="road detail est."/>
      <sheetName val="strong stylecolor blueDate Wise"/>
      <sheetName val="Global factors"/>
      <sheetName val="Table10"/>
      <sheetName val="Table11"/>
      <sheetName val="Table12"/>
      <sheetName val="Rates-May-14"/>
      <sheetName val="final data"/>
      <sheetName val="data r-i 1"/>
      <sheetName val="pop"/>
      <sheetName val="m1"/>
    </sheetNames>
    <sheetDataSet>
      <sheetData sheetId="0">
        <row r="2">
          <cell r="F2">
            <v>100</v>
          </cell>
        </row>
      </sheetData>
      <sheetData sheetId="1"/>
      <sheetData sheetId="2"/>
      <sheetData sheetId="3"/>
      <sheetData sheetId="4"/>
      <sheetData sheetId="5"/>
      <sheetData sheetId="6"/>
      <sheetData sheetId="7"/>
      <sheetData sheetId="8" refreshError="1">
        <row r="2">
          <cell r="F2">
            <v>100</v>
          </cell>
        </row>
        <row r="4">
          <cell r="F4">
            <v>65</v>
          </cell>
        </row>
      </sheetData>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Sheet1"/>
      <sheetName val="rdamdata"/>
      <sheetName val="leads"/>
      <sheetName val="ssr-rates"/>
      <sheetName val="Estimate "/>
      <sheetName val="HDPE"/>
      <sheetName val="BHANDUP"/>
      <sheetName val="stone"/>
      <sheetName val="EDWise"/>
      <sheetName val="PRECAST lightconc-II"/>
      <sheetName val="data existing_do not delete"/>
      <sheetName val="Lead"/>
      <sheetName val="Quarry"/>
      <sheetName val="Line"/>
      <sheetName val="CRUST"/>
      <sheetName val="QDTS"/>
      <sheetName val="RMR"/>
      <sheetName val="Rates"/>
      <sheetName val="BTR"/>
      <sheetName val="Road data"/>
      <sheetName val="Sheet3"/>
      <sheetName val="DI"/>
      <sheetName val="pvc"/>
      <sheetName val="DATA"/>
      <sheetName val="coverpage"/>
      <sheetName val="mlead"/>
      <sheetName val="ROADS"/>
      <sheetName val="BALAN1"/>
      <sheetName val="Levels"/>
      <sheetName val="Labour"/>
      <sheetName val="Material"/>
      <sheetName val="Plant &amp;  Machinery"/>
      <sheetName val="civ data"/>
      <sheetName val="id"/>
      <sheetName val="wh"/>
      <sheetName val="census91"/>
      <sheetName val="0000000000000"/>
      <sheetName val="maya"/>
      <sheetName val="C-data"/>
      <sheetName val="Lead statement"/>
      <sheetName val="MRATES"/>
      <sheetName val="Nspt-smp-final-ORIGINAL"/>
      <sheetName val="DES"/>
      <sheetName val="COVER"/>
      <sheetName val="HP PIPE  DATA"/>
      <sheetName val="SLAB  DATA"/>
      <sheetName val="DATA_PRG"/>
      <sheetName val="pvc_basic"/>
      <sheetName val="overviewbarmer"/>
      <sheetName val="Master_data"/>
      <sheetName val="Boq"/>
      <sheetName val="C &amp; G RHS"/>
      <sheetName val="Estimate_"/>
      <sheetName val="PRECAST_lightconc-II"/>
      <sheetName val="data_existing_do_not_delete"/>
      <sheetName val="Road_data"/>
      <sheetName val="PROCTOR"/>
      <sheetName val="Road Detail Est."/>
      <sheetName val="GF SB Ok "/>
      <sheetName val="HDPE-pipe-rates"/>
      <sheetName val="pvc-pipe-rates"/>
      <sheetName val="splmidata"/>
      <sheetName val="ppraodata"/>
      <sheetName val="CONST"/>
      <sheetName val="m"/>
      <sheetName val="MRoad data"/>
      <sheetName val="AV-HDPE"/>
      <sheetName val="Di_gate-HDPE"/>
      <sheetName val="DISCOUNT"/>
      <sheetName val="t_prsr"/>
      <sheetName val="Common "/>
      <sheetName val="final abstract"/>
      <sheetName val="Basicrates"/>
      <sheetName val="mas_hab"/>
      <sheetName val="BLK3"/>
      <sheetName val="BLK2"/>
      <sheetName val="radar"/>
      <sheetName val="E &amp; R"/>
      <sheetName val="hdpe_basic"/>
      <sheetName val="GenAbst"/>
      <sheetName val="abs road"/>
      <sheetName val="TS memo"/>
      <sheetName val="work_sheet"/>
      <sheetName val="11.Habitations"/>
      <sheetName val="bom"/>
      <sheetName val="Data o"/>
      <sheetName val="Sheet1 (2)"/>
      <sheetName val="Data.F8.BTR"/>
      <sheetName val="Proforma-I (2)"/>
      <sheetName val="Rate"/>
      <sheetName val="Gen Abs"/>
      <sheetName val="R_Det"/>
      <sheetName val="Sheet2"/>
      <sheetName val="Rate Analysis"/>
      <sheetName val="SPT vs PHI"/>
      <sheetName val="wh_data_R"/>
      <sheetName val="wh_data"/>
      <sheetName val="CPHEEO"/>
      <sheetName val="input"/>
      <sheetName val="hdpe weights"/>
      <sheetName val="PVC weights"/>
      <sheetName val="DATA-BASE"/>
      <sheetName val="DATA-ABSTRACT"/>
      <sheetName val="sand"/>
      <sheetName val="clvrt_data"/>
      <sheetName val="GA"/>
      <sheetName val="hdpe-rates"/>
      <sheetName val="pvc-rates"/>
      <sheetName val="detls"/>
      <sheetName val=" data sheet "/>
      <sheetName val="Civil Boq"/>
      <sheetName val="Summary"/>
      <sheetName val="Note"/>
      <sheetName val="Specification"/>
      <sheetName val="analy"/>
      <sheetName val="basdat"/>
      <sheetName val="WITH STACKING CHARGES"/>
      <sheetName val="Table10"/>
      <sheetName val="Table11"/>
      <sheetName val="Table12"/>
      <sheetName val="SSR 2014-15 Rates"/>
      <sheetName val="not req 3"/>
      <sheetName val="DATA-2005-06"/>
      <sheetName val="Flight-1"/>
      <sheetName val="QTY"/>
    </sheetNames>
    <sheetDataSet>
      <sheetData sheetId="0">
        <row r="1">
          <cell r="JB1">
            <v>0</v>
          </cell>
        </row>
      </sheetData>
      <sheetData sheetId="1"/>
      <sheetData sheetId="2"/>
      <sheetData sheetId="3"/>
      <sheetData sheetId="4"/>
      <sheetData sheetId="5"/>
      <sheetData sheetId="6"/>
      <sheetData sheetId="7"/>
      <sheetData sheetId="8" refreshError="1">
        <row r="2">
          <cell r="F2">
            <v>100</v>
          </cell>
        </row>
        <row r="4">
          <cell r="F4">
            <v>65</v>
          </cell>
        </row>
      </sheetData>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sheetData sheetId="102"/>
      <sheetData sheetId="103"/>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ro_bldg"/>
      <sheetName val="mpp_bldg"/>
      <sheetName val="abstract"/>
      <sheetName val="detailed"/>
      <sheetName val="sanitory"/>
      <sheetName val="septic_tank"/>
      <sheetName val="electri"/>
      <sheetName val="c_wall"/>
      <sheetName val="data_sein"/>
      <sheetName val="v"/>
      <sheetName val="r"/>
      <sheetName val="l"/>
      <sheetName val="door"/>
      <sheetName val="win"/>
      <sheetName val="Lead"/>
      <sheetName val="leads"/>
      <sheetName val="wh_data"/>
      <sheetName val="wh_data_R"/>
      <sheetName val="CPHEEO"/>
      <sheetName val="input"/>
      <sheetName val="rdamdata"/>
      <sheetName val="HDPE"/>
      <sheetName val="DI"/>
      <sheetName val="pvc"/>
      <sheetName val="MRATES"/>
      <sheetName val="EDWise"/>
      <sheetName val="Red oxide Primer Paint grade-II"/>
      <sheetName val="lead-st"/>
      <sheetName val="data"/>
      <sheetName val="Sheet1 (2)"/>
      <sheetName val="Material"/>
      <sheetName val="Plant &amp;  Machinery"/>
      <sheetName val="RMR"/>
      <sheetName val="Levels"/>
      <sheetName val="Road Detail Est."/>
      <sheetName val="Road data"/>
      <sheetName val="Cover"/>
      <sheetName val="int-Dia-hdpe"/>
      <sheetName val="Sheet1"/>
      <sheetName val="Data.F8.BTR"/>
      <sheetName val="mlead"/>
      <sheetName val="DATA-BASE"/>
      <sheetName val="DATA-ABSTRACT"/>
      <sheetName val="BALAN1"/>
      <sheetName val="Labour"/>
      <sheetName val="quarry"/>
      <sheetName val="RATES"/>
      <sheetName val="DATA ENTRY SHEET"/>
      <sheetName val="TOTAL DATA"/>
      <sheetName val="HP PIPE  DATA"/>
      <sheetName val="SLAB  DATA"/>
      <sheetName val="Sheet2"/>
      <sheetName val="Design"/>
      <sheetName val="not req 3"/>
      <sheetName val="sup dat"/>
      <sheetName val="DATA_PRG"/>
      <sheetName val="Work_sheet"/>
      <sheetName val="C.D.Abs.Est."/>
      <sheetName val="BTR"/>
      <sheetName val="Line"/>
      <sheetName val="dlvoid"/>
      <sheetName val="index"/>
      <sheetName val="final abstract"/>
      <sheetName val="Intro"/>
      <sheetName val="Sheet1_(2)"/>
      <sheetName val="Plant_&amp;__Machinery"/>
      <sheetName val="Red_oxide_Primer_Paint_grade-II"/>
      <sheetName val="Road_Detail_Est_"/>
      <sheetName val="Road_data"/>
      <sheetName val="Data_F8_BTR"/>
      <sheetName val="abs road"/>
      <sheetName val="coverpage"/>
      <sheetName val="TS memo"/>
      <sheetName val="FINAL DATA"/>
      <sheetName val="m"/>
      <sheetName val="pvc_basic"/>
      <sheetName val="MRoad data"/>
      <sheetName val="civ data"/>
      <sheetName val="RA"/>
      <sheetName val="road safety datas"/>
      <sheetName val="mas_hab"/>
      <sheetName val="bom"/>
      <sheetName val="GZL"/>
      <sheetName val="Bitumen trunk"/>
      <sheetName val="Feeder"/>
      <sheetName val="R99 etc"/>
      <sheetName val="Trunk unpaved"/>
      <sheetName val="Project cost"/>
      <sheetName val="C-data"/>
      <sheetName val="R_Det"/>
      <sheetName val="Mp-team 1"/>
      <sheetName val="Abs_CD_2"/>
      <sheetName val="road est"/>
      <sheetName val="ECV"/>
      <sheetName val="Side wall dsn Formula"/>
      <sheetName val="hdpe_basic"/>
      <sheetName val="SPT vs PHI"/>
      <sheetName val="Lead statement"/>
      <sheetName val="SSR 2014-15 Rates"/>
      <sheetName val="det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2">
          <cell r="A2">
            <v>1</v>
          </cell>
          <cell r="B2" t="str">
            <v>Name of the work</v>
          </cell>
          <cell r="C2" t="str">
            <v>Construction of MPP Building at  Nadigudem</v>
          </cell>
        </row>
        <row r="3">
          <cell r="A3">
            <v>2</v>
          </cell>
          <cell r="B3" t="str">
            <v>Est.cost</v>
          </cell>
          <cell r="C3">
            <v>17</v>
          </cell>
        </row>
        <row r="4">
          <cell r="A4">
            <v>3</v>
          </cell>
          <cell r="B4" t="str">
            <v>Grant</v>
          </cell>
          <cell r="C4" t="str">
            <v>MPP</v>
          </cell>
        </row>
        <row r="5">
          <cell r="A5">
            <v>4</v>
          </cell>
          <cell r="B5" t="str">
            <v>Soils</v>
          </cell>
          <cell r="C5" t="str">
            <v>og</v>
          </cell>
        </row>
        <row r="6">
          <cell r="A6">
            <v>5</v>
          </cell>
          <cell r="B6" t="str">
            <v>Cement</v>
          </cell>
          <cell r="C6">
            <v>0</v>
          </cell>
          <cell r="D6">
            <v>2500</v>
          </cell>
          <cell r="E6" t="str">
            <v>/MT</v>
          </cell>
        </row>
        <row r="7">
          <cell r="A7">
            <v>6</v>
          </cell>
          <cell r="B7" t="str">
            <v>Steel</v>
          </cell>
          <cell r="C7">
            <v>0</v>
          </cell>
          <cell r="D7">
            <v>15000</v>
          </cell>
          <cell r="E7" t="str">
            <v>/MT</v>
          </cell>
        </row>
        <row r="8">
          <cell r="A8">
            <v>7</v>
          </cell>
          <cell r="B8" t="str">
            <v>Metal lead</v>
          </cell>
          <cell r="C8" t="str">
            <v>Akupamula</v>
          </cell>
          <cell r="D8">
            <v>15</v>
          </cell>
          <cell r="E8" t="str">
            <v>KM</v>
          </cell>
        </row>
        <row r="9">
          <cell r="A9">
            <v>8</v>
          </cell>
          <cell r="B9" t="str">
            <v>Crushed meal lead</v>
          </cell>
          <cell r="C9" t="str">
            <v>Akupamula</v>
          </cell>
          <cell r="D9">
            <v>15</v>
          </cell>
          <cell r="E9" t="str">
            <v>KM</v>
          </cell>
        </row>
        <row r="10">
          <cell r="A10">
            <v>9</v>
          </cell>
          <cell r="B10" t="str">
            <v>Sand Lead</v>
          </cell>
          <cell r="C10" t="str">
            <v>Palair</v>
          </cell>
          <cell r="D10">
            <v>32</v>
          </cell>
          <cell r="E10" t="str">
            <v>KM</v>
          </cell>
        </row>
        <row r="11">
          <cell r="A11">
            <v>10</v>
          </cell>
          <cell r="B11" t="str">
            <v>Bricks lead</v>
          </cell>
          <cell r="C11" t="str">
            <v>Kishnavagu</v>
          </cell>
          <cell r="D11">
            <v>6</v>
          </cell>
          <cell r="E11" t="str">
            <v>KM</v>
          </cell>
        </row>
        <row r="12">
          <cell r="A12">
            <v>11</v>
          </cell>
          <cell r="B12" t="str">
            <v>Polished Shabad Stone lead</v>
          </cell>
          <cell r="C12" t="str">
            <v>Kodad</v>
          </cell>
          <cell r="D12">
            <v>22</v>
          </cell>
          <cell r="E12" t="str">
            <v>KM</v>
          </cell>
        </row>
        <row r="13">
          <cell r="A13">
            <v>12</v>
          </cell>
          <cell r="B13" t="str">
            <v>Village</v>
          </cell>
          <cell r="C13" t="str">
            <v>Nadigudem</v>
          </cell>
        </row>
        <row r="14">
          <cell r="A14">
            <v>13</v>
          </cell>
          <cell r="B14" t="str">
            <v>mandal code</v>
          </cell>
          <cell r="C14">
            <v>0</v>
          </cell>
          <cell r="D14">
            <v>145</v>
          </cell>
        </row>
        <row r="15">
          <cell r="A15">
            <v>14</v>
          </cell>
          <cell r="B15" t="str">
            <v>Acco proof powder</v>
          </cell>
          <cell r="C15">
            <v>30</v>
          </cell>
          <cell r="D15" t="str">
            <v>per kg</v>
          </cell>
        </row>
        <row r="16">
          <cell r="A16">
            <v>15</v>
          </cell>
          <cell r="B16" t="str">
            <v>Mandal</v>
          </cell>
          <cell r="C16" t="str">
            <v>Kodad</v>
          </cell>
        </row>
        <row r="17">
          <cell r="A17">
            <v>16</v>
          </cell>
          <cell r="B17" t="str">
            <v>Sub-division</v>
          </cell>
          <cell r="C17" t="str">
            <v>Kodad</v>
          </cell>
        </row>
        <row r="18">
          <cell r="A18">
            <v>17</v>
          </cell>
          <cell r="B18" t="str">
            <v>Division</v>
          </cell>
          <cell r="C18" t="str">
            <v>Miryalaguda</v>
          </cell>
        </row>
        <row r="19">
          <cell r="A19">
            <v>18</v>
          </cell>
          <cell r="B19" t="str">
            <v>SO</v>
          </cell>
          <cell r="C19" t="str">
            <v>ae</v>
          </cell>
        </row>
        <row r="20">
          <cell r="A20">
            <v>19</v>
          </cell>
          <cell r="B20" t="str">
            <v>AE</v>
          </cell>
          <cell r="C20" t="str">
            <v>K.Ranadheer Reddy</v>
          </cell>
        </row>
        <row r="21">
          <cell r="A21">
            <v>20</v>
          </cell>
          <cell r="B21" t="str">
            <v>DEE</v>
          </cell>
          <cell r="C21" t="str">
            <v>D.Vijaya Kumar</v>
          </cell>
        </row>
        <row r="22">
          <cell r="A22">
            <v>21</v>
          </cell>
          <cell r="B22" t="str">
            <v>EE</v>
          </cell>
          <cell r="C22" t="str">
            <v>VVRAS Jagannatha Rao</v>
          </cell>
        </row>
      </sheetData>
      <sheetData sheetId="10" refreshError="1">
        <row r="1">
          <cell r="B1" t="str">
            <v>SNO</v>
          </cell>
          <cell r="C1" t="str">
            <v>SSITEMNO</v>
          </cell>
          <cell r="D1">
            <v>0</v>
          </cell>
          <cell r="E1">
            <v>0</v>
          </cell>
          <cell r="F1" t="str">
            <v>DETAILS</v>
          </cell>
          <cell r="G1" t="str">
            <v>Unit</v>
          </cell>
          <cell r="H1" t="str">
            <v>PER</v>
          </cell>
          <cell r="I1" t="str">
            <v>RATE</v>
          </cell>
        </row>
        <row r="2">
          <cell r="B2">
            <v>1</v>
          </cell>
          <cell r="C2" t="str">
            <v>1ab</v>
          </cell>
          <cell r="D2">
            <v>0</v>
          </cell>
          <cell r="E2">
            <v>0</v>
          </cell>
          <cell r="F2" t="str">
            <v>1st Class Mason</v>
          </cell>
          <cell r="G2">
            <v>1</v>
          </cell>
          <cell r="H2" t="str">
            <v>each</v>
          </cell>
          <cell r="I2">
            <v>86</v>
          </cell>
        </row>
        <row r="3">
          <cell r="B3">
            <v>26</v>
          </cell>
          <cell r="C3">
            <v>17</v>
          </cell>
          <cell r="D3">
            <v>0</v>
          </cell>
          <cell r="E3">
            <v>0</v>
          </cell>
          <cell r="F3" t="str">
            <v>Spl.grade Mason</v>
          </cell>
          <cell r="G3">
            <v>1</v>
          </cell>
          <cell r="H3" t="str">
            <v>each</v>
          </cell>
          <cell r="I3">
            <v>0</v>
          </cell>
        </row>
        <row r="4">
          <cell r="B4">
            <v>28</v>
          </cell>
          <cell r="C4" t="str">
            <v>1a</v>
          </cell>
          <cell r="D4">
            <v>0</v>
          </cell>
          <cell r="E4">
            <v>0</v>
          </cell>
          <cell r="F4" t="str">
            <v>2nd Class Mason</v>
          </cell>
          <cell r="G4">
            <v>1</v>
          </cell>
          <cell r="H4" t="str">
            <v>each</v>
          </cell>
          <cell r="I4">
            <v>75</v>
          </cell>
        </row>
        <row r="5">
          <cell r="B5">
            <v>53</v>
          </cell>
          <cell r="C5">
            <v>2</v>
          </cell>
          <cell r="D5">
            <v>0</v>
          </cell>
          <cell r="E5">
            <v>0</v>
          </cell>
          <cell r="F5" t="str">
            <v>Man Mazdoor</v>
          </cell>
          <cell r="G5">
            <v>1</v>
          </cell>
          <cell r="H5" t="str">
            <v>each</v>
          </cell>
          <cell r="I5">
            <v>55</v>
          </cell>
        </row>
        <row r="6">
          <cell r="B6">
            <v>54</v>
          </cell>
          <cell r="C6">
            <v>3</v>
          </cell>
          <cell r="D6">
            <v>0</v>
          </cell>
          <cell r="E6">
            <v>0</v>
          </cell>
          <cell r="F6" t="str">
            <v>Woman Mazdoor</v>
          </cell>
          <cell r="G6">
            <v>1</v>
          </cell>
          <cell r="H6" t="str">
            <v>each</v>
          </cell>
          <cell r="I6">
            <v>55</v>
          </cell>
        </row>
        <row r="7">
          <cell r="B7">
            <v>60</v>
          </cell>
          <cell r="C7" t="str">
            <v>1a</v>
          </cell>
          <cell r="D7">
            <v>0</v>
          </cell>
          <cell r="E7">
            <v>0</v>
          </cell>
          <cell r="F7" t="str">
            <v>2nd Class Bricks</v>
          </cell>
          <cell r="G7">
            <v>1000</v>
          </cell>
          <cell r="H7" t="str">
            <v>Nos</v>
          </cell>
          <cell r="I7">
            <v>1200</v>
          </cell>
        </row>
        <row r="8">
          <cell r="B8">
            <v>67</v>
          </cell>
          <cell r="C8" t="str">
            <v>2c</v>
          </cell>
          <cell r="D8">
            <v>0</v>
          </cell>
          <cell r="E8">
            <v>0</v>
          </cell>
          <cell r="F8" t="str">
            <v>RR stone Granite Variety</v>
          </cell>
          <cell r="G8">
            <v>1</v>
          </cell>
          <cell r="H8" t="str">
            <v>cum</v>
          </cell>
          <cell r="I8">
            <v>75</v>
          </cell>
        </row>
        <row r="9">
          <cell r="B9">
            <v>72</v>
          </cell>
          <cell r="C9" t="str">
            <v>3a</v>
          </cell>
          <cell r="D9">
            <v>0</v>
          </cell>
          <cell r="E9">
            <v>0</v>
          </cell>
          <cell r="F9" t="str">
            <v>CR stone Granite Variety</v>
          </cell>
          <cell r="G9">
            <v>1</v>
          </cell>
          <cell r="H9" t="str">
            <v>cum</v>
          </cell>
          <cell r="I9">
            <v>109</v>
          </cell>
        </row>
        <row r="10">
          <cell r="B10">
            <v>80</v>
          </cell>
          <cell r="C10">
            <v>0</v>
          </cell>
          <cell r="D10">
            <v>0</v>
          </cell>
          <cell r="E10">
            <v>0</v>
          </cell>
          <cell r="F10" t="str">
            <v>6 mm SS</v>
          </cell>
          <cell r="G10">
            <v>1</v>
          </cell>
          <cell r="H10" t="str">
            <v>cum</v>
          </cell>
          <cell r="I10">
            <v>170</v>
          </cell>
        </row>
        <row r="11">
          <cell r="B11">
            <v>81</v>
          </cell>
          <cell r="C11">
            <v>0</v>
          </cell>
          <cell r="D11">
            <v>0</v>
          </cell>
          <cell r="E11">
            <v>0</v>
          </cell>
          <cell r="F11" t="str">
            <v>5 to 7 mm IRC</v>
          </cell>
          <cell r="G11">
            <v>1</v>
          </cell>
          <cell r="H11" t="str">
            <v>cum</v>
          </cell>
          <cell r="I11">
            <v>170</v>
          </cell>
        </row>
        <row r="12">
          <cell r="B12">
            <v>82</v>
          </cell>
          <cell r="C12">
            <v>0</v>
          </cell>
          <cell r="D12">
            <v>0</v>
          </cell>
          <cell r="E12">
            <v>0</v>
          </cell>
          <cell r="F12" t="str">
            <v>10 mm SS</v>
          </cell>
          <cell r="G12">
            <v>1</v>
          </cell>
          <cell r="H12" t="str">
            <v>cum</v>
          </cell>
          <cell r="I12">
            <v>250</v>
          </cell>
        </row>
        <row r="13">
          <cell r="B13">
            <v>83</v>
          </cell>
          <cell r="C13">
            <v>0</v>
          </cell>
          <cell r="D13">
            <v>0</v>
          </cell>
          <cell r="E13">
            <v>0</v>
          </cell>
          <cell r="F13" t="str">
            <v>10 to 11.2 IRC</v>
          </cell>
          <cell r="G13">
            <v>1</v>
          </cell>
          <cell r="H13" t="str">
            <v>cum</v>
          </cell>
          <cell r="I13">
            <v>250</v>
          </cell>
        </row>
        <row r="14">
          <cell r="B14">
            <v>84</v>
          </cell>
          <cell r="C14">
            <v>0</v>
          </cell>
          <cell r="D14">
            <v>0</v>
          </cell>
          <cell r="E14">
            <v>0</v>
          </cell>
          <cell r="F14" t="str">
            <v>12 mm SS</v>
          </cell>
          <cell r="G14">
            <v>1</v>
          </cell>
          <cell r="H14" t="str">
            <v>cum</v>
          </cell>
          <cell r="I14">
            <v>300</v>
          </cell>
        </row>
        <row r="15">
          <cell r="B15">
            <v>85</v>
          </cell>
          <cell r="C15">
            <v>0</v>
          </cell>
          <cell r="D15">
            <v>0</v>
          </cell>
          <cell r="E15">
            <v>0</v>
          </cell>
          <cell r="F15" t="str">
            <v>12 to 14 mm IRC</v>
          </cell>
          <cell r="G15">
            <v>1</v>
          </cell>
          <cell r="H15" t="str">
            <v>cum</v>
          </cell>
          <cell r="I15">
            <v>300</v>
          </cell>
        </row>
        <row r="16">
          <cell r="B16">
            <v>86</v>
          </cell>
          <cell r="C16">
            <v>0</v>
          </cell>
          <cell r="D16">
            <v>0</v>
          </cell>
          <cell r="E16">
            <v>0</v>
          </cell>
          <cell r="F16" t="str">
            <v>20 mm SS</v>
          </cell>
          <cell r="G16">
            <v>1</v>
          </cell>
          <cell r="H16" t="str">
            <v>cum</v>
          </cell>
          <cell r="I16">
            <v>380</v>
          </cell>
        </row>
        <row r="17">
          <cell r="B17">
            <v>87</v>
          </cell>
          <cell r="C17">
            <v>0</v>
          </cell>
          <cell r="D17">
            <v>0</v>
          </cell>
          <cell r="E17">
            <v>0</v>
          </cell>
          <cell r="F17" t="str">
            <v>20 to 22 mm IRC</v>
          </cell>
          <cell r="G17">
            <v>1</v>
          </cell>
          <cell r="H17" t="str">
            <v>cum</v>
          </cell>
          <cell r="I17">
            <v>375</v>
          </cell>
        </row>
        <row r="18">
          <cell r="B18">
            <v>88</v>
          </cell>
          <cell r="C18">
            <v>0</v>
          </cell>
          <cell r="D18">
            <v>0</v>
          </cell>
          <cell r="E18">
            <v>0</v>
          </cell>
          <cell r="F18" t="str">
            <v>25 mm SS</v>
          </cell>
          <cell r="G18">
            <v>1</v>
          </cell>
          <cell r="H18" t="str">
            <v>cum</v>
          </cell>
          <cell r="I18">
            <v>300</v>
          </cell>
        </row>
        <row r="19">
          <cell r="B19">
            <v>89</v>
          </cell>
          <cell r="C19">
            <v>0</v>
          </cell>
          <cell r="D19">
            <v>0</v>
          </cell>
          <cell r="E19">
            <v>0</v>
          </cell>
          <cell r="F19" t="str">
            <v>25 to 27 mm IRC</v>
          </cell>
          <cell r="G19">
            <v>1</v>
          </cell>
          <cell r="H19" t="str">
            <v>cum</v>
          </cell>
          <cell r="I19">
            <v>300</v>
          </cell>
        </row>
        <row r="20">
          <cell r="B20">
            <v>90</v>
          </cell>
          <cell r="C20">
            <v>0</v>
          </cell>
          <cell r="D20">
            <v>0</v>
          </cell>
          <cell r="E20">
            <v>0</v>
          </cell>
          <cell r="F20" t="str">
            <v>40 mm SS</v>
          </cell>
          <cell r="G20">
            <v>1</v>
          </cell>
          <cell r="H20" t="str">
            <v>cum</v>
          </cell>
          <cell r="I20">
            <v>215</v>
          </cell>
        </row>
        <row r="21">
          <cell r="B21">
            <v>91</v>
          </cell>
          <cell r="C21">
            <v>0</v>
          </cell>
          <cell r="D21">
            <v>0</v>
          </cell>
          <cell r="E21">
            <v>0</v>
          </cell>
          <cell r="F21" t="str">
            <v>40 to 45 mm IRC</v>
          </cell>
          <cell r="G21">
            <v>1</v>
          </cell>
          <cell r="H21" t="str">
            <v>cum</v>
          </cell>
          <cell r="I21">
            <v>200</v>
          </cell>
        </row>
        <row r="22">
          <cell r="B22">
            <v>92</v>
          </cell>
          <cell r="C22">
            <v>0</v>
          </cell>
          <cell r="D22">
            <v>0</v>
          </cell>
          <cell r="E22">
            <v>0</v>
          </cell>
          <cell r="F22" t="str">
            <v>50 mm SS</v>
          </cell>
          <cell r="G22">
            <v>1</v>
          </cell>
          <cell r="H22" t="str">
            <v>cum</v>
          </cell>
          <cell r="I22">
            <v>150</v>
          </cell>
        </row>
        <row r="23">
          <cell r="B23">
            <v>93</v>
          </cell>
          <cell r="C23">
            <v>0</v>
          </cell>
          <cell r="D23">
            <v>0</v>
          </cell>
          <cell r="E23">
            <v>0</v>
          </cell>
          <cell r="F23" t="str">
            <v>50 to 55mm IRC</v>
          </cell>
          <cell r="G23">
            <v>1</v>
          </cell>
          <cell r="H23" t="str">
            <v>cum</v>
          </cell>
          <cell r="I23">
            <v>120</v>
          </cell>
        </row>
        <row r="24">
          <cell r="B24">
            <v>94</v>
          </cell>
          <cell r="C24">
            <v>0</v>
          </cell>
          <cell r="D24">
            <v>0</v>
          </cell>
          <cell r="E24">
            <v>0</v>
          </cell>
          <cell r="F24" t="str">
            <v>60 mm SS</v>
          </cell>
          <cell r="G24">
            <v>1</v>
          </cell>
          <cell r="H24" t="str">
            <v>cum</v>
          </cell>
          <cell r="I24">
            <v>150</v>
          </cell>
        </row>
        <row r="25">
          <cell r="B25">
            <v>95</v>
          </cell>
          <cell r="C25">
            <v>0</v>
          </cell>
          <cell r="D25">
            <v>0</v>
          </cell>
          <cell r="E25">
            <v>0</v>
          </cell>
          <cell r="F25" t="str">
            <v>60 to 63 mm IRC</v>
          </cell>
          <cell r="G25">
            <v>1</v>
          </cell>
          <cell r="H25" t="str">
            <v>cum</v>
          </cell>
          <cell r="I25">
            <v>110</v>
          </cell>
        </row>
        <row r="26">
          <cell r="B26">
            <v>96</v>
          </cell>
          <cell r="C26">
            <v>0</v>
          </cell>
          <cell r="D26">
            <v>0</v>
          </cell>
          <cell r="E26">
            <v>0</v>
          </cell>
          <cell r="F26" t="str">
            <v>65 mm SS</v>
          </cell>
          <cell r="G26">
            <v>1</v>
          </cell>
          <cell r="H26" t="str">
            <v>cum</v>
          </cell>
          <cell r="I26">
            <v>150</v>
          </cell>
        </row>
        <row r="27">
          <cell r="B27">
            <v>97</v>
          </cell>
          <cell r="C27">
            <v>0</v>
          </cell>
          <cell r="D27">
            <v>0</v>
          </cell>
          <cell r="E27">
            <v>0</v>
          </cell>
          <cell r="F27" t="str">
            <v>65 mm IRC</v>
          </cell>
          <cell r="G27">
            <v>1</v>
          </cell>
          <cell r="H27" t="str">
            <v>cum</v>
          </cell>
          <cell r="I27">
            <v>120</v>
          </cell>
        </row>
        <row r="28">
          <cell r="B28">
            <v>98</v>
          </cell>
          <cell r="C28">
            <v>0</v>
          </cell>
          <cell r="D28">
            <v>0</v>
          </cell>
          <cell r="E28">
            <v>0</v>
          </cell>
          <cell r="F28" t="str">
            <v>75 mm SS</v>
          </cell>
          <cell r="G28">
            <v>1</v>
          </cell>
          <cell r="H28" t="str">
            <v>cum</v>
          </cell>
          <cell r="I28">
            <v>95</v>
          </cell>
        </row>
        <row r="29">
          <cell r="B29">
            <v>99</v>
          </cell>
          <cell r="C29">
            <v>0</v>
          </cell>
          <cell r="D29">
            <v>0</v>
          </cell>
          <cell r="E29">
            <v>0</v>
          </cell>
          <cell r="F29" t="str">
            <v>75 mm IRC</v>
          </cell>
          <cell r="G29">
            <v>1</v>
          </cell>
          <cell r="H29" t="str">
            <v>cum</v>
          </cell>
          <cell r="I29">
            <v>95</v>
          </cell>
        </row>
        <row r="30">
          <cell r="B30">
            <v>100</v>
          </cell>
          <cell r="C30">
            <v>0</v>
          </cell>
          <cell r="D30">
            <v>0</v>
          </cell>
          <cell r="E30">
            <v>0</v>
          </cell>
          <cell r="F30" t="str">
            <v>Blasting</v>
          </cell>
          <cell r="G30">
            <v>1</v>
          </cell>
          <cell r="H30" t="str">
            <v>cum</v>
          </cell>
          <cell r="I30">
            <v>40</v>
          </cell>
        </row>
        <row r="31">
          <cell r="B31">
            <v>101</v>
          </cell>
          <cell r="C31">
            <v>0</v>
          </cell>
          <cell r="D31">
            <v>0</v>
          </cell>
          <cell r="E31">
            <v>0</v>
          </cell>
          <cell r="F31" t="str">
            <v>Metal Crushing</v>
          </cell>
          <cell r="G31">
            <v>1</v>
          </cell>
          <cell r="H31" t="str">
            <v>cum</v>
          </cell>
          <cell r="I31">
            <v>0.25</v>
          </cell>
        </row>
        <row r="32">
          <cell r="B32">
            <v>127</v>
          </cell>
          <cell r="C32">
            <v>9</v>
          </cell>
          <cell r="D32">
            <v>0</v>
          </cell>
          <cell r="E32">
            <v>0</v>
          </cell>
          <cell r="F32" t="str">
            <v>Gravel</v>
          </cell>
          <cell r="G32">
            <v>1</v>
          </cell>
          <cell r="H32" t="str">
            <v>cum</v>
          </cell>
          <cell r="I32">
            <v>25</v>
          </cell>
        </row>
        <row r="33">
          <cell r="B33">
            <v>128</v>
          </cell>
          <cell r="C33">
            <v>0</v>
          </cell>
          <cell r="D33">
            <v>0</v>
          </cell>
          <cell r="E33">
            <v>0</v>
          </cell>
          <cell r="F33" t="str">
            <v>Quarry rubbish</v>
          </cell>
          <cell r="G33">
            <v>1</v>
          </cell>
          <cell r="H33" t="str">
            <v>cum</v>
          </cell>
          <cell r="I33">
            <v>11</v>
          </cell>
        </row>
        <row r="34">
          <cell r="B34">
            <v>129</v>
          </cell>
          <cell r="C34">
            <v>0</v>
          </cell>
          <cell r="D34">
            <v>0</v>
          </cell>
          <cell r="E34">
            <v>0</v>
          </cell>
          <cell r="F34" t="str">
            <v>Sand for Mortar, Seal coat</v>
          </cell>
          <cell r="G34">
            <v>1</v>
          </cell>
          <cell r="H34" t="str">
            <v>cum</v>
          </cell>
          <cell r="I34">
            <v>50</v>
          </cell>
        </row>
        <row r="35">
          <cell r="B35">
            <v>130</v>
          </cell>
          <cell r="C35">
            <v>0</v>
          </cell>
          <cell r="D35">
            <v>0</v>
          </cell>
          <cell r="E35">
            <v>0</v>
          </cell>
          <cell r="F35" t="str">
            <v>Sand for Filling, Blindage</v>
          </cell>
          <cell r="G35">
            <v>1</v>
          </cell>
          <cell r="H35" t="str">
            <v>cum</v>
          </cell>
          <cell r="I35">
            <v>20</v>
          </cell>
        </row>
        <row r="36">
          <cell r="B36">
            <v>133</v>
          </cell>
          <cell r="C36">
            <v>15</v>
          </cell>
          <cell r="D36">
            <v>0</v>
          </cell>
          <cell r="E36">
            <v>0</v>
          </cell>
          <cell r="F36" t="str">
            <v>40 mm thick 0.762 m x.457 m</v>
          </cell>
          <cell r="G36">
            <v>1</v>
          </cell>
          <cell r="H36" t="str">
            <v>sqm</v>
          </cell>
          <cell r="I36">
            <v>70</v>
          </cell>
        </row>
        <row r="37">
          <cell r="B37">
            <v>134</v>
          </cell>
          <cell r="C37">
            <v>16</v>
          </cell>
          <cell r="D37">
            <v>0</v>
          </cell>
          <cell r="E37">
            <v>0</v>
          </cell>
          <cell r="F37" t="str">
            <v>50 mm thick 0.762 m x.457 m</v>
          </cell>
          <cell r="G37">
            <v>1</v>
          </cell>
          <cell r="H37" t="str">
            <v>sqm</v>
          </cell>
          <cell r="I37">
            <v>80</v>
          </cell>
        </row>
        <row r="38">
          <cell r="B38">
            <v>136</v>
          </cell>
          <cell r="C38">
            <v>0</v>
          </cell>
          <cell r="D38">
            <v>0</v>
          </cell>
          <cell r="E38">
            <v>0</v>
          </cell>
          <cell r="F38" t="str">
            <v>25.4 mm thick White</v>
          </cell>
          <cell r="G38">
            <v>10</v>
          </cell>
          <cell r="H38" t="str">
            <v>sqm</v>
          </cell>
          <cell r="I38">
            <v>550</v>
          </cell>
        </row>
        <row r="39">
          <cell r="B39">
            <v>137</v>
          </cell>
          <cell r="C39">
            <v>0</v>
          </cell>
          <cell r="D39">
            <v>0</v>
          </cell>
          <cell r="E39">
            <v>0</v>
          </cell>
          <cell r="F39" t="str">
            <v>25.4 mm thick Blue</v>
          </cell>
          <cell r="G39">
            <v>10</v>
          </cell>
          <cell r="H39" t="str">
            <v>sqm</v>
          </cell>
          <cell r="I39">
            <v>600</v>
          </cell>
        </row>
        <row r="40">
          <cell r="B40">
            <v>138</v>
          </cell>
          <cell r="C40">
            <v>0</v>
          </cell>
          <cell r="D40">
            <v>0</v>
          </cell>
          <cell r="E40">
            <v>0</v>
          </cell>
          <cell r="F40" t="str">
            <v>25.4 mm thick White</v>
          </cell>
          <cell r="G40">
            <v>10</v>
          </cell>
          <cell r="H40" t="str">
            <v>sqm</v>
          </cell>
          <cell r="I40">
            <v>600</v>
          </cell>
        </row>
        <row r="41">
          <cell r="B41">
            <v>139</v>
          </cell>
          <cell r="C41">
            <v>0</v>
          </cell>
          <cell r="D41">
            <v>0</v>
          </cell>
          <cell r="E41">
            <v>0</v>
          </cell>
          <cell r="F41" t="str">
            <v>25.4 mm thick Blue</v>
          </cell>
          <cell r="G41">
            <v>10</v>
          </cell>
          <cell r="H41" t="str">
            <v>sqm</v>
          </cell>
          <cell r="I41">
            <v>700</v>
          </cell>
        </row>
        <row r="42">
          <cell r="B42">
            <v>140</v>
          </cell>
          <cell r="C42">
            <v>0</v>
          </cell>
          <cell r="D42">
            <v>0</v>
          </cell>
          <cell r="E42">
            <v>0</v>
          </cell>
          <cell r="F42" t="str">
            <v>25.4 mm thick White  0.457mx0.457 m</v>
          </cell>
          <cell r="G42">
            <v>10</v>
          </cell>
          <cell r="H42" t="str">
            <v>sqm</v>
          </cell>
          <cell r="I42">
            <v>1000</v>
          </cell>
        </row>
        <row r="43">
          <cell r="B43">
            <v>141</v>
          </cell>
          <cell r="C43">
            <v>0</v>
          </cell>
          <cell r="D43">
            <v>0</v>
          </cell>
          <cell r="E43">
            <v>0</v>
          </cell>
          <cell r="F43" t="str">
            <v>25.4 mm thick Blue  0.457mx0.457 m</v>
          </cell>
          <cell r="G43">
            <v>10</v>
          </cell>
          <cell r="H43" t="str">
            <v>sqm</v>
          </cell>
          <cell r="I43">
            <v>1150</v>
          </cell>
        </row>
        <row r="44">
          <cell r="B44">
            <v>142</v>
          </cell>
          <cell r="C44">
            <v>20</v>
          </cell>
          <cell r="D44">
            <v>0</v>
          </cell>
          <cell r="E44">
            <v>0</v>
          </cell>
          <cell r="F44" t="str">
            <v>25.4 mm thick   0.457mx0.457 m</v>
          </cell>
          <cell r="G44">
            <v>10</v>
          </cell>
          <cell r="H44" t="str">
            <v>sqm</v>
          </cell>
          <cell r="I44">
            <v>900</v>
          </cell>
        </row>
        <row r="45">
          <cell r="B45">
            <v>143</v>
          </cell>
          <cell r="C45">
            <v>21</v>
          </cell>
          <cell r="D45">
            <v>0</v>
          </cell>
          <cell r="E45">
            <v>0</v>
          </cell>
          <cell r="F45" t="str">
            <v>25.4 mm thick 0.254mx0.254 m White</v>
          </cell>
          <cell r="G45">
            <v>10</v>
          </cell>
          <cell r="H45" t="str">
            <v>sqm</v>
          </cell>
          <cell r="I45">
            <v>2700</v>
          </cell>
        </row>
        <row r="46">
          <cell r="B46">
            <v>168</v>
          </cell>
          <cell r="C46">
            <v>0</v>
          </cell>
          <cell r="D46">
            <v>0</v>
          </cell>
          <cell r="E46">
            <v>0</v>
          </cell>
          <cell r="F46" t="str">
            <v>Cement Mortar</v>
          </cell>
          <cell r="G46">
            <v>1</v>
          </cell>
          <cell r="H46" t="str">
            <v>cum</v>
          </cell>
          <cell r="I46">
            <v>15</v>
          </cell>
        </row>
        <row r="47">
          <cell r="B47">
            <v>169</v>
          </cell>
          <cell r="C47">
            <v>0</v>
          </cell>
          <cell r="D47">
            <v>0</v>
          </cell>
          <cell r="E47">
            <v>0</v>
          </cell>
          <cell r="F47" t="str">
            <v>By Machine</v>
          </cell>
          <cell r="G47">
            <v>1</v>
          </cell>
          <cell r="H47" t="str">
            <v>cum</v>
          </cell>
          <cell r="I47">
            <v>25</v>
          </cell>
        </row>
        <row r="48">
          <cell r="B48">
            <v>175</v>
          </cell>
          <cell r="C48">
            <v>0</v>
          </cell>
          <cell r="D48">
            <v>0</v>
          </cell>
          <cell r="E48">
            <v>0</v>
          </cell>
          <cell r="F48" t="str">
            <v>White Cement</v>
          </cell>
          <cell r="G48">
            <v>1</v>
          </cell>
          <cell r="H48" t="str">
            <v>kg</v>
          </cell>
          <cell r="I48">
            <v>9</v>
          </cell>
        </row>
        <row r="49">
          <cell r="B49">
            <v>176</v>
          </cell>
          <cell r="C49">
            <v>0</v>
          </cell>
          <cell r="D49">
            <v>0</v>
          </cell>
          <cell r="E49">
            <v>0</v>
          </cell>
          <cell r="F49" t="str">
            <v xml:space="preserve">Scantling below 2m </v>
          </cell>
          <cell r="G49">
            <v>1</v>
          </cell>
          <cell r="H49" t="str">
            <v>cum</v>
          </cell>
          <cell r="I49">
            <v>50000</v>
          </cell>
        </row>
        <row r="50">
          <cell r="B50">
            <v>177</v>
          </cell>
          <cell r="C50">
            <v>0</v>
          </cell>
          <cell r="D50">
            <v>0</v>
          </cell>
          <cell r="E50">
            <v>0</v>
          </cell>
          <cell r="F50" t="str">
            <v xml:space="preserve">Scantling above 2m </v>
          </cell>
          <cell r="G50">
            <v>1</v>
          </cell>
          <cell r="H50" t="str">
            <v>cum</v>
          </cell>
          <cell r="I50">
            <v>52000</v>
          </cell>
        </row>
        <row r="51">
          <cell r="B51">
            <v>178</v>
          </cell>
          <cell r="C51">
            <v>0</v>
          </cell>
          <cell r="D51">
            <v>0</v>
          </cell>
          <cell r="E51">
            <v>0</v>
          </cell>
          <cell r="F51" t="str">
            <v>Planks of all sizes</v>
          </cell>
          <cell r="G51">
            <v>1</v>
          </cell>
          <cell r="H51" t="str">
            <v>cum</v>
          </cell>
          <cell r="I51">
            <v>55000</v>
          </cell>
        </row>
        <row r="52">
          <cell r="B52">
            <v>176</v>
          </cell>
          <cell r="C52">
            <v>0</v>
          </cell>
          <cell r="D52">
            <v>0</v>
          </cell>
          <cell r="E52">
            <v>0</v>
          </cell>
          <cell r="F52" t="str">
            <v xml:space="preserve">Scantling below 2m </v>
          </cell>
          <cell r="G52">
            <v>1</v>
          </cell>
          <cell r="H52" t="str">
            <v>cum</v>
          </cell>
          <cell r="I52">
            <v>40000</v>
          </cell>
        </row>
        <row r="53">
          <cell r="B53">
            <v>177</v>
          </cell>
          <cell r="C53">
            <v>0</v>
          </cell>
          <cell r="D53">
            <v>0</v>
          </cell>
          <cell r="E53">
            <v>0</v>
          </cell>
          <cell r="F53" t="str">
            <v xml:space="preserve">Scantling above 2m </v>
          </cell>
          <cell r="G53">
            <v>1</v>
          </cell>
          <cell r="H53" t="str">
            <v>cum</v>
          </cell>
          <cell r="I53">
            <v>42000</v>
          </cell>
        </row>
        <row r="54">
          <cell r="B54">
            <v>178</v>
          </cell>
          <cell r="C54">
            <v>0</v>
          </cell>
          <cell r="D54">
            <v>0</v>
          </cell>
          <cell r="E54">
            <v>0</v>
          </cell>
          <cell r="F54" t="str">
            <v>Planks of all sizes</v>
          </cell>
          <cell r="G54">
            <v>1</v>
          </cell>
          <cell r="H54" t="str">
            <v>cum</v>
          </cell>
          <cell r="I54">
            <v>45000</v>
          </cell>
        </row>
        <row r="55">
          <cell r="B55">
            <v>187</v>
          </cell>
          <cell r="C55">
            <v>0</v>
          </cell>
          <cell r="D55">
            <v>0</v>
          </cell>
          <cell r="E55">
            <v>0</v>
          </cell>
          <cell r="F55" t="str">
            <v>Steel fabrication</v>
          </cell>
          <cell r="G55">
            <v>1</v>
          </cell>
          <cell r="H55" t="str">
            <v>kg</v>
          </cell>
          <cell r="I55">
            <v>3.25</v>
          </cell>
        </row>
        <row r="56">
          <cell r="B56">
            <v>234</v>
          </cell>
          <cell r="C56">
            <v>0</v>
          </cell>
          <cell r="D56">
            <v>0</v>
          </cell>
          <cell r="E56">
            <v>0</v>
          </cell>
          <cell r="F56" t="str">
            <v>25 mm thick</v>
          </cell>
          <cell r="G56">
            <v>1</v>
          </cell>
          <cell r="H56" t="str">
            <v>sqm</v>
          </cell>
          <cell r="I56">
            <v>80</v>
          </cell>
        </row>
        <row r="57">
          <cell r="B57">
            <v>235</v>
          </cell>
          <cell r="C57">
            <v>0</v>
          </cell>
          <cell r="D57">
            <v>0</v>
          </cell>
          <cell r="E57">
            <v>0</v>
          </cell>
          <cell r="F57" t="str">
            <v>40 mm thick</v>
          </cell>
          <cell r="G57">
            <v>1</v>
          </cell>
          <cell r="H57" t="str">
            <v>sqm</v>
          </cell>
          <cell r="I57">
            <v>105</v>
          </cell>
        </row>
        <row r="58">
          <cell r="B58">
            <v>236</v>
          </cell>
          <cell r="C58">
            <v>0</v>
          </cell>
          <cell r="D58">
            <v>0</v>
          </cell>
          <cell r="E58">
            <v>0</v>
          </cell>
          <cell r="F58" t="str">
            <v>50 mm thick</v>
          </cell>
          <cell r="G58">
            <v>1</v>
          </cell>
          <cell r="H58" t="str">
            <v>sqm</v>
          </cell>
          <cell r="I58">
            <v>140</v>
          </cell>
        </row>
        <row r="59">
          <cell r="B59">
            <v>239</v>
          </cell>
          <cell r="C59">
            <v>0</v>
          </cell>
          <cell r="D59">
            <v>0</v>
          </cell>
          <cell r="E59">
            <v>0</v>
          </cell>
          <cell r="F59" t="str">
            <v>Dry powder Distemper</v>
          </cell>
          <cell r="G59">
            <v>1</v>
          </cell>
          <cell r="H59" t="str">
            <v>kg</v>
          </cell>
          <cell r="I59">
            <v>20</v>
          </cell>
        </row>
        <row r="60">
          <cell r="B60">
            <v>240</v>
          </cell>
          <cell r="C60">
            <v>0</v>
          </cell>
          <cell r="D60">
            <v>0</v>
          </cell>
          <cell r="E60">
            <v>0</v>
          </cell>
          <cell r="F60" t="str">
            <v>Oil bound washable Distemper</v>
          </cell>
          <cell r="G60">
            <v>1</v>
          </cell>
          <cell r="H60" t="str">
            <v>kg</v>
          </cell>
          <cell r="I60">
            <v>60</v>
          </cell>
        </row>
        <row r="61">
          <cell r="B61">
            <v>245</v>
          </cell>
          <cell r="C61">
            <v>0</v>
          </cell>
          <cell r="D61">
            <v>0</v>
          </cell>
          <cell r="E61">
            <v>0</v>
          </cell>
          <cell r="F61" t="str">
            <v>Alluminium paint 1st grade</v>
          </cell>
          <cell r="G61">
            <v>1</v>
          </cell>
          <cell r="H61" t="str">
            <v>litre</v>
          </cell>
          <cell r="I61">
            <v>176</v>
          </cell>
        </row>
        <row r="62">
          <cell r="B62">
            <v>246</v>
          </cell>
          <cell r="C62">
            <v>0</v>
          </cell>
          <cell r="D62">
            <v>0</v>
          </cell>
          <cell r="E62">
            <v>0</v>
          </cell>
          <cell r="F62" t="str">
            <v>Anti corrosive bitument pain (Black) grade -1</v>
          </cell>
          <cell r="G62">
            <v>1</v>
          </cell>
          <cell r="H62" t="str">
            <v>litre</v>
          </cell>
          <cell r="I62">
            <v>250</v>
          </cell>
        </row>
        <row r="63">
          <cell r="B63">
            <v>247</v>
          </cell>
          <cell r="C63">
            <v>0</v>
          </cell>
          <cell r="D63">
            <v>0</v>
          </cell>
          <cell r="E63">
            <v>0</v>
          </cell>
          <cell r="F63" t="str">
            <v>Red oxide Primer Paint grade-I</v>
          </cell>
          <cell r="G63">
            <v>1</v>
          </cell>
          <cell r="H63" t="str">
            <v>litre</v>
          </cell>
          <cell r="I63">
            <v>55</v>
          </cell>
        </row>
        <row r="64">
          <cell r="B64">
            <v>248</v>
          </cell>
          <cell r="C64">
            <v>0</v>
          </cell>
          <cell r="D64">
            <v>0</v>
          </cell>
          <cell r="E64">
            <v>0</v>
          </cell>
          <cell r="F64" t="str">
            <v>Red oxide Primer Paint grade-II</v>
          </cell>
          <cell r="G64">
            <v>1</v>
          </cell>
          <cell r="H64" t="str">
            <v>litre</v>
          </cell>
          <cell r="I64">
            <v>45</v>
          </cell>
        </row>
        <row r="65">
          <cell r="B65">
            <v>249</v>
          </cell>
          <cell r="C65">
            <v>0</v>
          </cell>
          <cell r="D65">
            <v>0</v>
          </cell>
          <cell r="E65">
            <v>0</v>
          </cell>
          <cell r="F65" t="str">
            <v>Synthetic enamel paints in all shades grade-I</v>
          </cell>
          <cell r="G65">
            <v>1</v>
          </cell>
          <cell r="H65" t="str">
            <v>litre</v>
          </cell>
          <cell r="I65">
            <v>130</v>
          </cell>
        </row>
        <row r="66">
          <cell r="B66">
            <v>250</v>
          </cell>
          <cell r="C66">
            <v>0</v>
          </cell>
          <cell r="D66">
            <v>0</v>
          </cell>
          <cell r="E66">
            <v>0</v>
          </cell>
          <cell r="F66" t="str">
            <v>Synthetic enamel paints in all shades grade-II</v>
          </cell>
          <cell r="G66">
            <v>1</v>
          </cell>
          <cell r="H66" t="str">
            <v>litre</v>
          </cell>
          <cell r="I66">
            <v>95</v>
          </cell>
        </row>
        <row r="67">
          <cell r="B67">
            <v>251</v>
          </cell>
          <cell r="C67">
            <v>0</v>
          </cell>
          <cell r="D67">
            <v>0</v>
          </cell>
          <cell r="E67">
            <v>0</v>
          </cell>
          <cell r="F67" t="str">
            <v>Plastic emultion paint grade-I</v>
          </cell>
          <cell r="G67">
            <v>1</v>
          </cell>
          <cell r="H67" t="str">
            <v>litre</v>
          </cell>
          <cell r="I67">
            <v>200</v>
          </cell>
        </row>
        <row r="68">
          <cell r="B68">
            <v>252</v>
          </cell>
          <cell r="C68">
            <v>63</v>
          </cell>
          <cell r="D68">
            <v>0</v>
          </cell>
          <cell r="E68">
            <v>0</v>
          </cell>
          <cell r="F68" t="str">
            <v>Oil Bound Distemper</v>
          </cell>
          <cell r="G68">
            <v>1</v>
          </cell>
          <cell r="H68" t="str">
            <v>kg</v>
          </cell>
          <cell r="I68">
            <v>40</v>
          </cell>
        </row>
        <row r="69">
          <cell r="B69">
            <v>253</v>
          </cell>
          <cell r="C69">
            <v>64</v>
          </cell>
          <cell r="D69">
            <v>0</v>
          </cell>
          <cell r="E69">
            <v>0</v>
          </cell>
          <cell r="F69" t="str">
            <v>Water proof cement paint of Superior Quality</v>
          </cell>
          <cell r="G69">
            <v>1</v>
          </cell>
          <cell r="H69" t="str">
            <v>kg</v>
          </cell>
          <cell r="I69">
            <v>30</v>
          </cell>
        </row>
        <row r="70">
          <cell r="B70">
            <v>254</v>
          </cell>
          <cell r="C70">
            <v>65</v>
          </cell>
          <cell r="D70">
            <v>0</v>
          </cell>
          <cell r="E70">
            <v>0</v>
          </cell>
          <cell r="F70" t="str">
            <v>White lead</v>
          </cell>
          <cell r="G70">
            <v>1</v>
          </cell>
          <cell r="H70" t="str">
            <v>kg</v>
          </cell>
          <cell r="I70">
            <v>50</v>
          </cell>
        </row>
        <row r="71">
          <cell r="B71">
            <v>255</v>
          </cell>
          <cell r="C71">
            <v>66</v>
          </cell>
          <cell r="D71">
            <v>0</v>
          </cell>
          <cell r="E71">
            <v>0</v>
          </cell>
          <cell r="F71" t="str">
            <v>Marble powder</v>
          </cell>
          <cell r="G71">
            <v>1</v>
          </cell>
          <cell r="H71" t="str">
            <v>kg</v>
          </cell>
          <cell r="I71">
            <v>12.5</v>
          </cell>
        </row>
        <row r="72">
          <cell r="B72">
            <v>256</v>
          </cell>
          <cell r="C72">
            <v>67</v>
          </cell>
          <cell r="D72">
            <v>0</v>
          </cell>
          <cell r="E72">
            <v>0</v>
          </cell>
          <cell r="F72" t="str">
            <v>Cement Primer grade-I</v>
          </cell>
          <cell r="G72">
            <v>1</v>
          </cell>
          <cell r="H72" t="str">
            <v>kg</v>
          </cell>
          <cell r="I72">
            <v>65</v>
          </cell>
        </row>
        <row r="73">
          <cell r="B73">
            <v>257</v>
          </cell>
          <cell r="C73">
            <v>0</v>
          </cell>
          <cell r="D73">
            <v>0</v>
          </cell>
          <cell r="E73">
            <v>0</v>
          </cell>
          <cell r="F73" t="str">
            <v>Cement Primer grade-II</v>
          </cell>
          <cell r="G73">
            <v>1</v>
          </cell>
          <cell r="H73" t="str">
            <v>kg</v>
          </cell>
          <cell r="I73">
            <v>50</v>
          </cell>
        </row>
        <row r="74">
          <cell r="B74">
            <v>274</v>
          </cell>
          <cell r="C74">
            <v>0</v>
          </cell>
          <cell r="D74" t="str">
            <v>b</v>
          </cell>
          <cell r="E74">
            <v>0</v>
          </cell>
          <cell r="F74" t="str">
            <v>Fevicol</v>
          </cell>
          <cell r="G74">
            <v>1</v>
          </cell>
          <cell r="H74" t="str">
            <v>kg</v>
          </cell>
          <cell r="I74">
            <v>100</v>
          </cell>
        </row>
        <row r="75">
          <cell r="B75">
            <v>352</v>
          </cell>
          <cell r="C75">
            <v>0</v>
          </cell>
          <cell r="D75" t="str">
            <v>a</v>
          </cell>
          <cell r="E75">
            <v>0</v>
          </cell>
          <cell r="F75" t="str">
            <v>Clearing heavy jungle</v>
          </cell>
          <cell r="G75">
            <v>10</v>
          </cell>
          <cell r="H75" t="str">
            <v>sqm</v>
          </cell>
          <cell r="I75">
            <v>6</v>
          </cell>
        </row>
        <row r="76">
          <cell r="B76">
            <v>353</v>
          </cell>
          <cell r="C76">
            <v>0</v>
          </cell>
          <cell r="D76" t="str">
            <v>b</v>
          </cell>
          <cell r="E76">
            <v>0</v>
          </cell>
          <cell r="F76" t="str">
            <v>Clearing Light jungle</v>
          </cell>
          <cell r="G76">
            <v>10</v>
          </cell>
          <cell r="H76" t="str">
            <v>sqm</v>
          </cell>
          <cell r="I76">
            <v>5</v>
          </cell>
        </row>
        <row r="77">
          <cell r="B77">
            <v>354</v>
          </cell>
          <cell r="C77">
            <v>0</v>
          </cell>
          <cell r="D77" t="str">
            <v>c</v>
          </cell>
          <cell r="E77">
            <v>0</v>
          </cell>
          <cell r="F77" t="str">
            <v>Clearing Scrub jungle</v>
          </cell>
          <cell r="G77">
            <v>10</v>
          </cell>
          <cell r="H77" t="str">
            <v>sqm</v>
          </cell>
          <cell r="I77">
            <v>3</v>
          </cell>
        </row>
        <row r="78">
          <cell r="B78">
            <v>355</v>
          </cell>
          <cell r="C78">
            <v>0</v>
          </cell>
          <cell r="D78" t="str">
            <v>d</v>
          </cell>
          <cell r="E78">
            <v>0</v>
          </cell>
          <cell r="F78" t="str">
            <v xml:space="preserve">Cleaing Julie flora </v>
          </cell>
          <cell r="G78">
            <v>10</v>
          </cell>
          <cell r="H78" t="str">
            <v>sqm</v>
          </cell>
          <cell r="I78">
            <v>14</v>
          </cell>
        </row>
        <row r="79">
          <cell r="B79">
            <v>408</v>
          </cell>
          <cell r="C79">
            <v>0</v>
          </cell>
          <cell r="D79" t="str">
            <v>a</v>
          </cell>
          <cell r="E79">
            <v>0</v>
          </cell>
          <cell r="F79" t="str">
            <v>Loamy &amp; Clay soils like BC soils, Red earth &amp; OG SS 302 &amp; 303</v>
          </cell>
          <cell r="G79">
            <v>10</v>
          </cell>
          <cell r="H79" t="str">
            <v>cum</v>
          </cell>
          <cell r="I79">
            <v>235</v>
          </cell>
        </row>
        <row r="80">
          <cell r="B80">
            <v>409</v>
          </cell>
          <cell r="C80">
            <v>0</v>
          </cell>
          <cell r="D80">
            <v>0</v>
          </cell>
          <cell r="E80">
            <v>0</v>
          </cell>
          <cell r="F80" t="str">
            <v>Loamy &amp; Clay soils like BC soils, Red earth &amp; OG SS 301</v>
          </cell>
          <cell r="G80">
            <v>10</v>
          </cell>
          <cell r="H80" t="str">
            <v>cum</v>
          </cell>
          <cell r="I80">
            <v>215</v>
          </cell>
        </row>
        <row r="81">
          <cell r="B81">
            <v>412</v>
          </cell>
          <cell r="C81">
            <v>0</v>
          </cell>
          <cell r="D81">
            <v>0</v>
          </cell>
          <cell r="E81">
            <v>0</v>
          </cell>
          <cell r="F81" t="str">
            <v>Hard Gravelly Soils SS 302 &amp; 303</v>
          </cell>
          <cell r="G81">
            <v>10</v>
          </cell>
          <cell r="H81" t="str">
            <v>cum</v>
          </cell>
          <cell r="I81">
            <v>250</v>
          </cell>
        </row>
        <row r="82">
          <cell r="B82">
            <v>413</v>
          </cell>
          <cell r="C82">
            <v>0</v>
          </cell>
          <cell r="D82">
            <v>0</v>
          </cell>
          <cell r="E82">
            <v>0</v>
          </cell>
          <cell r="F82" t="str">
            <v>Hard Gravelly Soils SS 301</v>
          </cell>
          <cell r="G82">
            <v>10</v>
          </cell>
          <cell r="H82" t="str">
            <v>cum</v>
          </cell>
          <cell r="I82">
            <v>230</v>
          </cell>
        </row>
        <row r="83">
          <cell r="B83">
            <v>459</v>
          </cell>
          <cell r="C83">
            <v>35</v>
          </cell>
          <cell r="D83">
            <v>0</v>
          </cell>
          <cell r="E83">
            <v>0</v>
          </cell>
          <cell r="F83" t="str">
            <v>Vibrating Concrete</v>
          </cell>
          <cell r="G83">
            <v>1</v>
          </cell>
          <cell r="H83" t="str">
            <v>cum</v>
          </cell>
          <cell r="I83">
            <v>22.4</v>
          </cell>
        </row>
        <row r="84">
          <cell r="B84">
            <v>460</v>
          </cell>
          <cell r="C84">
            <v>36</v>
          </cell>
          <cell r="D84">
            <v>0</v>
          </cell>
          <cell r="E84">
            <v>0</v>
          </cell>
          <cell r="F84" t="str">
            <v>Machine mixing Concrete</v>
          </cell>
          <cell r="G84">
            <v>1</v>
          </cell>
          <cell r="H84" t="str">
            <v>cum</v>
          </cell>
          <cell r="I84">
            <v>21.8</v>
          </cell>
        </row>
        <row r="85">
          <cell r="B85">
            <v>461</v>
          </cell>
          <cell r="C85">
            <v>37</v>
          </cell>
          <cell r="D85">
            <v>0</v>
          </cell>
          <cell r="E85">
            <v>0</v>
          </cell>
          <cell r="F85" t="str">
            <v>Power for Mixer</v>
          </cell>
          <cell r="G85">
            <v>1</v>
          </cell>
          <cell r="H85" t="str">
            <v>cum</v>
          </cell>
          <cell r="I85">
            <v>14.5</v>
          </cell>
        </row>
        <row r="86">
          <cell r="B86">
            <v>495</v>
          </cell>
          <cell r="C86">
            <v>40</v>
          </cell>
          <cell r="D86" t="str">
            <v>a</v>
          </cell>
          <cell r="E86">
            <v>0</v>
          </cell>
          <cell r="F86" t="str">
            <v>First Floor</v>
          </cell>
          <cell r="G86">
            <v>1</v>
          </cell>
          <cell r="H86" t="str">
            <v>cum</v>
          </cell>
          <cell r="I86">
            <v>22</v>
          </cell>
        </row>
        <row r="87">
          <cell r="B87">
            <v>496</v>
          </cell>
          <cell r="C87">
            <v>0</v>
          </cell>
          <cell r="D87" t="str">
            <v>b</v>
          </cell>
          <cell r="E87">
            <v>0</v>
          </cell>
          <cell r="F87" t="str">
            <v>Second Floor</v>
          </cell>
          <cell r="G87">
            <v>1</v>
          </cell>
          <cell r="H87" t="str">
            <v>cum</v>
          </cell>
          <cell r="I87">
            <v>27</v>
          </cell>
        </row>
        <row r="88">
          <cell r="B88">
            <v>497</v>
          </cell>
          <cell r="C88">
            <v>0</v>
          </cell>
          <cell r="D88" t="str">
            <v>c</v>
          </cell>
          <cell r="E88">
            <v>0</v>
          </cell>
          <cell r="F88" t="str">
            <v>Third Floor</v>
          </cell>
          <cell r="G88">
            <v>1</v>
          </cell>
          <cell r="H88" t="str">
            <v>cum</v>
          </cell>
          <cell r="I88">
            <v>37</v>
          </cell>
        </row>
        <row r="89">
          <cell r="B89">
            <v>498</v>
          </cell>
          <cell r="C89">
            <v>0</v>
          </cell>
          <cell r="D89" t="str">
            <v>d</v>
          </cell>
          <cell r="E89">
            <v>0</v>
          </cell>
          <cell r="F89" t="str">
            <v>Each Additional Floor</v>
          </cell>
          <cell r="G89">
            <v>1</v>
          </cell>
          <cell r="H89" t="str">
            <v>cum</v>
          </cell>
          <cell r="I89">
            <v>16</v>
          </cell>
        </row>
        <row r="90">
          <cell r="B90">
            <v>499</v>
          </cell>
          <cell r="C90">
            <v>0</v>
          </cell>
          <cell r="D90" t="str">
            <v>a</v>
          </cell>
          <cell r="E90">
            <v>0</v>
          </cell>
          <cell r="F90" t="str">
            <v>1st &amp; 2nd Floor</v>
          </cell>
          <cell r="G90">
            <v>10</v>
          </cell>
          <cell r="H90" t="str">
            <v>sqm</v>
          </cell>
          <cell r="I90">
            <v>25</v>
          </cell>
        </row>
        <row r="91">
          <cell r="B91">
            <v>500</v>
          </cell>
          <cell r="C91">
            <v>0</v>
          </cell>
          <cell r="D91" t="str">
            <v>b</v>
          </cell>
          <cell r="E91">
            <v>0</v>
          </cell>
          <cell r="F91" t="str">
            <v>2nd &amp; 3rd Floor</v>
          </cell>
          <cell r="G91">
            <v>10</v>
          </cell>
          <cell r="H91" t="str">
            <v>sqm</v>
          </cell>
          <cell r="I91">
            <v>50</v>
          </cell>
        </row>
        <row r="92">
          <cell r="B92">
            <v>501</v>
          </cell>
          <cell r="C92">
            <v>0</v>
          </cell>
          <cell r="D92" t="str">
            <v>c</v>
          </cell>
          <cell r="E92">
            <v>0</v>
          </cell>
          <cell r="F92" t="str">
            <v>3rd &amp; 4th Floor</v>
          </cell>
          <cell r="G92">
            <v>10</v>
          </cell>
          <cell r="H92" t="str">
            <v>sqm</v>
          </cell>
          <cell r="I92">
            <v>75</v>
          </cell>
        </row>
        <row r="93">
          <cell r="B93">
            <v>502</v>
          </cell>
          <cell r="C93">
            <v>0</v>
          </cell>
          <cell r="D93" t="str">
            <v>d</v>
          </cell>
          <cell r="E93">
            <v>0</v>
          </cell>
          <cell r="F93" t="str">
            <v>Each Additional Floor</v>
          </cell>
          <cell r="G93">
            <v>10</v>
          </cell>
          <cell r="H93" t="str">
            <v>sqm</v>
          </cell>
          <cell r="I93">
            <v>18</v>
          </cell>
        </row>
        <row r="94">
          <cell r="B94">
            <v>503</v>
          </cell>
          <cell r="C94">
            <v>0</v>
          </cell>
          <cell r="D94" t="str">
            <v>a</v>
          </cell>
          <cell r="E94">
            <v>0</v>
          </cell>
          <cell r="F94" t="str">
            <v>upto 150 mm depth</v>
          </cell>
          <cell r="G94">
            <v>10</v>
          </cell>
          <cell r="H94" t="str">
            <v>sqm</v>
          </cell>
          <cell r="I94">
            <v>525</v>
          </cell>
        </row>
        <row r="95">
          <cell r="B95">
            <v>504</v>
          </cell>
          <cell r="C95">
            <v>0</v>
          </cell>
          <cell r="D95" t="str">
            <v>b</v>
          </cell>
          <cell r="E95">
            <v>0</v>
          </cell>
          <cell r="F95" t="str">
            <v>above 150 mm depth and upto 300 mm depth</v>
          </cell>
          <cell r="G95">
            <v>10</v>
          </cell>
          <cell r="H95" t="str">
            <v>sqm</v>
          </cell>
          <cell r="I95">
            <v>850</v>
          </cell>
        </row>
        <row r="96">
          <cell r="B96">
            <v>510</v>
          </cell>
          <cell r="C96">
            <v>0</v>
          </cell>
          <cell r="D96" t="str">
            <v>g</v>
          </cell>
          <cell r="E96" t="str">
            <v xml:space="preserve">i </v>
          </cell>
          <cell r="F96" t="str">
            <v>0.60 m width</v>
          </cell>
          <cell r="G96">
            <v>1</v>
          </cell>
          <cell r="H96" t="str">
            <v>rmt</v>
          </cell>
          <cell r="I96">
            <v>25</v>
          </cell>
        </row>
        <row r="97">
          <cell r="B97">
            <v>511</v>
          </cell>
          <cell r="C97">
            <v>0</v>
          </cell>
          <cell r="D97" t="str">
            <v>g</v>
          </cell>
          <cell r="E97" t="str">
            <v>ii</v>
          </cell>
          <cell r="F97" t="str">
            <v>0.80 m width</v>
          </cell>
          <cell r="G97">
            <v>1</v>
          </cell>
          <cell r="H97" t="str">
            <v>rmt</v>
          </cell>
          <cell r="I97">
            <v>30</v>
          </cell>
        </row>
        <row r="98">
          <cell r="B98">
            <v>512</v>
          </cell>
          <cell r="C98">
            <v>0</v>
          </cell>
          <cell r="D98" t="str">
            <v>g</v>
          </cell>
          <cell r="E98" t="str">
            <v>iii</v>
          </cell>
          <cell r="F98" t="str">
            <v>1.00 m width</v>
          </cell>
          <cell r="G98">
            <v>1</v>
          </cell>
          <cell r="H98" t="str">
            <v>rmt</v>
          </cell>
          <cell r="I98">
            <v>35</v>
          </cell>
        </row>
        <row r="99">
          <cell r="B99">
            <v>513</v>
          </cell>
          <cell r="C99">
            <v>0</v>
          </cell>
          <cell r="D99" t="str">
            <v>h</v>
          </cell>
          <cell r="E99">
            <v>0</v>
          </cell>
          <cell r="F99" t="str">
            <v>T.Beams</v>
          </cell>
          <cell r="G99">
            <v>1</v>
          </cell>
          <cell r="H99" t="str">
            <v>cum</v>
          </cell>
          <cell r="I99">
            <v>650</v>
          </cell>
        </row>
        <row r="100">
          <cell r="B100">
            <v>514</v>
          </cell>
          <cell r="C100">
            <v>0</v>
          </cell>
          <cell r="D100">
            <v>0</v>
          </cell>
          <cell r="E100">
            <v>0</v>
          </cell>
          <cell r="F100" t="str">
            <v>Columns, Rectangular beams, L.Beams</v>
          </cell>
          <cell r="G100">
            <v>1</v>
          </cell>
          <cell r="H100" t="str">
            <v>cum</v>
          </cell>
          <cell r="I100">
            <v>550</v>
          </cell>
        </row>
        <row r="101">
          <cell r="B101">
            <v>515</v>
          </cell>
          <cell r="C101">
            <v>0</v>
          </cell>
          <cell r="D101">
            <v>0</v>
          </cell>
          <cell r="E101">
            <v>0</v>
          </cell>
          <cell r="F101" t="str">
            <v>Templates, Bed blocks,Footings</v>
          </cell>
          <cell r="G101">
            <v>1</v>
          </cell>
          <cell r="H101" t="str">
            <v>cum</v>
          </cell>
          <cell r="I101">
            <v>330</v>
          </cell>
        </row>
        <row r="102">
          <cell r="B102">
            <v>518</v>
          </cell>
          <cell r="C102">
            <v>0</v>
          </cell>
          <cell r="D102">
            <v>0</v>
          </cell>
          <cell r="E102">
            <v>0</v>
          </cell>
          <cell r="F102" t="str">
            <v>Lintels, Plinth Beams</v>
          </cell>
          <cell r="G102">
            <v>1</v>
          </cell>
          <cell r="H102" t="str">
            <v>cum</v>
          </cell>
          <cell r="I102">
            <v>450</v>
          </cell>
        </row>
        <row r="103">
          <cell r="B103">
            <v>519</v>
          </cell>
          <cell r="C103">
            <v>0</v>
          </cell>
          <cell r="D103">
            <v>0</v>
          </cell>
          <cell r="E103">
            <v>0</v>
          </cell>
          <cell r="F103" t="str">
            <v>Slabs above 300 mm depth</v>
          </cell>
          <cell r="G103">
            <v>1</v>
          </cell>
          <cell r="H103" t="str">
            <v>cum</v>
          </cell>
          <cell r="I103">
            <v>520</v>
          </cell>
        </row>
        <row r="104">
          <cell r="B104">
            <v>521</v>
          </cell>
          <cell r="C104">
            <v>0</v>
          </cell>
          <cell r="D104" t="str">
            <v>a</v>
          </cell>
          <cell r="E104">
            <v>0</v>
          </cell>
          <cell r="F104" t="str">
            <v>For mass concrete Piers, Abutments and steining well curb well caps etc.,</v>
          </cell>
          <cell r="G104">
            <v>1</v>
          </cell>
          <cell r="H104" t="str">
            <v>cum</v>
          </cell>
          <cell r="I104">
            <v>380</v>
          </cell>
        </row>
        <row r="105">
          <cell r="B105">
            <v>522</v>
          </cell>
          <cell r="C105">
            <v>0</v>
          </cell>
          <cell r="D105">
            <v>0</v>
          </cell>
          <cell r="E105">
            <v>0</v>
          </cell>
          <cell r="F105" t="str">
            <v>For RCC Piers, Abutments, Wings, Well steining weel curbs, well Caps etc.,</v>
          </cell>
          <cell r="G105">
            <v>1</v>
          </cell>
          <cell r="H105" t="str">
            <v>cum</v>
          </cell>
          <cell r="I105">
            <v>500</v>
          </cell>
        </row>
        <row r="106">
          <cell r="B106">
            <v>523</v>
          </cell>
          <cell r="C106">
            <v>0</v>
          </cell>
          <cell r="D106">
            <v>0</v>
          </cell>
          <cell r="E106">
            <v>0</v>
          </cell>
          <cell r="F106" t="str">
            <v>For RCC Deck Slabs</v>
          </cell>
          <cell r="G106">
            <v>1</v>
          </cell>
          <cell r="H106" t="str">
            <v>cum</v>
          </cell>
          <cell r="I106">
            <v>950</v>
          </cell>
        </row>
        <row r="107">
          <cell r="B107">
            <v>524</v>
          </cell>
          <cell r="C107">
            <v>0</v>
          </cell>
          <cell r="D107">
            <v>0</v>
          </cell>
          <cell r="E107">
            <v>0</v>
          </cell>
          <cell r="F107" t="str">
            <v>For RCC beams</v>
          </cell>
          <cell r="G107">
            <v>1</v>
          </cell>
          <cell r="H107" t="str">
            <v>cum</v>
          </cell>
          <cell r="I107">
            <v>1150</v>
          </cell>
        </row>
        <row r="108">
          <cell r="B108">
            <v>525</v>
          </cell>
          <cell r="C108">
            <v>0</v>
          </cell>
          <cell r="D108">
            <v>0</v>
          </cell>
          <cell r="E108">
            <v>0</v>
          </cell>
          <cell r="F108" t="str">
            <v>RCC hand rails</v>
          </cell>
          <cell r="G108">
            <v>1</v>
          </cell>
          <cell r="H108" t="str">
            <v>cum</v>
          </cell>
          <cell r="I108">
            <v>1250</v>
          </cell>
        </row>
        <row r="109">
          <cell r="B109">
            <v>526</v>
          </cell>
          <cell r="C109">
            <v>0</v>
          </cell>
          <cell r="D109">
            <v>0</v>
          </cell>
          <cell r="E109">
            <v>0</v>
          </cell>
          <cell r="F109" t="str">
            <v>CC pavements, Wearing Coats, approach slabs guide stone JM stone etc.</v>
          </cell>
          <cell r="G109">
            <v>1</v>
          </cell>
          <cell r="H109" t="str">
            <v>cum</v>
          </cell>
          <cell r="I109">
            <v>95</v>
          </cell>
        </row>
        <row r="110">
          <cell r="B110">
            <v>555</v>
          </cell>
          <cell r="C110">
            <v>0</v>
          </cell>
          <cell r="D110" t="str">
            <v>a</v>
          </cell>
          <cell r="E110">
            <v>0</v>
          </cell>
          <cell r="F110" t="str">
            <v>250 mm dia</v>
          </cell>
          <cell r="G110">
            <v>1</v>
          </cell>
          <cell r="H110" t="str">
            <v>rmt</v>
          </cell>
          <cell r="I110">
            <v>8</v>
          </cell>
        </row>
        <row r="111">
          <cell r="B111">
            <v>556</v>
          </cell>
          <cell r="C111">
            <v>0</v>
          </cell>
          <cell r="D111" t="str">
            <v>b</v>
          </cell>
          <cell r="E111">
            <v>0</v>
          </cell>
          <cell r="F111" t="str">
            <v>300 mm dia</v>
          </cell>
          <cell r="G111">
            <v>1</v>
          </cell>
          <cell r="H111" t="str">
            <v>rmt</v>
          </cell>
          <cell r="I111">
            <v>11</v>
          </cell>
        </row>
        <row r="112">
          <cell r="B112">
            <v>557</v>
          </cell>
          <cell r="C112">
            <v>0</v>
          </cell>
          <cell r="D112" t="str">
            <v>c</v>
          </cell>
          <cell r="E112">
            <v>0</v>
          </cell>
          <cell r="F112" t="str">
            <v>450 mm dia</v>
          </cell>
          <cell r="G112">
            <v>1</v>
          </cell>
          <cell r="H112" t="str">
            <v>rmt</v>
          </cell>
          <cell r="I112">
            <v>15</v>
          </cell>
        </row>
        <row r="113">
          <cell r="B113">
            <v>558</v>
          </cell>
          <cell r="C113">
            <v>0</v>
          </cell>
          <cell r="D113" t="str">
            <v>d</v>
          </cell>
          <cell r="E113">
            <v>0</v>
          </cell>
          <cell r="F113" t="str">
            <v>600 mm dia</v>
          </cell>
          <cell r="G113">
            <v>1</v>
          </cell>
          <cell r="H113" t="str">
            <v>rmt</v>
          </cell>
          <cell r="I113">
            <v>25</v>
          </cell>
        </row>
        <row r="114">
          <cell r="B114">
            <v>559</v>
          </cell>
          <cell r="C114">
            <v>0</v>
          </cell>
          <cell r="D114" t="str">
            <v>e</v>
          </cell>
          <cell r="E114">
            <v>0</v>
          </cell>
          <cell r="F114" t="str">
            <v>750 mm dia</v>
          </cell>
          <cell r="G114">
            <v>1</v>
          </cell>
          <cell r="H114" t="str">
            <v>rmt</v>
          </cell>
          <cell r="I114">
            <v>30</v>
          </cell>
        </row>
        <row r="115">
          <cell r="B115">
            <v>560</v>
          </cell>
          <cell r="C115">
            <v>0</v>
          </cell>
          <cell r="D115" t="str">
            <v>f</v>
          </cell>
          <cell r="E115">
            <v>0</v>
          </cell>
          <cell r="F115" t="str">
            <v>800 mm dia</v>
          </cell>
          <cell r="G115">
            <v>1</v>
          </cell>
          <cell r="H115" t="str">
            <v>rmt</v>
          </cell>
          <cell r="I115">
            <v>35</v>
          </cell>
        </row>
        <row r="116">
          <cell r="B116">
            <v>561</v>
          </cell>
          <cell r="C116">
            <v>0</v>
          </cell>
          <cell r="D116" t="str">
            <v>g</v>
          </cell>
          <cell r="E116">
            <v>0</v>
          </cell>
          <cell r="F116" t="str">
            <v>1000 mm dia</v>
          </cell>
          <cell r="G116">
            <v>1</v>
          </cell>
          <cell r="H116" t="str">
            <v>rmt</v>
          </cell>
          <cell r="I116">
            <v>40</v>
          </cell>
        </row>
        <row r="117">
          <cell r="B117">
            <v>562</v>
          </cell>
          <cell r="C117">
            <v>0</v>
          </cell>
          <cell r="D117" t="str">
            <v>h</v>
          </cell>
          <cell r="E117">
            <v>0</v>
          </cell>
          <cell r="F117" t="str">
            <v>1220 mm dia</v>
          </cell>
          <cell r="G117">
            <v>1</v>
          </cell>
          <cell r="H117" t="str">
            <v>rmt</v>
          </cell>
          <cell r="I117">
            <v>50</v>
          </cell>
        </row>
        <row r="118">
          <cell r="B118">
            <v>563</v>
          </cell>
          <cell r="C118">
            <v>0</v>
          </cell>
          <cell r="D118" t="str">
            <v>a</v>
          </cell>
          <cell r="E118">
            <v>0</v>
          </cell>
          <cell r="F118" t="str">
            <v>40 mm</v>
          </cell>
          <cell r="G118">
            <v>1</v>
          </cell>
          <cell r="H118" t="str">
            <v>sqm</v>
          </cell>
          <cell r="I118">
            <v>29</v>
          </cell>
        </row>
        <row r="119">
          <cell r="B119">
            <v>564</v>
          </cell>
          <cell r="C119">
            <v>0</v>
          </cell>
          <cell r="D119" t="str">
            <v>b</v>
          </cell>
          <cell r="E119">
            <v>0</v>
          </cell>
          <cell r="F119" t="str">
            <v>50 mm</v>
          </cell>
          <cell r="G119">
            <v>1</v>
          </cell>
          <cell r="H119" t="str">
            <v>sqm</v>
          </cell>
          <cell r="I119">
            <v>31</v>
          </cell>
        </row>
        <row r="120">
          <cell r="B120">
            <v>565</v>
          </cell>
          <cell r="C120">
            <v>0</v>
          </cell>
          <cell r="D120" t="str">
            <v>c</v>
          </cell>
          <cell r="E120">
            <v>0</v>
          </cell>
          <cell r="F120" t="str">
            <v>75 mm</v>
          </cell>
          <cell r="G120">
            <v>1</v>
          </cell>
          <cell r="H120" t="str">
            <v>sqm</v>
          </cell>
          <cell r="I120">
            <v>34</v>
          </cell>
        </row>
        <row r="121">
          <cell r="B121">
            <v>566</v>
          </cell>
          <cell r="C121">
            <v>0</v>
          </cell>
          <cell r="D121" t="str">
            <v>d</v>
          </cell>
          <cell r="E121">
            <v>0</v>
          </cell>
          <cell r="F121" t="str">
            <v>100 mm</v>
          </cell>
          <cell r="G121">
            <v>1</v>
          </cell>
          <cell r="H121" t="str">
            <v>sqm</v>
          </cell>
          <cell r="I121">
            <v>36</v>
          </cell>
        </row>
        <row r="122">
          <cell r="B122">
            <v>570</v>
          </cell>
          <cell r="C122">
            <v>52</v>
          </cell>
          <cell r="D122">
            <v>0</v>
          </cell>
          <cell r="E122">
            <v>0</v>
          </cell>
          <cell r="F122" t="str">
            <v>Picking 50mm to 100mm old metalled surface and sectioning</v>
          </cell>
          <cell r="G122">
            <v>10</v>
          </cell>
          <cell r="H122" t="str">
            <v>sqm</v>
          </cell>
          <cell r="I122">
            <v>10</v>
          </cell>
        </row>
        <row r="123">
          <cell r="B123">
            <v>571</v>
          </cell>
          <cell r="C123">
            <v>53</v>
          </cell>
          <cell r="D123">
            <v>0</v>
          </cell>
          <cell r="E123">
            <v>0</v>
          </cell>
          <cell r="F123" t="str">
            <v>Picking gravelled surface 25mm deep and levelling and sectioning</v>
          </cell>
          <cell r="G123">
            <v>10</v>
          </cell>
          <cell r="H123" t="str">
            <v>sqm</v>
          </cell>
          <cell r="I123">
            <v>2.5</v>
          </cell>
        </row>
        <row r="124">
          <cell r="B124">
            <v>572</v>
          </cell>
          <cell r="C124">
            <v>54</v>
          </cell>
          <cell r="D124">
            <v>0</v>
          </cell>
          <cell r="E124">
            <v>0</v>
          </cell>
          <cell r="F124" t="str">
            <v>Picking existing BT survace and removal of chips</v>
          </cell>
          <cell r="G124">
            <v>10</v>
          </cell>
          <cell r="H124" t="str">
            <v>sqm</v>
          </cell>
          <cell r="I124">
            <v>9.5</v>
          </cell>
        </row>
      </sheetData>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mpRoaddam"/>
      <sheetName val="rdamdata"/>
      <sheetName val="CDdata (2)"/>
      <sheetName val="1v600stone"/>
      <sheetName val="2v900stone"/>
      <sheetName val="3v900stone"/>
      <sheetName val="CDdata"/>
      <sheetName val="F7hp600"/>
      <sheetName val="1v900"/>
      <sheetName val="cwaydata (2)"/>
      <sheetName val="LLCWay"/>
      <sheetName val="1v900stone"/>
      <sheetName val="lead-st"/>
      <sheetName val="CDdata (3)"/>
      <sheetName val="F7hp1v900"/>
      <sheetName val="F7hp2v900"/>
      <sheetName val="F7hp3v900"/>
      <sheetName val="Hydra"/>
      <sheetName val="leads"/>
      <sheetName val="v"/>
      <sheetName val="r"/>
      <sheetName val="#REF"/>
      <sheetName val="Lead statement ss5"/>
      <sheetName val="CDdata_(2)"/>
      <sheetName val="cwaydata_(2)"/>
      <sheetName val="CDdata_(3)"/>
      <sheetName val="Lead_statement_ss5"/>
      <sheetName val="#REF!"/>
      <sheetName val="Sheet1"/>
      <sheetName val="CDdata_(2)1"/>
      <sheetName val="cwaydata_(2)1"/>
      <sheetName val="CDdata_(3)1"/>
      <sheetName val="DATA"/>
      <sheetName val="lead_st"/>
      <sheetName val="CDdata_(2)5"/>
      <sheetName val="cwaydata_(2)5"/>
      <sheetName val="CDdata_(3)5"/>
      <sheetName val="Lead_statement_ss53"/>
      <sheetName val="CDdata_(2)3"/>
      <sheetName val="cwaydata_(2)3"/>
      <sheetName val="CDdata_(3)3"/>
      <sheetName val="CDdata_(2)2"/>
      <sheetName val="cwaydata_(2)2"/>
      <sheetName val="CDdata_(3)2"/>
      <sheetName val="Lead_statement_ss51"/>
      <sheetName val="CDdata_(2)4"/>
      <sheetName val="cwaydata_(2)4"/>
      <sheetName val="CDdata_(3)4"/>
      <sheetName val="Lead_statement_ss52"/>
      <sheetName val="Rates"/>
      <sheetName val="Road data"/>
      <sheetName val="Common "/>
      <sheetName val="Data-ELSR"/>
      <sheetName val="Mortars"/>
      <sheetName val="data-WC"/>
      <sheetName val="Usage"/>
      <sheetName val="General"/>
      <sheetName val="Lead statement"/>
      <sheetName val="hdpe_basic"/>
      <sheetName val="pvc_basic"/>
      <sheetName val="HDPE"/>
      <sheetName val="DI"/>
      <sheetName val="pvc"/>
      <sheetName val="CD works"/>
      <sheetName val="Labour"/>
      <sheetName val="MRATES"/>
      <sheetName val="1V800"/>
      <sheetName val="Lead"/>
      <sheetName val="RMR"/>
      <sheetName val="Summary"/>
      <sheetName val="DATA_PRG"/>
      <sheetName val="Material"/>
      <sheetName val="DATA-BASE"/>
      <sheetName val="DATA-ABSTRACT"/>
      <sheetName val="ABS"/>
      <sheetName val="Data.F8.BTR"/>
      <sheetName val="mlead"/>
      <sheetName val="BALAN1"/>
      <sheetName val="SUMP1420KL@HW"/>
      <sheetName val="Sheet2"/>
      <sheetName val="0000"/>
      <sheetName val="Start"/>
      <sheetName val="1. Add"/>
      <sheetName val="2. Fill"/>
      <sheetName val="3. Split"/>
      <sheetName val="4. Transpose"/>
      <sheetName val="5. Sort &amp; filter"/>
      <sheetName val="6. Tables"/>
      <sheetName val="7. Drop-downs"/>
      <sheetName val="8. Analyze"/>
      <sheetName val="9. Charts"/>
      <sheetName val="10. PivotTables"/>
      <sheetName val="Learn more"/>
      <sheetName val="Cover Page"/>
      <sheetName val="Sp. Rep."/>
      <sheetName val="Sp.Rep.2"/>
      <sheetName val="CC est 3.00 lakhs"/>
      <sheetName val="Drain est"/>
      <sheetName val="Input Sheet 3.00 L"/>
      <sheetName val="Sp. Rep. (wrk dne)"/>
      <sheetName val="CC est 80+20 (work done)"/>
      <sheetName val="CC est 80+20"/>
      <sheetName val="Input Sheet 80+20"/>
      <sheetName val="comp report"/>
      <sheetName val="CC Road data"/>
      <sheetName val="Drain DATA"/>
      <sheetName val="Sheet11"/>
      <sheetName val="Conveyance"/>
      <sheetName val="Sp. Rep. (2)"/>
      <sheetName val="Work done"/>
      <sheetName val="Completion"/>
      <sheetName val="Conv"/>
      <sheetName val="New lead2"/>
      <sheetName val="CD-DAta"/>
      <sheetName val="Base Course "/>
      <sheetName val="Sheet3"/>
      <sheetName val="Sheet5"/>
      <sheetName val="Sheet18"/>
      <sheetName val="Sheet19"/>
      <sheetName val="coverpage"/>
      <sheetName val="Main sheet"/>
      <sheetName val="Quotes"/>
      <sheetName val="work_sheet"/>
      <sheetName val="sand"/>
      <sheetName val="stone"/>
      <sheetName val="index"/>
      <sheetName val="abs road"/>
      <sheetName val="Levels"/>
      <sheetName val="Boq"/>
      <sheetName val="BS8007"/>
      <sheetName val="Deck Slab"/>
      <sheetName val="CDdata_(2)6"/>
      <sheetName val="cwaydata_(2)6"/>
      <sheetName val="CDdata_(3)6"/>
      <sheetName val="Lead_statement_ss54"/>
      <sheetName val="Common_"/>
      <sheetName val="Lead_statement"/>
      <sheetName val="CD_works"/>
      <sheetName val="Road_data"/>
      <sheetName val="INPUT"/>
      <sheetName val="Quarry"/>
      <sheetName val="final abstract"/>
      <sheetName val="maya"/>
      <sheetName val="SSR 2014-15 Rates"/>
      <sheetName val="Detailed Estimate"/>
      <sheetName val="Cover"/>
      <sheetName val="segments-details"/>
      <sheetName val="habs-list"/>
      <sheetName val="int-Dia-hdpe"/>
      <sheetName val="int-Dia-pvc"/>
      <sheetName val="Valves"/>
      <sheetName val="MS Rates"/>
      <sheetName val="Plant &amp;  Machinery"/>
      <sheetName val="clvrt_data"/>
      <sheetName val="m"/>
      <sheetName val="bom"/>
      <sheetName val="MRoad data"/>
      <sheetName val="C.D.Abs.Est."/>
      <sheetName val="t_prsr"/>
      <sheetName val="id"/>
      <sheetName val="PRECAST lightconc-II"/>
      <sheetName val="ONLINE DUMP"/>
      <sheetName val="sancdump"/>
      <sheetName val="wh"/>
      <sheetName val="PVC_dia"/>
      <sheetName val="Rate"/>
      <sheetName val="BTR"/>
      <sheetName val="DISCOUNT"/>
      <sheetName val="Road Detail Est."/>
      <sheetName val="wh_data"/>
      <sheetName val="CPHEEO"/>
      <sheetName val="wh_data_R"/>
      <sheetName val="HDPE-pipe-rates"/>
      <sheetName val="pvc-pipe-rates"/>
    </sheetNames>
    <sheetDataSet>
      <sheetData sheetId="0">
        <row r="6">
          <cell r="J6">
            <v>336.1</v>
          </cell>
        </row>
      </sheetData>
      <sheetData sheetId="1" refreshError="1">
        <row r="6">
          <cell r="J6">
            <v>336.1</v>
          </cell>
        </row>
        <row r="7">
          <cell r="J7">
            <v>640.6</v>
          </cell>
        </row>
        <row r="8">
          <cell r="J8">
            <v>528.1</v>
          </cell>
        </row>
        <row r="9">
          <cell r="J9">
            <v>181.1</v>
          </cell>
        </row>
        <row r="10">
          <cell r="J10">
            <v>226.1</v>
          </cell>
        </row>
        <row r="11">
          <cell r="J11">
            <v>90.1</v>
          </cell>
        </row>
        <row r="12">
          <cell r="J12">
            <v>94.4</v>
          </cell>
        </row>
      </sheetData>
      <sheetData sheetId="2"/>
      <sheetData sheetId="3"/>
      <sheetData sheetId="4"/>
      <sheetData sheetId="5"/>
      <sheetData sheetId="6"/>
      <sheetData sheetId="7"/>
      <sheetData sheetId="8"/>
      <sheetData sheetId="9"/>
      <sheetData sheetId="10"/>
      <sheetData sheetId="11"/>
      <sheetData sheetId="12" refreshError="1">
        <row r="6">
          <cell r="J6">
            <v>336.1</v>
          </cell>
        </row>
        <row r="7">
          <cell r="L7">
            <v>470</v>
          </cell>
        </row>
        <row r="8">
          <cell r="L8">
            <v>774.5</v>
          </cell>
        </row>
        <row r="9">
          <cell r="L9">
            <v>662</v>
          </cell>
        </row>
        <row r="10">
          <cell r="L10">
            <v>252.79999999999998</v>
          </cell>
        </row>
        <row r="11">
          <cell r="L11">
            <v>315</v>
          </cell>
        </row>
        <row r="12">
          <cell r="L12">
            <v>360</v>
          </cell>
        </row>
        <row r="13">
          <cell r="L13">
            <v>162.1</v>
          </cell>
        </row>
      </sheetData>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sheetData sheetId="24"/>
      <sheetData sheetId="25"/>
      <sheetData sheetId="26" refreshError="1"/>
      <sheetData sheetId="27"/>
      <sheetData sheetId="28"/>
      <sheetData sheetId="29" refreshError="1"/>
      <sheetData sheetId="30" refreshError="1"/>
      <sheetData sheetId="31" refreshError="1"/>
      <sheetData sheetId="32" refreshError="1"/>
      <sheetData sheetId="33" refreshError="1"/>
      <sheetData sheetId="34">
        <row r="1">
          <cell r="B1">
            <v>0</v>
          </cell>
        </row>
      </sheetData>
      <sheetData sheetId="35">
        <row r="1">
          <cell r="B1">
            <v>0</v>
          </cell>
        </row>
      </sheetData>
      <sheetData sheetId="36">
        <row r="1">
          <cell r="B1">
            <v>0</v>
          </cell>
        </row>
      </sheetData>
      <sheetData sheetId="37">
        <row r="1">
          <cell r="B1">
            <v>0</v>
          </cell>
        </row>
      </sheetData>
      <sheetData sheetId="38">
        <row r="1">
          <cell r="B1">
            <v>0</v>
          </cell>
        </row>
      </sheetData>
      <sheetData sheetId="39">
        <row r="1">
          <cell r="B1">
            <v>0</v>
          </cell>
        </row>
      </sheetData>
      <sheetData sheetId="40">
        <row r="1">
          <cell r="B1">
            <v>0</v>
          </cell>
        </row>
      </sheetData>
      <sheetData sheetId="41" refreshError="1"/>
      <sheetData sheetId="42" refreshError="1"/>
      <sheetData sheetId="43">
        <row r="1">
          <cell r="B1">
            <v>0</v>
          </cell>
        </row>
      </sheetData>
      <sheetData sheetId="44">
        <row r="1">
          <cell r="B1">
            <v>0</v>
          </cell>
        </row>
      </sheetData>
      <sheetData sheetId="45" refreshError="1"/>
      <sheetData sheetId="46" refreshError="1"/>
      <sheetData sheetId="47">
        <row r="1">
          <cell r="B1">
            <v>0</v>
          </cell>
        </row>
      </sheetData>
      <sheetData sheetId="48" refreshError="1"/>
      <sheetData sheetId="49">
        <row r="1">
          <cell r="B1">
            <v>0</v>
          </cell>
        </row>
      </sheetData>
      <sheetData sheetId="50">
        <row r="1">
          <cell r="B1">
            <v>0</v>
          </cell>
        </row>
      </sheetData>
      <sheetData sheetId="51" refreshError="1"/>
      <sheetData sheetId="52" refreshError="1"/>
      <sheetData sheetId="53" refreshError="1"/>
      <sheetData sheetId="54">
        <row r="1">
          <cell r="B1">
            <v>0</v>
          </cell>
        </row>
      </sheetData>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r"/>
      <sheetName val="Bridge Data 2005-06"/>
      <sheetName val="Sheet1"/>
      <sheetName val="HDPE"/>
      <sheetName val="DI"/>
      <sheetName val="pvc"/>
      <sheetName val="Lead"/>
      <sheetName val="rdamdata"/>
      <sheetName val="lead-st"/>
      <sheetName val="Rate"/>
      <sheetName val="maya"/>
      <sheetName val="leads"/>
      <sheetName val="Bridge_Data_2005-06"/>
      <sheetName val="bom"/>
      <sheetName val="MRATES"/>
      <sheetName val="Lead statement"/>
      <sheetName val="Material"/>
      <sheetName val="Plant &amp;  Machinery"/>
      <sheetName val="Cover"/>
      <sheetName val="Lookup"/>
      <sheetName val="Conv"/>
      <sheetName val="RMR"/>
      <sheetName val="coverpage"/>
      <sheetName val="R_Det"/>
      <sheetName val="Road data"/>
      <sheetName val="Staff Acco_"/>
      <sheetName val="Staff Acco."/>
      <sheetName val="m"/>
      <sheetName val="GROUND FLOOR"/>
      <sheetName val="Data.F8.BTR"/>
      <sheetName val="C-data"/>
      <sheetName val="Usage"/>
      <sheetName val="Common "/>
      <sheetName val="General"/>
      <sheetName val="mlead"/>
      <sheetName val="abs road"/>
      <sheetName val="t_prsr"/>
      <sheetName val="id"/>
      <sheetName val="sch"/>
      <sheetName val="BWSCPlt"/>
      <sheetName val="CI"/>
      <sheetName val="G.R.P"/>
      <sheetName val="PSC REVISED"/>
      <sheetName val="Main sheet"/>
      <sheetName val="Legal Risk Analysis"/>
      <sheetName val="CC Road"/>
      <sheetName val="hdpe_basic"/>
      <sheetName val="DATA_PRG"/>
      <sheetName val="mas_hab"/>
      <sheetName val="v"/>
      <sheetName val="pvc_basic"/>
      <sheetName val="MRoad data"/>
      <sheetName val="final abstract"/>
    </sheetNames>
    <sheetDataSet>
      <sheetData sheetId="0" refreshError="1">
        <row r="2">
          <cell r="D2" t="str">
            <v>CONST.OF 2V RCC SLAB CULVERT AT 6/1 to 6/2 KM</v>
          </cell>
        </row>
        <row r="3">
          <cell r="B3" t="str">
            <v>PWD ROAD VATTEM TO PALEM (VIA) JAWAHARNAVODAYA SCHOOL,KARKONDA</v>
          </cell>
        </row>
        <row r="17">
          <cell r="H17">
            <v>2350</v>
          </cell>
        </row>
        <row r="32">
          <cell r="H32">
            <v>282.88</v>
          </cell>
        </row>
        <row r="37">
          <cell r="H37">
            <v>258.95999999999998</v>
          </cell>
        </row>
        <row r="59">
          <cell r="I59" t="str">
            <v>/cum</v>
          </cell>
        </row>
        <row r="67">
          <cell r="H67">
            <v>1410.4611040000002</v>
          </cell>
        </row>
        <row r="97">
          <cell r="H97">
            <v>2314.9090639999999</v>
          </cell>
        </row>
        <row r="113">
          <cell r="H113">
            <v>2836.9890640000003</v>
          </cell>
        </row>
        <row r="182">
          <cell r="H182">
            <v>382.90917600000006</v>
          </cell>
        </row>
        <row r="189">
          <cell r="H189">
            <v>88.4</v>
          </cell>
        </row>
        <row r="199">
          <cell r="H199">
            <v>4.16</v>
          </cell>
        </row>
        <row r="215">
          <cell r="H215">
            <v>389.89599999999996</v>
          </cell>
        </row>
        <row r="233">
          <cell r="H233">
            <v>131.04</v>
          </cell>
        </row>
        <row r="245">
          <cell r="H245">
            <v>30.16</v>
          </cell>
        </row>
        <row r="250">
          <cell r="H250" t="str">
            <v>Nagerkurnool</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Data for UGD"/>
      <sheetName val="sewer data modi"/>
      <sheetName val="sewer data"/>
      <sheetName val="Data"/>
      <sheetName val="Data for UGD (2)"/>
      <sheetName val="Data_for_UGD"/>
      <sheetName val="sewer_data_modi"/>
      <sheetName val="sewer_data"/>
      <sheetName val="Data_for_UGD_(2)"/>
      <sheetName val="Labour"/>
      <sheetName val="Material"/>
      <sheetName val="Plant &amp;  Machinery"/>
      <sheetName val="Sheet1"/>
      <sheetName val="HDPE"/>
      <sheetName val="DI"/>
      <sheetName val="pvc"/>
      <sheetName val="hdpe_basic"/>
      <sheetName val="pvc_basic"/>
      <sheetName val="DATA_PRG"/>
      <sheetName val="MRoad data"/>
      <sheetName val="Lookup"/>
      <sheetName val="maya"/>
      <sheetName val="Buildings"/>
      <sheetName val="Hire"/>
      <sheetName val="Conveyance"/>
      <sheetName val="r"/>
      <sheetName val="Leads"/>
      <sheetName val="C-data"/>
      <sheetName val="rdamdata"/>
      <sheetName val="lead-st"/>
      <sheetName val="MRATES"/>
      <sheetName val="quarry"/>
      <sheetName val="Lead statement"/>
      <sheetName val="sand"/>
      <sheetName val="detls"/>
      <sheetName val="Data_for_UGD1"/>
      <sheetName val="sewer_data_modi1"/>
      <sheetName val="sewer_data1"/>
      <sheetName val="Data_for_UGD_(2)1"/>
      <sheetName val="Plant_&amp;__Machinery"/>
      <sheetName val="MRoad_data"/>
      <sheetName val="PRECAST lightconc-II"/>
      <sheetName val="Usage"/>
      <sheetName val="Common "/>
      <sheetName val="General"/>
      <sheetName val="RMR"/>
      <sheetName val="Mahendra hills"/>
      <sheetName val="Bridge Data 2005-06"/>
    </sheetNames>
    <sheetDataSet>
      <sheetData sheetId="0" refreshError="1">
        <row r="6">
          <cell r="N6">
            <v>2700</v>
          </cell>
        </row>
        <row r="7">
          <cell r="N7">
            <v>2800</v>
          </cell>
        </row>
        <row r="9">
          <cell r="N9">
            <v>146.74</v>
          </cell>
        </row>
        <row r="10">
          <cell r="N10">
            <v>1032.02</v>
          </cell>
        </row>
        <row r="11">
          <cell r="N11">
            <v>780.77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_PRG"/>
      <sheetName val="SPECIFICATION"/>
      <sheetName val="COMMUNITY_HALL_ESTT22"/>
      <sheetName val="COMM_HALL_3LAKHS"/>
      <sheetName val="PLAN"/>
      <sheetName val="DATA_TEMP(MC)"/>
      <sheetName val="Sheet5"/>
      <sheetName val="Data"/>
      <sheetName val="v"/>
      <sheetName val="r"/>
      <sheetName val="Lead"/>
      <sheetName val="Sheet1"/>
      <sheetName val="leads"/>
      <sheetName val="DI"/>
      <sheetName val="HDPE"/>
      <sheetName val="pvc"/>
      <sheetName val="MRATES"/>
      <sheetName val="rdamdata"/>
      <sheetName val="SPT vs PHI"/>
      <sheetName val="final abstract"/>
      <sheetName val="bom"/>
      <sheetName val="Levels"/>
      <sheetName val="Labour"/>
      <sheetName val="Material"/>
      <sheetName val="Plant &amp;  Machinery"/>
      <sheetName val="GF SB Ok "/>
      <sheetName val="pvc_basic"/>
      <sheetName val="mlead"/>
      <sheetName val="abs road"/>
      <sheetName val="Abs_CD_2"/>
      <sheetName val="coverpage"/>
      <sheetName val="RMR"/>
      <sheetName val="road est"/>
      <sheetName val="Road data"/>
      <sheetName val="ECV"/>
      <sheetName val="m"/>
      <sheetName val="lead-st"/>
      <sheetName val="Lead statement"/>
      <sheetName val="Works"/>
      <sheetName val="General"/>
      <sheetName val="Data.F8.BTR"/>
      <sheetName val="civ data"/>
      <sheetName val="R_Det"/>
      <sheetName val="BHANDUP"/>
      <sheetName val="EDWise"/>
    </sheetNames>
    <sheetDataSet>
      <sheetData sheetId="0" refreshError="1">
        <row r="245">
          <cell r="H245">
            <v>892.697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ECIFICATION"/>
      <sheetName val="ANGANWADI_BULDG"/>
      <sheetName val="DATA_PRG"/>
      <sheetName val="DATA_COPY"/>
      <sheetName val="DATA_PRG _NO_SEIG"/>
      <sheetName val="Sheet3"/>
      <sheetName val="Sheet2"/>
      <sheetName val="Sheet1"/>
      <sheetName val="Specification report"/>
      <sheetName val="DATA_PRG__NO_SEIG"/>
      <sheetName val="Specification_report"/>
      <sheetName val="rdamdata"/>
      <sheetName val="lead-st"/>
      <sheetName val="v"/>
      <sheetName val="r"/>
      <sheetName val="Lead"/>
      <sheetName val="Lead statement"/>
      <sheetName val="leads"/>
      <sheetName val="0000000000000"/>
      <sheetName val="Data"/>
      <sheetName val="m"/>
      <sheetName val="maya"/>
      <sheetName val="segments-details"/>
      <sheetName val="habs-list"/>
      <sheetName val="int-Dia-hdpe"/>
      <sheetName val="int-Dia-pvc"/>
      <sheetName val="wh_data"/>
      <sheetName val="wh_data_R"/>
      <sheetName val="CPHEEO"/>
      <sheetName val="input"/>
      <sheetName val="Boq (Main Building)"/>
      <sheetName val="p&amp;m"/>
      <sheetName val="Cover"/>
      <sheetName val="FORM7"/>
      <sheetName val="Labour"/>
      <sheetName val="Usage"/>
      <sheetName val="Common "/>
      <sheetName val="General"/>
      <sheetName val="C-data"/>
      <sheetName val="civ data"/>
      <sheetName val="HDPE"/>
      <sheetName val="DI"/>
      <sheetName val="pvc"/>
      <sheetName val="pvc_basic"/>
      <sheetName val="RMR"/>
      <sheetName val="Road data"/>
      <sheetName val="coverpage"/>
      <sheetName val="R_Det"/>
      <sheetName val="mlead"/>
      <sheetName val="hdpe_basic"/>
      <sheetName val="Valves"/>
      <sheetName val="MS Rates"/>
    </sheetNames>
    <sheetDataSet>
      <sheetData sheetId="0" refreshError="1"/>
      <sheetData sheetId="1" refreshError="1"/>
      <sheetData sheetId="2" refreshError="1">
        <row r="2">
          <cell r="E2" t="str">
            <v>ANGANWADI BUILDING</v>
          </cell>
        </row>
        <row r="5">
          <cell r="B5" t="str">
            <v>ANGAN WADI GRANT</v>
          </cell>
        </row>
        <row r="86">
          <cell r="H86">
            <v>880.30000000000007</v>
          </cell>
        </row>
        <row r="187">
          <cell r="H187">
            <v>2363.5500000000002</v>
          </cell>
        </row>
        <row r="252">
          <cell r="H252">
            <v>360.40000000000003</v>
          </cell>
        </row>
        <row r="269">
          <cell r="H269">
            <v>388.8</v>
          </cell>
        </row>
        <row r="326">
          <cell r="H326">
            <v>162.60000000000002</v>
          </cell>
        </row>
        <row r="373">
          <cell r="F373">
            <v>1772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EST_TELK"/>
      <sheetName val="SPEC"/>
      <sheetName val="Sheet4"/>
      <sheetName val="Sheet5"/>
      <sheetName val="Sheet6"/>
      <sheetName val="Sheet7"/>
      <sheetName val="Sheet8"/>
      <sheetName val="Sheet9"/>
      <sheetName val="Sheet10"/>
      <sheetName val="MRATES"/>
      <sheetName val="ssr-rates"/>
      <sheetName val="Lead"/>
      <sheetName val="sand"/>
      <sheetName val="stone"/>
      <sheetName val="DATA_PRG"/>
      <sheetName val="rdamdata"/>
      <sheetName val="lead-st"/>
      <sheetName val="DATA"/>
      <sheetName val="data existing_do not delete"/>
      <sheetName val="v"/>
      <sheetName val="r"/>
      <sheetName val="Plant &amp;  Machinery"/>
      <sheetName val="Labour"/>
      <sheetName val="leads"/>
      <sheetName val="Nspt-smp-final-ORIGINAL"/>
      <sheetName val="Abs"/>
      <sheetName val="hdpe weights"/>
      <sheetName val="PVC weights"/>
      <sheetName val="index"/>
      <sheetName val="DI"/>
      <sheetName val="pvc"/>
      <sheetName val="HDPE"/>
      <sheetName val="AV-HDPE"/>
      <sheetName val="Di_gate-HDPE"/>
      <sheetName val="wh_data"/>
      <sheetName val="wh_data_R"/>
      <sheetName val="CPHEEO"/>
      <sheetName val="input"/>
      <sheetName val="Sheet2"/>
      <sheetName val="Road data"/>
      <sheetName val="RA"/>
      <sheetName val="ESTIMATE"/>
      <sheetName val="maya"/>
      <sheetName val="Road data-TDR"/>
      <sheetName val="MRoad data"/>
      <sheetName val="Cover"/>
      <sheetName val="hdpe-rates"/>
      <sheetName val="pvc-rates"/>
      <sheetName val="wordsdata"/>
      <sheetName val="pvc_basic"/>
      <sheetName val="DL CAL"/>
      <sheetName val="ROADS"/>
      <sheetName val="p&amp;m"/>
      <sheetName val="Rate Analysis"/>
      <sheetName val="hdpe_basic"/>
      <sheetName val="t_prsr"/>
      <sheetName val="detls"/>
      <sheetName val="0000000000000"/>
      <sheetName val="_5wgdhabfinal00_01"/>
      <sheetName val="ANAL-PIPE LINE"/>
      <sheetName val="Rate"/>
      <sheetName val="1-Pop Proj"/>
      <sheetName val="int-Dia-pvc"/>
      <sheetName val="Quarry"/>
      <sheetName val="RMR"/>
      <sheetName val="Line"/>
      <sheetName val="BTR"/>
      <sheetName val="CRUST"/>
      <sheetName val="QDTS"/>
      <sheetName val="Rates"/>
      <sheetName val="C.D.Abs.Est."/>
      <sheetName val="not req 3"/>
      <sheetName val="l"/>
      <sheetName val="pvc-pipe-rates"/>
      <sheetName val="Levels"/>
      <sheetName val="R_Det"/>
      <sheetName val="DATA-2005-06"/>
      <sheetName val="water-hammar-strenght"/>
      <sheetName val="Bitumen trunk"/>
      <sheetName val="bom"/>
      <sheetName val="BWSCPlt"/>
      <sheetName val="CI"/>
      <sheetName val="G.R.P"/>
      <sheetName val="PSC REVISED"/>
      <sheetName val="PM&amp;GM"/>
      <sheetName val="AV-DI"/>
      <sheetName val="AV-PVC"/>
      <sheetName val="DI gate-DI"/>
      <sheetName val="DIgate_PVC "/>
      <sheetName val="scour-DI-CI"/>
      <sheetName val="scour-pvc-hdpe-psc-bwsc"/>
      <sheetName val="Work_sheet"/>
      <sheetName val="Iocount"/>
      <sheetName val="co_5"/>
      <sheetName val="labour rates"/>
      <sheetName val="abs road"/>
      <sheetName val="GM&amp;PM WE1 EST"/>
      <sheetName val="airvalve-AC PN 1.60"/>
      <sheetName val="AV_GRP ms bwsc"/>
      <sheetName val="BWSCP"/>
      <sheetName val="Soft-sluice-AC,GRP PN 1.6"/>
      <sheetName val="soft-sluice-BWSC-MS"/>
      <sheetName val="DI sluice valve"/>
      <sheetName val="ewst"/>
      <sheetName val="Material"/>
      <sheetName val="GA"/>
      <sheetName val="WATER-HAMMER"/>
      <sheetName val="m"/>
      <sheetName val="Usage"/>
      <sheetName val="Common "/>
      <sheetName val="General"/>
      <sheetName val="pop"/>
      <sheetName val="Data rough"/>
      <sheetName val="HDPE-pipe-rates"/>
      <sheetName val="Data_Base"/>
      <sheetName val="clvrt_data"/>
      <sheetName val="mlead"/>
      <sheetName val="Abs_CD_2"/>
      <sheetName val="coverpage"/>
      <sheetName val="road est"/>
      <sheetName val="ECV"/>
      <sheetName val="C-data"/>
      <sheetName val="int-dia-hdpe"/>
      <sheetName val="Estt"/>
      <sheetName val="Gen_Abs"/>
      <sheetName val="FORM7"/>
      <sheetName val="PUMP_DATA"/>
      <sheetName val="Sorted"/>
      <sheetName val="HS final-2"/>
      <sheetName val="Lead statement"/>
      <sheetName val="civ data"/>
      <sheetName val="MTC-estimate"/>
      <sheetName val="Data.F8.BTR"/>
      <sheetName val="Data-2011-12"/>
      <sheetName val="PRELIM5"/>
      <sheetName val="Specification report"/>
      <sheetName val="Works"/>
      <sheetName val="Analy"/>
    </sheetNames>
    <sheetDataSet>
      <sheetData sheetId="0">
        <row r="15">
          <cell r="C15" t="str">
            <v>Filling Basement with excavated soils with watering and tamping etc.complete.</v>
          </cell>
        </row>
        <row r="18">
          <cell r="C18" t="str">
            <v>C.C.(1:2:4) mix using 20mm guage HG metal including cost and conveyance of  all materials and labour charges, seig.charges etc.,complete for Bed Blocks.</v>
          </cell>
        </row>
        <row r="24">
          <cell r="C24" t="str">
            <v>Impervious coat plastering with C.M.(1:3) 20mm thick 2kgs of Acco-proof powder  including cost and conveyance of all materials and labour charges, seig.charges etc., complete.</v>
          </cell>
        </row>
      </sheetData>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Bridge Data 2005-06"/>
      <sheetName val="Lead statement"/>
      <sheetName val="Bridge_Data_2005-06"/>
      <sheetName val="bom"/>
      <sheetName val="rdamdata"/>
      <sheetName val="MRATES"/>
      <sheetName val="leads"/>
      <sheetName val="HDPE"/>
      <sheetName val="DI"/>
      <sheetName val="pvc"/>
      <sheetName val="Sheet1"/>
      <sheetName val="r"/>
      <sheetName val="Material"/>
      <sheetName val="Plant &amp;  Machinery"/>
      <sheetName val="Cover"/>
      <sheetName val="Conv"/>
      <sheetName val="Lookup"/>
      <sheetName val="SPT vs PHI"/>
      <sheetName val="Rates"/>
      <sheetName val="Lead"/>
      <sheetName val="maya"/>
      <sheetName val="C-data"/>
      <sheetName val="hdpe_basic"/>
      <sheetName val="pvc_basic"/>
      <sheetName val="wordsdata"/>
      <sheetName val="detls"/>
      <sheetName val="m"/>
      <sheetName val="Bill-12"/>
      <sheetName val="Iocount"/>
      <sheetName val="mlead"/>
      <sheetName val="abs road"/>
      <sheetName val="coverpage"/>
      <sheetName val="RMR"/>
      <sheetName val="Road data"/>
      <sheetName val="R_Det"/>
      <sheetName val="Newabstract"/>
      <sheetName val="Labour"/>
      <sheetName val="Works"/>
      <sheetName val="General"/>
      <sheetName val="SSR 2014-15 Rates"/>
      <sheetName val="DATA_PRG"/>
      <sheetName val="v"/>
      <sheetName val="Activity No (A) ( 12)  "/>
      <sheetName val="1"/>
      <sheetName val="Data_culverts"/>
    </sheetNames>
    <sheetDataSet>
      <sheetData sheetId="0" refreshError="1">
        <row r="2">
          <cell r="D2" t="str">
            <v>CONST.OF 2V RCC SLAB CULVERT AT 6/1 to 6/2 KM</v>
          </cell>
        </row>
        <row r="67">
          <cell r="H67">
            <v>1410.4611040000002</v>
          </cell>
        </row>
        <row r="97">
          <cell r="H97">
            <v>2314.9090639999999</v>
          </cell>
        </row>
        <row r="245">
          <cell r="H245">
            <v>30.16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Bridge Data 2005-06"/>
      <sheetName val="MRATES"/>
      <sheetName val="LEAD"/>
      <sheetName val="boredetails"/>
      <sheetName val="Lead statement ss5"/>
      <sheetName val="Sheet1"/>
      <sheetName val="Estimate "/>
      <sheetName val="Buildings"/>
      <sheetName val="Plant &amp;  Machinery"/>
      <sheetName val="pvc_basic"/>
      <sheetName val="HDPE"/>
      <sheetName val="Hire"/>
      <sheetName val="Conveyance"/>
      <sheetName val="bricks"/>
      <sheetName val="leads"/>
      <sheetName val="r"/>
      <sheetName val="DATA_PRG"/>
      <sheetName val="clvrt_data"/>
      <sheetName val="DI"/>
      <sheetName val="pvc"/>
      <sheetName val="rdamdata"/>
      <sheetName val="v"/>
      <sheetName val="Suppl-data"/>
      <sheetName val="m"/>
      <sheetName val="CC Road"/>
      <sheetName val="Civil (2)"/>
      <sheetName val="C-data"/>
      <sheetName val="Ele Est (2)"/>
      <sheetName val="Seginorage"/>
      <sheetName val="TBAL9697 -group wise  sdpl"/>
    </sheetNames>
    <sheetDataSet>
      <sheetData sheetId="0" refreshError="1">
        <row r="2">
          <cell r="D2" t="str">
            <v>CONST.OF 2V RCC SLAB CULVERT AT 6/1 to 6/2 KM</v>
          </cell>
        </row>
        <row r="67">
          <cell r="H67">
            <v>1410.4611040000002</v>
          </cell>
        </row>
        <row r="97">
          <cell r="H97">
            <v>2314.9090639999999</v>
          </cell>
        </row>
        <row r="245">
          <cell r="H245">
            <v>30.16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 val="Rates 2008-09"/>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 val="hdpe_basic"/>
      <sheetName val="pvc_bas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ATA"/>
      <sheetName val="v"/>
      <sheetName val="Lead statement"/>
      <sheetName val="final abstract"/>
      <sheetName val="Labour"/>
      <sheetName val="Material"/>
      <sheetName val="Plant &amp;  Machinery"/>
      <sheetName val="DATA_PRG"/>
      <sheetName val="Sheet1"/>
      <sheetName val="lead-st"/>
      <sheetName val="rdamdata"/>
      <sheetName val="r"/>
      <sheetName val="Lead"/>
      <sheetName val="leads"/>
      <sheetName val="p&amp;m"/>
      <sheetName val="maya"/>
      <sheetName val="detls"/>
      <sheetName val="RMR"/>
      <sheetName val="sand"/>
      <sheetName val="Specification report"/>
      <sheetName val="C-data"/>
      <sheetName val="Summary"/>
    </sheetNames>
    <sheetDataSet>
      <sheetData sheetId="0"/>
      <sheetData sheetId="1"/>
      <sheetData sheetId="2"/>
      <sheetData sheetId="3"/>
      <sheetData sheetId="4"/>
      <sheetData sheetId="5">
        <row r="14">
          <cell r="G14">
            <v>35.35</v>
          </cell>
        </row>
      </sheetData>
      <sheetData sheetId="6">
        <row r="31">
          <cell r="D31">
            <v>91.08</v>
          </cell>
          <cell r="E31">
            <v>107.35</v>
          </cell>
          <cell r="F31">
            <v>133.26</v>
          </cell>
          <cell r="G31">
            <v>158.58000000000001</v>
          </cell>
          <cell r="H31">
            <v>185.06</v>
          </cell>
          <cell r="I31">
            <v>236.46</v>
          </cell>
          <cell r="J31">
            <v>285.23</v>
          </cell>
        </row>
        <row r="46">
          <cell r="C46">
            <v>90.35</v>
          </cell>
          <cell r="D46">
            <v>106.67</v>
          </cell>
          <cell r="E46">
            <v>130.63999999999999</v>
          </cell>
          <cell r="F46">
            <v>167.37</v>
          </cell>
          <cell r="G46">
            <v>197.57</v>
          </cell>
          <cell r="H46">
            <v>242.04</v>
          </cell>
          <cell r="I46">
            <v>307.83</v>
          </cell>
          <cell r="J46">
            <v>380.99</v>
          </cell>
          <cell r="K46">
            <v>448.54</v>
          </cell>
        </row>
        <row r="61">
          <cell r="C61">
            <v>112.12</v>
          </cell>
          <cell r="D61">
            <v>135.81</v>
          </cell>
          <cell r="E61">
            <v>171.19</v>
          </cell>
          <cell r="F61">
            <v>232.15</v>
          </cell>
          <cell r="H61">
            <v>343.32</v>
          </cell>
        </row>
      </sheetData>
      <sheetData sheetId="7">
        <row r="14">
          <cell r="G14">
            <v>40.78</v>
          </cell>
        </row>
      </sheetData>
      <sheetData sheetId="8">
        <row r="16">
          <cell r="C16">
            <v>73.2</v>
          </cell>
        </row>
        <row r="30">
          <cell r="L30">
            <v>887.49</v>
          </cell>
          <cell r="M30">
            <v>1081.68</v>
          </cell>
          <cell r="N30">
            <v>1343.94</v>
          </cell>
          <cell r="O30">
            <v>1690.77</v>
          </cell>
        </row>
      </sheetData>
      <sheetData sheetId="9">
        <row r="37">
          <cell r="C37">
            <v>678.83</v>
          </cell>
          <cell r="D37">
            <v>960.38</v>
          </cell>
          <cell r="F37">
            <v>1844.87</v>
          </cell>
          <cell r="G37">
            <v>2369.41</v>
          </cell>
        </row>
      </sheetData>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sand"/>
      <sheetName val="stone"/>
      <sheetName val="com_st_PM"/>
      <sheetName val="comst_GM"/>
      <sheetName val="G_R_P"/>
      <sheetName val="Road Detail Est."/>
      <sheetName val="Road data"/>
      <sheetName val="DATA"/>
      <sheetName val="Labour"/>
      <sheetName val="rdamdata"/>
      <sheetName val="Material"/>
      <sheetName val="Lead statement"/>
      <sheetName val="v"/>
      <sheetName val="r"/>
      <sheetName val="quarry"/>
      <sheetName val="Sheet1"/>
      <sheetName val="maya"/>
      <sheetName val="com_st_PM1"/>
      <sheetName val="comst_GM1"/>
      <sheetName val="G_R_P1"/>
      <sheetName val="SPT vs PHI"/>
      <sheetName val="#REF"/>
      <sheetName val="detls"/>
      <sheetName val="hdpe weights"/>
      <sheetName val="PVC weights"/>
      <sheetName val="index"/>
      <sheetName val="ssr-rates"/>
      <sheetName val="hdpe-rates"/>
      <sheetName val="pvc-rates"/>
      <sheetName val="Lead"/>
      <sheetName val="lead-st"/>
      <sheetName val="Ward areas"/>
      <sheetName val="Zi-co"/>
      <sheetName val="com_st_PM5"/>
      <sheetName val="comst_GM5"/>
      <sheetName val="G_R_P5"/>
      <sheetName val="Road_Detail_Est_2"/>
      <sheetName val="Road_data2"/>
      <sheetName val="Lead_statement2"/>
      <sheetName val="com_st_PM3"/>
      <sheetName val="comst_GM3"/>
      <sheetName val="G_R_P3"/>
      <sheetName val="com_st_PM2"/>
      <sheetName val="comst_GM2"/>
      <sheetName val="G_R_P2"/>
      <sheetName val="Road_Detail_Est_"/>
      <sheetName val="Road_data"/>
      <sheetName val="Lead_statement"/>
      <sheetName val="com_st_PM4"/>
      <sheetName val="comst_GM4"/>
      <sheetName val="G_R_P4"/>
      <sheetName val="Road_Detail_Est_1"/>
      <sheetName val="Road_data1"/>
      <sheetName val="Lead_statement1"/>
      <sheetName val="EDWise"/>
      <sheetName val="leads"/>
      <sheetName val="SSR 2010-11 Rates"/>
      <sheetName val="Specification report"/>
      <sheetName val="_x0000_V_x0000_O_x0000_I_x0000_L_x0000_S_x0000_I_x0000_N_x0000_G_x0000_R_x0000_A_x0000_M_x0000_._x0000_X_x0000_L_x0000_S_x0000_"/>
      <sheetName val=""/>
      <sheetName val="Nspt-smp-final-ORIGINAL"/>
      <sheetName val="wh_data"/>
      <sheetName val="CPHEEO"/>
      <sheetName val="wh_data_R"/>
      <sheetName val="input"/>
      <sheetName val="Plant &amp;  Machinery"/>
      <sheetName val="DATA_PRG"/>
      <sheetName val="0000000000000"/>
      <sheetName val="MRATES"/>
      <sheetName val="Staff Acco."/>
      <sheetName val="Leads Entry"/>
      <sheetName val="data-WC"/>
      <sheetName val="?V?O?I?L?S?I?N?G?R?A?M?.?X?L?S?"/>
      <sheetName val="m"/>
      <sheetName val="Rates-May-14"/>
      <sheetName val="RMR"/>
      <sheetName val="p&amp;m"/>
      <sheetName val="Di_gate-HDPE"/>
      <sheetName val="COLUMN"/>
      <sheetName val="C.D.Abs.Est."/>
      <sheetName val="C-data"/>
      <sheetName val="Cover"/>
      <sheetName val="_5wgdhabfinal00_01"/>
      <sheetName val="WATER-HAMMER"/>
      <sheetName val="not req 3"/>
      <sheetName val="_V_O_I_L_S_I_N_G_R_A_M_._X_L_S_"/>
      <sheetName val="segments-details"/>
      <sheetName val="Datas"/>
      <sheetName val="Plant_&amp;__Machinery"/>
      <sheetName val="Sheet2"/>
      <sheetName val="HDPE-pipe-rates"/>
      <sheetName val="Sheet1_(2)"/>
      <sheetName val="int-Dia-hdpe"/>
      <sheetName val="habs-list"/>
      <sheetName val="pvc-pipe-rates"/>
      <sheetName val="PVC_dia"/>
      <sheetName val="int-Dia-pvc"/>
      <sheetName val="coverpage"/>
      <sheetName val="R_Det"/>
      <sheetName val="Work_sheet"/>
      <sheetName val="bom"/>
      <sheetName val="abs road"/>
      <sheetName val="Summary"/>
      <sheetName val="t_prsr"/>
      <sheetName val="wh"/>
      <sheetName val="AV-HDPE"/>
      <sheetName val="CC &amp; VC"/>
      <sheetName val="General"/>
      <sheetName val="l"/>
      <sheetName val="Estimate"/>
      <sheetName val="Data rough"/>
      <sheetName val="Rates"/>
      <sheetName val="PRECAST lightconc-II"/>
      <sheetName val="hdpe_weights"/>
      <sheetName val="PVC_weights"/>
      <sheetName val="BWSCPlt"/>
      <sheetName val="DATA-BASE"/>
      <sheetName val="int-Dia"/>
      <sheetName val="mas_hab"/>
      <sheetName val="id"/>
      <sheetName val="PSC_REVISED"/>
      <sheetName val="DATA-ABSTRACT"/>
      <sheetName val="hdpe_weights2"/>
      <sheetName val="PVC_weights2"/>
      <sheetName val="hdpe_weights1"/>
      <sheetName val="PVC_weights1"/>
      <sheetName val="Plant_&amp;__Machinery1"/>
      <sheetName val="_x005f_x0000_V_x005f_x0000_O_x005f_x0000_I_x005f_x0000_"/>
      <sheetName val="water-hammar-strenght"/>
      <sheetName val="mlead"/>
      <sheetName val="road safety datas"/>
      <sheetName val="com_st_PM6"/>
      <sheetName val="comst_GM6"/>
      <sheetName val="G_R_P6"/>
      <sheetName val="Road_Detail_Est_3"/>
      <sheetName val="Road_data3"/>
      <sheetName val="Lead_statement3"/>
      <sheetName val="SPT_vs_PHI"/>
      <sheetName val="Ward_areas"/>
      <sheetName val="SSR_2010-11_Rates"/>
      <sheetName val="Leads_Entry"/>
      <sheetName val="Specification_report"/>
      <sheetName val="VOILSINGRAM_XLS"/>
      <sheetName val="?V?O?I?L?S?I?N?G?R?A?M?_?X?L?S?"/>
      <sheetName val="Staff_Acco_"/>
      <sheetName val="Data-ELSR"/>
      <sheetName val="Levels"/>
      <sheetName val="data existing_do not delete"/>
      <sheetName val="MRoad data"/>
      <sheetName val="VC rate"/>
      <sheetName val="dbl-airvalve-PVC"/>
      <sheetName val="airvalve(AC)"/>
      <sheetName val="DFjoints"/>
      <sheetName val="census91"/>
      <sheetName val="m1"/>
      <sheetName val="Detailed"/>
      <sheetName val="dlvoid"/>
      <sheetName val="_x005f_x0000_V_x005f_x0000_O_x005f_x0000_I_x000_2"/>
      <sheetName val="Main Sheet"/>
      <sheetName val="ABS"/>
      <sheetName val="Voucher"/>
      <sheetName val="BHANDUP"/>
      <sheetName val="Intro"/>
      <sheetName val="hdpe-int-Dia"/>
      <sheetName val="E-Table"/>
      <sheetName val="pvc-int-Dia"/>
      <sheetName val="SSR 2014-15 Rates"/>
      <sheetName val="final abstract"/>
      <sheetName val="11.Habitations"/>
      <sheetName val="Specification Repoer CC"/>
      <sheetName val="bar bending"/>
      <sheetName val="iocount"/>
      <sheetName val="DATA SHEET"/>
      <sheetName val="Suppl-data"/>
      <sheetName val="Usage"/>
      <sheetName val="Common "/>
      <sheetName val="civ data"/>
      <sheetName val="Bitumen trunk"/>
      <sheetName val="Feeder"/>
      <sheetName val="R99 etc"/>
      <sheetName val="Trunk unpaved"/>
      <sheetName val="_V_O_I_L_S_I_N_G_R_A_M___X_L_S_"/>
      <sheetName val="PM&amp;GM"/>
      <sheetName val="AV-PVC"/>
      <sheetName val="DIgate_PVC "/>
      <sheetName val="DI gate-DI"/>
      <sheetName val="AV-BWSC&amp;MS"/>
      <sheetName val="AV_AC"/>
      <sheetName val="AV-DI"/>
      <sheetName val="di_Gate_AC"/>
      <sheetName val="Digate-BWSCP-MS"/>
      <sheetName val="DI_gate_di"/>
      <sheetName val="scour-DI-CI"/>
      <sheetName val="scour-pvc-hdpe-psc-bwsc"/>
      <sheetName val="AC"/>
      <sheetName val="pumping main"/>
      <sheetName val="1000 (1V)"/>
      <sheetName val="Lead statement ss5"/>
      <sheetName val="Drain Est (2)"/>
      <sheetName val="SPECI (2)"/>
      <sheetName val="Working Estimate"/>
      <sheetName val="FINAL DATA"/>
      <sheetName val="hdpe_weights3"/>
      <sheetName val="PVC_weights3"/>
      <sheetName val="Data_rough"/>
      <sheetName val="not_req_3"/>
      <sheetName val="CC_&amp;_VC"/>
      <sheetName val="MRoad_data"/>
      <sheetName val="VC_rate"/>
      <sheetName val="data_existing_do_not_delete"/>
      <sheetName val="01"/>
      <sheetName val="DREV"/>
      <sheetName val="CREV"/>
      <sheetName val="Prjt"/>
    </sheetNames>
    <sheetDataSet>
      <sheetData sheetId="0">
        <row r="14">
          <cell r="G14">
            <v>35.35</v>
          </cell>
        </row>
      </sheetData>
      <sheetData sheetId="1">
        <row r="14">
          <cell r="G14">
            <v>35.35</v>
          </cell>
        </row>
      </sheetData>
      <sheetData sheetId="2">
        <row r="14">
          <cell r="G14">
            <v>40.78</v>
          </cell>
        </row>
      </sheetData>
      <sheetData sheetId="3">
        <row r="14">
          <cell r="G14">
            <v>35.35</v>
          </cell>
        </row>
      </sheetData>
      <sheetData sheetId="4" refreshError="1"/>
      <sheetData sheetId="5" refreshError="1">
        <row r="14">
          <cell r="G14">
            <v>35.35</v>
          </cell>
        </row>
        <row r="15">
          <cell r="G15">
            <v>49.78</v>
          </cell>
        </row>
        <row r="16">
          <cell r="G16">
            <v>72</v>
          </cell>
        </row>
        <row r="17">
          <cell r="G17">
            <v>93.9</v>
          </cell>
        </row>
        <row r="18">
          <cell r="G18">
            <v>117.01</v>
          </cell>
        </row>
        <row r="19">
          <cell r="G19">
            <v>154.61000000000001</v>
          </cell>
        </row>
        <row r="20">
          <cell r="G20">
            <v>197.16</v>
          </cell>
        </row>
        <row r="27">
          <cell r="G27">
            <v>35.159999999999997</v>
          </cell>
        </row>
        <row r="28">
          <cell r="G28">
            <v>49.04</v>
          </cell>
        </row>
        <row r="29">
          <cell r="G29">
            <v>70.27</v>
          </cell>
        </row>
        <row r="30">
          <cell r="G30">
            <v>102</v>
          </cell>
        </row>
        <row r="31">
          <cell r="G31">
            <v>128.19</v>
          </cell>
        </row>
        <row r="32">
          <cell r="G32">
            <v>167.11</v>
          </cell>
        </row>
        <row r="33">
          <cell r="G33">
            <v>217.34</v>
          </cell>
        </row>
        <row r="34">
          <cell r="G34">
            <v>281.33999999999997</v>
          </cell>
        </row>
        <row r="35">
          <cell r="G35">
            <v>340.32</v>
          </cell>
        </row>
        <row r="41">
          <cell r="G41">
            <v>54.3</v>
          </cell>
        </row>
        <row r="42">
          <cell r="G42">
            <v>77.55</v>
          </cell>
        </row>
        <row r="44">
          <cell r="G44">
            <v>165.03</v>
          </cell>
        </row>
        <row r="45">
          <cell r="G45">
            <v>216.24</v>
          </cell>
        </row>
        <row r="46">
          <cell r="G46">
            <v>265.97000000000003</v>
          </cell>
        </row>
      </sheetData>
      <sheetData sheetId="6" refreshError="1">
        <row r="14">
          <cell r="G14">
            <v>35.35</v>
          </cell>
        </row>
        <row r="31">
          <cell r="D31">
            <v>91.08</v>
          </cell>
          <cell r="E31">
            <v>107.35</v>
          </cell>
          <cell r="F31">
            <v>133.26</v>
          </cell>
          <cell r="G31">
            <v>158.58000000000001</v>
          </cell>
          <cell r="H31">
            <v>185.06</v>
          </cell>
          <cell r="I31">
            <v>236.46</v>
          </cell>
          <cell r="J31">
            <v>285.23</v>
          </cell>
        </row>
        <row r="46">
          <cell r="C46">
            <v>90.35</v>
          </cell>
          <cell r="D46">
            <v>106.67</v>
          </cell>
          <cell r="E46">
            <v>130.63999999999999</v>
          </cell>
          <cell r="F46">
            <v>167.37</v>
          </cell>
          <cell r="G46">
            <v>197.57</v>
          </cell>
          <cell r="H46">
            <v>242.04</v>
          </cell>
          <cell r="I46">
            <v>307.83</v>
          </cell>
          <cell r="J46">
            <v>380.99</v>
          </cell>
          <cell r="K46">
            <v>448.54</v>
          </cell>
        </row>
        <row r="61">
          <cell r="C61">
            <v>112.12</v>
          </cell>
          <cell r="D61">
            <v>135.81</v>
          </cell>
          <cell r="E61">
            <v>171.19</v>
          </cell>
          <cell r="F61">
            <v>232.15</v>
          </cell>
          <cell r="H61">
            <v>343.32</v>
          </cell>
        </row>
      </sheetData>
      <sheetData sheetId="7" refreshError="1">
        <row r="14">
          <cell r="G14">
            <v>40.78</v>
          </cell>
        </row>
        <row r="37">
          <cell r="G37">
            <v>730.74</v>
          </cell>
        </row>
        <row r="38">
          <cell r="G38">
            <v>899.42</v>
          </cell>
        </row>
        <row r="39">
          <cell r="G39">
            <v>1127.6099999999999</v>
          </cell>
        </row>
        <row r="40">
          <cell r="G40">
            <v>1430.04</v>
          </cell>
        </row>
      </sheetData>
      <sheetData sheetId="8" refreshError="1">
        <row r="14">
          <cell r="G14">
            <v>35.35</v>
          </cell>
        </row>
        <row r="16">
          <cell r="C16">
            <v>73.2</v>
          </cell>
        </row>
        <row r="30">
          <cell r="L30">
            <v>887.49</v>
          </cell>
          <cell r="M30">
            <v>1081.68</v>
          </cell>
          <cell r="N30">
            <v>1343.94</v>
          </cell>
          <cell r="O30">
            <v>1690.77</v>
          </cell>
        </row>
      </sheetData>
      <sheetData sheetId="9" refreshError="1">
        <row r="14">
          <cell r="G14">
            <v>40.78</v>
          </cell>
        </row>
        <row r="37">
          <cell r="C37">
            <v>678.83</v>
          </cell>
          <cell r="D37">
            <v>960.38</v>
          </cell>
          <cell r="F37">
            <v>1844.87</v>
          </cell>
          <cell r="G37">
            <v>2369.41</v>
          </cell>
        </row>
      </sheetData>
      <sheetData sheetId="10">
        <row r="37">
          <cell r="C37">
            <v>678.83</v>
          </cell>
        </row>
      </sheetData>
      <sheetData sheetId="11"/>
      <sheetData sheetId="12" refreshError="1"/>
      <sheetData sheetId="13"/>
      <sheetData sheetId="14"/>
      <sheetData sheetId="15"/>
      <sheetData sheetId="16" refreshError="1"/>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sheetData sheetId="49"/>
      <sheetData sheetId="50"/>
      <sheetData sheetId="51"/>
      <sheetData sheetId="52"/>
      <sheetData sheetId="53"/>
      <sheetData sheetId="54"/>
      <sheetData sheetId="55"/>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sheetData sheetId="98"/>
      <sheetData sheetId="99" refreshError="1"/>
      <sheetData sheetId="100" refreshError="1"/>
      <sheetData sheetId="101" refreshError="1"/>
      <sheetData sheetId="102" refreshError="1"/>
      <sheetData sheetId="103"/>
      <sheetData sheetId="104"/>
      <sheetData sheetId="105"/>
      <sheetData sheetId="106" refreshError="1"/>
      <sheetData sheetId="107" refreshError="1"/>
      <sheetData sheetId="108" refreshError="1"/>
      <sheetData sheetId="109"/>
      <sheetData sheetId="110"/>
      <sheetData sheetId="11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sheetData sheetId="158"/>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sheetData sheetId="178"/>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HDPE"/>
      <sheetName val="DI"/>
      <sheetName val="pv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Lead stateme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Lead statement"/>
      <sheetName val="SSR 2010-11 Rates"/>
      <sheetName val="centering"/>
      <sheetName val="40KL-250KL Estimate &amp; data"/>
      <sheetName val="CI specials for OHSR"/>
      <sheetName val="Lead_statement"/>
      <sheetName val="SSR_2010-11_Rates"/>
      <sheetName val="40KL-250KL_Estimate_&amp;_data"/>
      <sheetName val="CI_specials_for_OHSR"/>
      <sheetName val="HDPE"/>
      <sheetName val="DI"/>
      <sheetName val="pvc"/>
      <sheetName val="DATA"/>
      <sheetName val="maya"/>
      <sheetName val="v"/>
      <sheetName val="hdpe_basic"/>
      <sheetName val="pvc_basic"/>
      <sheetName val="Data.F8.BTR"/>
      <sheetName val="Data_Bit_I"/>
      <sheetName val="p&amp;m"/>
      <sheetName val="MRATES"/>
      <sheetName val="C-data"/>
      <sheetName val="Material"/>
      <sheetName val="leads"/>
      <sheetName val="0000000000000"/>
      <sheetName val="Bridge Data 2005-06"/>
      <sheetName val="Works"/>
      <sheetName val="RMR"/>
      <sheetName val="General"/>
      <sheetName val="Lead"/>
      <sheetName val="Lead_statement1"/>
      <sheetName val="SSR_2010-11_Rates1"/>
      <sheetName val="40KL-250KL_Estimate_&amp;_data1"/>
      <sheetName val="CI_specials_for_OHSR1"/>
    </sheetNames>
    <sheetDataSet>
      <sheetData sheetId="0" refreshError="1"/>
      <sheetData sheetId="1"/>
      <sheetData sheetId="2"/>
      <sheetData sheetId="3" refreshError="1"/>
      <sheetData sheetId="4" refreshError="1"/>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UnitRates"/>
      <sheetName val="DetEst"/>
      <sheetName val="1V-1M"/>
      <sheetName val="2V-1M"/>
      <sheetName val="5V-1M"/>
      <sheetName val="CBR"/>
      <sheetName val="Det-ROAD"/>
      <sheetName val="G.Abs"/>
      <sheetName val="abs-cd"/>
      <sheetName val="WorkSlip"/>
      <sheetName val="BTLeads"/>
      <sheetName val="RMR"/>
      <sheetName val="MRoad data"/>
      <sheetName val="MRATES"/>
      <sheetName val="Data"/>
      <sheetName val="maya"/>
      <sheetName val="Lead statement"/>
      <sheetName val="HDPE"/>
      <sheetName val="DI"/>
      <sheetName val="pvc"/>
      <sheetName val="R_Det"/>
      <sheetName val="Road data"/>
      <sheetName val="r"/>
      <sheetName val="MS-1"/>
      <sheetName val="Material "/>
      <sheetName val="Ave.wtd.rates"/>
      <sheetName val=" AnalysisPCC"/>
      <sheetName val="Assumption"/>
      <sheetName val="Superstruc"/>
      <sheetName val="rdamdat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5">
          <cell r="T15">
            <v>5400</v>
          </cell>
        </row>
        <row r="26">
          <cell r="T26">
            <v>0</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M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C-data"/>
      <sheetName val="Estimate-Civil"/>
      <sheetName val="det-qty"/>
      <sheetName val="Joinary"/>
      <sheetName val="HDPE"/>
      <sheetName val="DI"/>
      <sheetName val="pvc"/>
      <sheetName val="hdpe_basic"/>
      <sheetName val="pvc_basic"/>
      <sheetName val="Data"/>
      <sheetName val="Lead statement"/>
      <sheetName val="SSR 2010-11 Rates"/>
      <sheetName val="DATA_PRG"/>
      <sheetName val="mlead"/>
      <sheetName val="abs road"/>
      <sheetName val="coverpage"/>
      <sheetName val="RMR"/>
      <sheetName val="Road data"/>
      <sheetName val="R_Det"/>
      <sheetName val="Cover"/>
      <sheetName val="MRATES"/>
      <sheetName val=" "/>
      <sheetName val="Estimate "/>
      <sheetName val="maya"/>
      <sheetName val="final abstract"/>
      <sheetName val="v"/>
      <sheetName val="LEADS"/>
      <sheetName val="r"/>
      <sheetName val="m"/>
      <sheetName val="Sheet1"/>
      <sheetName val="not req 3"/>
      <sheetName val="SPT vs PHI"/>
      <sheetName val="Electrical SSR 2018-19 (2)"/>
      <sheetName val="Report"/>
      <sheetName val="Label"/>
      <sheetName val="SC"/>
      <sheetName val="Quarry Korutla"/>
      <sheetName val="Quarry"/>
      <sheetName val="LeadEEJ"/>
      <sheetName val="Lead Avg"/>
      <sheetName val="G-A road"/>
      <sheetName val="SpecReportAll"/>
      <sheetName val="Lead2DyEEM"/>
      <sheetName val="Main sheet"/>
      <sheetName val="GA-Open Air Theater"/>
      <sheetName val="1. Gallary"/>
      <sheetName val="2. Retaining wall"/>
      <sheetName val="2. Compound Wall"/>
      <sheetName val="3.Entrance Plaza"/>
      <sheetName val="4. Stage &amp; Green rooms"/>
      <sheetName val="4.a. AC-Est."/>
      <sheetName val="4.b.Elec &amp; Sani-Stage"/>
      <sheetName val="5 Guest room"/>
      <sheetName val="5.a.Elec &amp; Sani-Guest House"/>
      <sheetName val="6 Toilet Block- Ladies"/>
      <sheetName val="7. Toilet Block- Gents"/>
      <sheetName val="Solar Lighting-Gallery"/>
      <sheetName val="Solar Lighting-earth work"/>
      <sheetName val="8. ST-12x3.3-(200 Users)"/>
      <sheetName val="9. Est-Sump"/>
      <sheetName val="10. Greenary &amp; Pathways"/>
      <sheetName val="11. Fountain &amp; Planters"/>
      <sheetName val="12. Garden Posts"/>
      <sheetName val="13.Gen sets - "/>
      <sheetName val="14.Transformer"/>
      <sheetName val="15.Bore wells."/>
      <sheetName val="16.Highmast"/>
      <sheetName val="GA ALL"/>
      <sheetName val="GA Park"/>
      <sheetName val="Abstract Gazebo "/>
      <sheetName val="Gazebo "/>
      <sheetName val="Abstract toilets"/>
      <sheetName val="Toilets (2)"/>
      <sheetName val="Food Court, CW, Pathway Abst"/>
      <sheetName val="Pathway"/>
      <sheetName val="Est. Kargil Lake"/>
      <sheetName val="Garden posts"/>
      <sheetName val="Toilets"/>
      <sheetName val="Entrance Plaza"/>
      <sheetName val="Children Play Area"/>
      <sheetName val="Parking Area"/>
      <sheetName val="Gazebo"/>
      <sheetName val="Junction Dtl and Abs"/>
      <sheetName val="Recreational Space"/>
      <sheetName val="Greenary"/>
      <sheetName val="Bathukamma Ghat"/>
      <sheetName val="1.Est-Cmpnd-wall"/>
      <sheetName val="10. CARE TAKERS CABIN"/>
      <sheetName val="Toilet Dtl and Abs"/>
      <sheetName val="Highmast-12m"/>
      <sheetName val="GA-Veg Market"/>
      <sheetName val="Veg Market Dtl and Abs"/>
      <sheetName val="GA-Dump yard"/>
      <sheetName val="Dump Yard Abs"/>
      <sheetName val=" Compound wallDtl and Abs "/>
      <sheetName val="GA-library"/>
      <sheetName val="data-WS &amp; Sanitary-18-19"/>
      <sheetName val="Elc.data-18-09 final"/>
      <sheetName val="Library Dtl and Abs"/>
      <sheetName val=" Compound wallDtl and Abs  LIB"/>
      <sheetName val="data-Bld-18-19"/>
      <sheetName val="GA-Municipal office"/>
      <sheetName val=" Compound wall extDtl and Abs "/>
      <sheetName val="Road Dtl and Abs"/>
      <sheetName val="AC ESTIMATE"/>
      <sheetName val="GA Jun"/>
      <sheetName val="Junction Abs Dtl"/>
      <sheetName val="Jun HighMast"/>
      <sheetName val="Municipal office Dtl and Abs"/>
      <sheetName val="Elc.Stnd.Data-18-19-final "/>
      <sheetName val="Lighting DATA"/>
      <sheetName val="Road data- MoRTH-5th Revision"/>
      <sheetName val="data-Parks-18-19"/>
      <sheetName val="Q-Land scaping"/>
      <sheetName val="MS-Truss Gazebo "/>
      <sheetName val="LeadCert"/>
      <sheetName val="C-Mat-Gen-"/>
      <sheetName val="Mortars,"/>
      <sheetName val="Gazebo Dtl and Abs "/>
      <sheetName val="Q-Fountain"/>
      <sheetName val="Q-Play equipments"/>
      <sheetName val="Q-Gym equipments"/>
      <sheetName val="Q-RCC Benches"/>
      <sheetName val="Electrical SSR 2018-19"/>
      <sheetName val="data-Sump &amp; ST"/>
      <sheetName val="Data- Garden Lighting"/>
      <sheetName val="Elc-data-new"/>
      <sheetName val="data-Parks"/>
      <sheetName val="Data- Focus lights"/>
      <sheetName val="GA- Park. Ramayya Bowli"/>
      <sheetName val="1. Compound wall-"/>
      <sheetName val="3. Parking area-new"/>
      <sheetName val="4.Est-Greenary."/>
      <sheetName val="5. Main Path way"/>
      <sheetName val="8.Entrance Plaza"/>
      <sheetName val="9.Toilets"/>
      <sheetName val="11. Amphi theater"/>
      <sheetName val="GA - Sagala cheruvu Park"/>
      <sheetName val="1. Compound wall"/>
      <sheetName val="2.Entrance Plaza"/>
      <sheetName val="4 ).She Toilets "/>
      <sheetName val="5). He Toilets"/>
      <sheetName val="4. Garden Posts"/>
      <sheetName val="6.Pathways  (2)"/>
      <sheetName val="Highmast (2)"/>
      <sheetName val="Elc.Stnd.Data-16-17 "/>
      <sheetName val="Elec -Toilet block Ladies"/>
      <sheetName val="Elec-Toilet block gents"/>
      <sheetName val="Solar Lighting-greenary"/>
      <sheetName val="Solar Lighting-Compound wall"/>
      <sheetName val="Sanitary SSR-18-19"/>
      <sheetName val="Data-Gen sets (2)"/>
      <sheetName val="SSR-Irri, R&amp;B, PH-18-19"/>
      <sheetName val="Bld.SoR-18-19"/>
      <sheetName val="labour&amp; Hire-18-19"/>
      <sheetName val="Convey -18-19"/>
      <sheetName val="Lead-18-19"/>
      <sheetName val="Lead1DyEEM"/>
      <sheetName val="Cent'g--18-19"/>
      <sheetName val="drains-data"/>
      <sheetName val="6.Pathways "/>
      <sheetName val="data-Borewells"/>
      <sheetName val="RC-Bore wells-1"/>
      <sheetName val="RC-Bore wells-2"/>
      <sheetName val="RC-Bore wells-3"/>
      <sheetName val="bricks"/>
      <sheetName val="BOQ"/>
      <sheetName val="G.O MS 35"/>
      <sheetName val="CC"/>
      <sheetName val="General"/>
      <sheetName val="Materials"/>
      <sheetName val="ROADS"/>
      <sheetName val="Data.F8.BTR"/>
      <sheetName val="Class IV Qtr. Ele"/>
      <sheetName val="Dormitory"/>
      <sheetName val="precast RC element"/>
      <sheetName val="bom"/>
      <sheetName val="data existing_do not delete"/>
      <sheetName val="t_prsr"/>
      <sheetName val="id"/>
      <sheetName val="Bridge Data 2005-06"/>
      <sheetName val="hdpe-rates"/>
      <sheetName val="hdpe weights"/>
      <sheetName val="ssr-rates"/>
      <sheetName val="pvc-rates"/>
      <sheetName val="PVC weights"/>
      <sheetName val="Usage"/>
      <sheetName val="Common "/>
      <sheetName val="MRoad data"/>
      <sheetName val="VARIABLE"/>
      <sheetName val="EDWise"/>
      <sheetName val="Specification report"/>
      <sheetName val="SSR 2014-15 Rates"/>
      <sheetName val="New33KVSS_E3"/>
      <sheetName val="Prop aug of Ex 33KVSS_E3a"/>
    </sheetNames>
    <sheetDataSet>
      <sheetData sheetId="0" refreshError="1"/>
      <sheetData sheetId="1" refreshError="1">
        <row r="6">
          <cell r="F6">
            <v>180</v>
          </cell>
        </row>
        <row r="7">
          <cell r="F7">
            <v>160</v>
          </cell>
        </row>
        <row r="12">
          <cell r="F12">
            <v>180</v>
          </cell>
        </row>
        <row r="13">
          <cell r="F13">
            <v>160</v>
          </cell>
        </row>
        <row r="25">
          <cell r="F25">
            <v>64</v>
          </cell>
        </row>
        <row r="45">
          <cell r="F45">
            <v>155</v>
          </cell>
        </row>
        <row r="55">
          <cell r="F55">
            <v>6192</v>
          </cell>
        </row>
        <row r="63">
          <cell r="F63">
            <v>2280.9</v>
          </cell>
        </row>
        <row r="86">
          <cell r="F86">
            <v>33</v>
          </cell>
        </row>
        <row r="90">
          <cell r="F90">
            <v>68358</v>
          </cell>
        </row>
        <row r="92">
          <cell r="F92">
            <v>71613</v>
          </cell>
        </row>
        <row r="112">
          <cell r="F112">
            <v>10</v>
          </cell>
        </row>
        <row r="115">
          <cell r="F115">
            <v>324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row r="55">
          <cell r="F55">
            <v>0</v>
          </cell>
        </row>
      </sheetData>
      <sheetData sheetId="94"/>
      <sheetData sheetId="95"/>
      <sheetData sheetId="96"/>
      <sheetData sheetId="97">
        <row r="55">
          <cell r="F55">
            <v>0</v>
          </cell>
        </row>
      </sheetData>
      <sheetData sheetId="98">
        <row r="55">
          <cell r="F55">
            <v>0</v>
          </cell>
        </row>
      </sheetData>
      <sheetData sheetId="99">
        <row r="55">
          <cell r="F55">
            <v>0</v>
          </cell>
        </row>
      </sheetData>
      <sheetData sheetId="100">
        <row r="55">
          <cell r="F55">
            <v>0</v>
          </cell>
        </row>
      </sheetData>
      <sheetData sheetId="101">
        <row r="55">
          <cell r="F55">
            <v>0</v>
          </cell>
        </row>
      </sheetData>
      <sheetData sheetId="102">
        <row r="55">
          <cell r="F55">
            <v>0</v>
          </cell>
        </row>
      </sheetData>
      <sheetData sheetId="103">
        <row r="55">
          <cell r="F55">
            <v>0</v>
          </cell>
        </row>
      </sheetData>
      <sheetData sheetId="104">
        <row r="55">
          <cell r="F55">
            <v>0</v>
          </cell>
        </row>
      </sheetData>
      <sheetData sheetId="105">
        <row r="55">
          <cell r="F55">
            <v>0</v>
          </cell>
        </row>
      </sheetData>
      <sheetData sheetId="106">
        <row r="55">
          <cell r="F55">
            <v>0</v>
          </cell>
        </row>
      </sheetData>
      <sheetData sheetId="107">
        <row r="55">
          <cell r="F55">
            <v>0</v>
          </cell>
        </row>
      </sheetData>
      <sheetData sheetId="108">
        <row r="55">
          <cell r="F55">
            <v>0</v>
          </cell>
        </row>
      </sheetData>
      <sheetData sheetId="109">
        <row r="55">
          <cell r="F55">
            <v>0</v>
          </cell>
        </row>
      </sheetData>
      <sheetData sheetId="110">
        <row r="55">
          <cell r="F55">
            <v>0</v>
          </cell>
        </row>
      </sheetData>
      <sheetData sheetId="111">
        <row r="55">
          <cell r="F55">
            <v>0</v>
          </cell>
        </row>
      </sheetData>
      <sheetData sheetId="112">
        <row r="55">
          <cell r="F55">
            <v>0</v>
          </cell>
        </row>
      </sheetData>
      <sheetData sheetId="113">
        <row r="55">
          <cell r="F55">
            <v>0</v>
          </cell>
        </row>
      </sheetData>
      <sheetData sheetId="114">
        <row r="55">
          <cell r="F55">
            <v>0</v>
          </cell>
        </row>
      </sheetData>
      <sheetData sheetId="115">
        <row r="55">
          <cell r="F55">
            <v>0</v>
          </cell>
        </row>
      </sheetData>
      <sheetData sheetId="116">
        <row r="55">
          <cell r="F55">
            <v>0</v>
          </cell>
        </row>
      </sheetData>
      <sheetData sheetId="117">
        <row r="55">
          <cell r="F55">
            <v>0</v>
          </cell>
        </row>
      </sheetData>
      <sheetData sheetId="118">
        <row r="55">
          <cell r="F55">
            <v>0</v>
          </cell>
        </row>
      </sheetData>
      <sheetData sheetId="119">
        <row r="55">
          <cell r="F55">
            <v>0</v>
          </cell>
        </row>
      </sheetData>
      <sheetData sheetId="120">
        <row r="55">
          <cell r="F55">
            <v>0</v>
          </cell>
        </row>
      </sheetData>
      <sheetData sheetId="121">
        <row r="55">
          <cell r="F55">
            <v>0</v>
          </cell>
        </row>
      </sheetData>
      <sheetData sheetId="122">
        <row r="55">
          <cell r="F55">
            <v>0</v>
          </cell>
        </row>
      </sheetData>
      <sheetData sheetId="123">
        <row r="55">
          <cell r="F55">
            <v>0</v>
          </cell>
        </row>
      </sheetData>
      <sheetData sheetId="124">
        <row r="55">
          <cell r="F55">
            <v>0</v>
          </cell>
        </row>
      </sheetData>
      <sheetData sheetId="125">
        <row r="55">
          <cell r="F55">
            <v>0</v>
          </cell>
        </row>
      </sheetData>
      <sheetData sheetId="126">
        <row r="55">
          <cell r="F55">
            <v>0</v>
          </cell>
        </row>
      </sheetData>
      <sheetData sheetId="127"/>
      <sheetData sheetId="128">
        <row r="55">
          <cell r="F55">
            <v>0</v>
          </cell>
        </row>
      </sheetData>
      <sheetData sheetId="129">
        <row r="55">
          <cell r="F55">
            <v>0</v>
          </cell>
        </row>
      </sheetData>
      <sheetData sheetId="130">
        <row r="55">
          <cell r="F55">
            <v>0</v>
          </cell>
        </row>
      </sheetData>
      <sheetData sheetId="131">
        <row r="55">
          <cell r="F55">
            <v>0</v>
          </cell>
        </row>
      </sheetData>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2)"/>
      <sheetName val="C.page (3)"/>
      <sheetName val="Truss Data (2)"/>
      <sheetName val="Conversion  sheds"/>
      <sheetName val="Cover  sheds (2)"/>
      <sheetName val="Shops 25 Nos"/>
      <sheetName val="Shops 5 Nos"/>
      <sheetName val="Compound wall"/>
      <sheetName val="Water Harvest"/>
      <sheetName val="C.C"/>
      <sheetName val="Levelling"/>
      <sheetName val="Drain"/>
      <sheetName val="Pro Rolling"/>
      <sheetName val="Removal CGI"/>
      <sheetName val="Canteen"/>
      <sheetName val="Shops  (2)"/>
      <sheetName val="RRH"/>
      <sheetName val="Ele"/>
      <sheetName val="Shed No 1"/>
      <sheetName val="Shed No 2"/>
      <sheetName val="Shed No 3"/>
      <sheetName val="Shed"/>
      <sheetName val="Toilet"/>
      <sheetName val="Data"/>
      <sheetName val="Roads"/>
      <sheetName val="Lead statement"/>
      <sheetName val="Conveyance ch"/>
      <sheetName val="SSR 2014-15 Rates"/>
      <sheetName val="C wall"/>
      <sheetName val="Sales"/>
      <sheetName val="CW With Gate"/>
      <sheetName val="ABS-Compound wall"/>
      <sheetName val="Hire charges"/>
      <sheetName val="centering"/>
      <sheetName val="40KL-250KL Estimate &amp; data"/>
      <sheetName val="CI specials for OHSR"/>
      <sheetName val="C wall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83">
          <cell r="I83">
            <v>171.37848</v>
          </cell>
        </row>
      </sheetData>
      <sheetData sheetId="25" refreshError="1"/>
      <sheetData sheetId="26">
        <row r="6">
          <cell r="P6">
            <v>970.29</v>
          </cell>
        </row>
      </sheetData>
      <sheetData sheetId="27" refreshError="1"/>
      <sheetData sheetId="28">
        <row r="41">
          <cell r="E41">
            <v>385</v>
          </cell>
        </row>
      </sheetData>
      <sheetData sheetId="29" refreshError="1"/>
      <sheetData sheetId="30" refreshError="1"/>
      <sheetData sheetId="31"/>
      <sheetData sheetId="32"/>
      <sheetData sheetId="33" refreshError="1"/>
      <sheetData sheetId="34" refreshError="1"/>
      <sheetData sheetId="35" refreshError="1"/>
      <sheetData sheetId="36" refreshError="1"/>
      <sheetData sheetId="37"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
      <sheetName val="C.page  (2)"/>
      <sheetName val="C.page  (3)"/>
      <sheetName val="C.page  (4)"/>
      <sheetName val="C.page  (5)"/>
      <sheetName val="Truss Data (2)"/>
      <sheetName val="Truss Data"/>
      <sheetName val="Coverd shed"/>
      <sheetName val="Varandah"/>
      <sheetName val="Structures"/>
      <sheetName val="Water supp"/>
      <sheetName val="Structures (2)"/>
      <sheetName val="CC"/>
      <sheetName val="CC (N)"/>
      <sheetName val="Data"/>
      <sheetName val="Lead statement"/>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1"/>
      <sheetName val="DATA_ENTRY"/>
      <sheetName val="Letter"/>
      <sheetName val="Report"/>
      <sheetName val="Cover"/>
      <sheetName val="GenAbs"/>
      <sheetName val="Seignarages"/>
      <sheetName val="DetEst"/>
      <sheetName val="Lead"/>
      <sheetName val="WorkSlip"/>
      <sheetName val="BTLeads"/>
      <sheetName val="RMR"/>
      <sheetName val="MRoad data"/>
      <sheetName val="Certificates"/>
      <sheetName val="MRATES"/>
      <sheetName val="Sheet2"/>
      <sheetName val="Sheet3"/>
      <sheetName val="Sheet4"/>
      <sheetName val="Lead stateme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6">
          <cell r="G6">
            <v>103</v>
          </cell>
          <cell r="J6">
            <v>532</v>
          </cell>
          <cell r="M6">
            <v>308</v>
          </cell>
        </row>
        <row r="7">
          <cell r="G7">
            <v>606</v>
          </cell>
          <cell r="J7">
            <v>692</v>
          </cell>
          <cell r="M7">
            <v>504</v>
          </cell>
        </row>
        <row r="8">
          <cell r="G8">
            <v>462</v>
          </cell>
          <cell r="M8">
            <v>656</v>
          </cell>
        </row>
        <row r="9">
          <cell r="G9">
            <v>342</v>
          </cell>
          <cell r="M9">
            <v>780</v>
          </cell>
        </row>
        <row r="10">
          <cell r="J10">
            <v>994</v>
          </cell>
          <cell r="M10">
            <v>984</v>
          </cell>
          <cell r="X10">
            <v>105</v>
          </cell>
          <cell r="AD10">
            <v>52.5</v>
          </cell>
        </row>
        <row r="11">
          <cell r="G11">
            <v>252</v>
          </cell>
          <cell r="M11">
            <v>944</v>
          </cell>
          <cell r="X11">
            <v>15.9</v>
          </cell>
          <cell r="AD11">
            <v>15.9</v>
          </cell>
        </row>
        <row r="12">
          <cell r="G12">
            <v>30</v>
          </cell>
          <cell r="M12">
            <v>588</v>
          </cell>
        </row>
        <row r="13">
          <cell r="G13">
            <v>95</v>
          </cell>
          <cell r="M13">
            <v>456</v>
          </cell>
        </row>
        <row r="14">
          <cell r="G14">
            <v>144</v>
          </cell>
          <cell r="M14">
            <v>419</v>
          </cell>
        </row>
        <row r="15">
          <cell r="G15">
            <v>164</v>
          </cell>
        </row>
        <row r="16">
          <cell r="G16">
            <v>42</v>
          </cell>
          <cell r="J16">
            <v>70</v>
          </cell>
        </row>
        <row r="17">
          <cell r="G17">
            <v>48</v>
          </cell>
          <cell r="J17">
            <v>74</v>
          </cell>
          <cell r="M17">
            <v>340</v>
          </cell>
        </row>
        <row r="30">
          <cell r="H30">
            <v>0</v>
          </cell>
          <cell r="K30">
            <v>0</v>
          </cell>
        </row>
        <row r="32">
          <cell r="H32">
            <v>0</v>
          </cell>
          <cell r="K32">
            <v>0</v>
          </cell>
        </row>
        <row r="33">
          <cell r="K33">
            <v>0</v>
          </cell>
        </row>
        <row r="34">
          <cell r="H34">
            <v>0</v>
          </cell>
          <cell r="K34">
            <v>0</v>
          </cell>
        </row>
        <row r="37">
          <cell r="C37">
            <v>0</v>
          </cell>
        </row>
        <row r="48">
          <cell r="P48">
            <v>6200</v>
          </cell>
        </row>
        <row r="49">
          <cell r="P49">
            <v>43000</v>
          </cell>
        </row>
        <row r="50">
          <cell r="P50">
            <v>45000</v>
          </cell>
        </row>
        <row r="51">
          <cell r="P51">
            <v>44000</v>
          </cell>
        </row>
        <row r="52">
          <cell r="P52">
            <v>70</v>
          </cell>
        </row>
      </sheetData>
      <sheetData sheetId="17" refreshError="1"/>
      <sheetData sheetId="18" refreshError="1"/>
      <sheetData sheetId="19" refreshError="1"/>
      <sheetData sheetId="20"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osum"/>
      <sheetName val="172"/>
      <sheetName val="bom"/>
      <sheetName val="bo"/>
      <sheetName val="bom US"/>
      <sheetName val="pwrsum"/>
      <sheetName val="pwr "/>
      <sheetName val="24VBPS"/>
      <sheetName val="HPMPS"/>
      <sheetName val="LUs"/>
      <sheetName val="Nspt-smp-final-ORIGINAL"/>
      <sheetName val="Lead statement"/>
      <sheetName val="leads"/>
      <sheetName val="r"/>
      <sheetName val="MRATES"/>
      <sheetName val="SSR 2010-11 Rates"/>
      <sheetName val="rdamdata"/>
      <sheetName val="lead-st"/>
      <sheetName val="C-data"/>
      <sheetName val="Data"/>
      <sheetName val="wh_data"/>
      <sheetName val="wh_data_R"/>
      <sheetName val="CPHEEO"/>
      <sheetName val="input"/>
      <sheetName val="HDPE"/>
      <sheetName val="DI"/>
      <sheetName val="pvc"/>
      <sheetName val="Cover"/>
      <sheetName val="Material"/>
      <sheetName val="Works"/>
      <sheetName val="RMR"/>
      <sheetName val="General"/>
      <sheetName val="m"/>
      <sheetName val="FIRE ESTIMATE"/>
      <sheetName val="v"/>
      <sheetName val="Newabstract"/>
      <sheetName val="Usage"/>
      <sheetName val="Common "/>
      <sheetName val="SPT vs PHI"/>
      <sheetName val="pvc_basic"/>
      <sheetName val="mlead"/>
      <sheetName val="DATA_PRG"/>
      <sheetName val="Abs"/>
      <sheetName val="civ data"/>
      <sheetName val="Data.F8.BTR"/>
      <sheetName val="pvc-pipe-rates"/>
      <sheetName val="t_prsr"/>
      <sheetName val="wh"/>
      <sheetName val="Sheet1"/>
      <sheetName val="data existing_do not delete"/>
      <sheetName val="60-70"/>
      <sheetName val="80-100"/>
      <sheetName val="Emulsion MS"/>
      <sheetName val=" HSD"/>
      <sheetName val="water-hammar-strenght"/>
      <sheetName val="Fee Rate Summary"/>
      <sheetName val="hdpe_basic"/>
      <sheetName val="Labour"/>
      <sheetName val="FORM7"/>
      <sheetName val="Road Detail Est."/>
      <sheetName val="final abstract"/>
      <sheetName val="l"/>
      <sheetName val="PVC_dia"/>
      <sheetName val="detls"/>
      <sheetName val="sup dat"/>
      <sheetName val="MRMECADAMoad data"/>
      <sheetName val="abs road"/>
      <sheetName val="Road data"/>
      <sheetName val="Sheet2"/>
      <sheetName val="CoverPage"/>
      <sheetName val="0000000000000"/>
      <sheetName val="labour (2)"/>
      <sheetName val="LEAD"/>
      <sheetName val="R_Det"/>
      <sheetName val="Sent NHO"/>
      <sheetName val="Global factors"/>
      <sheetName val="Wss Datas"/>
      <sheetName val="elec-data"/>
      <sheetName val="maya"/>
      <sheetName val="SSR 2014-15 Rates"/>
      <sheetName val="Plant &amp;  Machinery"/>
    </sheetNames>
    <sheetDataSet>
      <sheetData sheetId="0">
        <row r="2">
          <cell r="R2">
            <v>0</v>
          </cell>
        </row>
      </sheetData>
      <sheetData sheetId="1"/>
      <sheetData sheetId="2">
        <row r="2">
          <cell r="R2">
            <v>0</v>
          </cell>
        </row>
      </sheetData>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bom"/>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2)"/>
      <sheetName val="C.page (3)"/>
      <sheetName val="Truss Data (2)"/>
      <sheetName val="Conversion  sheds"/>
      <sheetName val="Cover  sheds (2)"/>
      <sheetName val="Shops 25 Nos"/>
      <sheetName val="Shops 5 Nos"/>
      <sheetName val="Compound wall"/>
      <sheetName val="Water Harvest"/>
      <sheetName val="C.C"/>
      <sheetName val="Levelling"/>
      <sheetName val="Drain"/>
      <sheetName val="Pro Rolling"/>
      <sheetName val="Removal CGI"/>
      <sheetName val="Canteen"/>
      <sheetName val="Shops  (2)"/>
      <sheetName val="RRH"/>
      <sheetName val="Ele"/>
      <sheetName val="Shed No 1"/>
      <sheetName val="Shed No 2"/>
      <sheetName val="Shed No 3"/>
      <sheetName val="Shed"/>
      <sheetName val="Toilet"/>
      <sheetName val="Data"/>
      <sheetName val="Roads"/>
      <sheetName val="Lead statement"/>
      <sheetName val="Conveyance ch"/>
      <sheetName val="SSR 2014-15 Rates"/>
      <sheetName val="C wall"/>
      <sheetName val="Sales"/>
      <sheetName val="CW With Gate"/>
      <sheetName val="ABS-Compound wall"/>
      <sheetName val="Hire charges"/>
      <sheetName val="centering"/>
      <sheetName val="40KL-250KL Estimate &amp; data"/>
      <sheetName val="CI specials for OHSR"/>
      <sheetName val="C wall (2)"/>
      <sheetName val="C-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refreshError="1"/>
      <sheetData sheetId="26" refreshError="1">
        <row r="6">
          <cell r="P6">
            <v>970.29</v>
          </cell>
        </row>
        <row r="7">
          <cell r="P7">
            <v>977.1</v>
          </cell>
        </row>
        <row r="8">
          <cell r="P8">
            <v>706.29</v>
          </cell>
        </row>
        <row r="9">
          <cell r="P9">
            <v>504.56</v>
          </cell>
        </row>
        <row r="10">
          <cell r="P10">
            <v>976.25</v>
          </cell>
        </row>
        <row r="13">
          <cell r="P13">
            <v>1903.25</v>
          </cell>
        </row>
        <row r="14">
          <cell r="P14">
            <v>1383.25</v>
          </cell>
        </row>
        <row r="16">
          <cell r="P16">
            <v>999.09</v>
          </cell>
        </row>
        <row r="20">
          <cell r="P20">
            <v>5371.84</v>
          </cell>
        </row>
        <row r="22">
          <cell r="P22">
            <v>44000</v>
          </cell>
        </row>
      </sheetData>
      <sheetData sheetId="27" refreshError="1"/>
      <sheetData sheetId="28" refreshError="1">
        <row r="41">
          <cell r="E41">
            <v>385</v>
          </cell>
        </row>
        <row r="42">
          <cell r="E42">
            <v>345</v>
          </cell>
        </row>
        <row r="43">
          <cell r="E43">
            <v>295</v>
          </cell>
        </row>
        <row r="44">
          <cell r="E44">
            <v>440</v>
          </cell>
        </row>
        <row r="61">
          <cell r="E61">
            <v>103</v>
          </cell>
        </row>
        <row r="62">
          <cell r="E62">
            <v>328.6</v>
          </cell>
        </row>
        <row r="63">
          <cell r="E63">
            <v>165.7</v>
          </cell>
        </row>
      </sheetData>
      <sheetData sheetId="29" refreshError="1"/>
      <sheetData sheetId="30" refreshError="1"/>
      <sheetData sheetId="31"/>
      <sheetData sheetId="32"/>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UnitRates"/>
      <sheetName val="DetEst"/>
      <sheetName val="1V-1M"/>
      <sheetName val="2V-1M"/>
      <sheetName val="5V-1M"/>
      <sheetName val="CBR"/>
      <sheetName val="Det-ROAD"/>
      <sheetName val="G.Abs"/>
      <sheetName val="abs-cd"/>
      <sheetName val="WorkSlip"/>
      <sheetName val="BTLeads"/>
      <sheetName val="RMR"/>
      <sheetName val="MRoad data"/>
      <sheetName val="MRATES"/>
      <sheetName val="G_Abs"/>
      <sheetName val="MRoad_data"/>
      <sheetName val="Data"/>
      <sheetName val="DATA_PRG"/>
      <sheetName val="Lead statement"/>
      <sheetName val="r"/>
      <sheetName val="C-data"/>
      <sheetName val="Bitumen trunk"/>
      <sheetName val="Feeder"/>
      <sheetName val="R99 etc"/>
      <sheetName val="Trunk unpaved"/>
      <sheetName val="HDPE"/>
      <sheetName val="DI"/>
      <sheetName val="pvc"/>
      <sheetName val="pvc_basic"/>
      <sheetName val="hdpe_basic"/>
      <sheetName val="bom"/>
      <sheetName val="Sheet1"/>
      <sheetName val="S Tank"/>
      <sheetName val="t_prsr"/>
      <sheetName val="wh"/>
      <sheetName val="final abstract"/>
      <sheetName val="Usage"/>
      <sheetName val="Common "/>
      <sheetName val="General"/>
      <sheetName val="Estimate "/>
      <sheetName val="Cover"/>
      <sheetName val="SSR 2014-15 Rates"/>
      <sheetName val="DATA-2005-06"/>
      <sheetName val="not req 3"/>
      <sheetName val="maya"/>
      <sheetName val="mlead"/>
      <sheetName val="Sheet2"/>
      <sheetName val="Labour"/>
      <sheetName val="Material"/>
      <sheetName val="Plant &amp;  Machinery"/>
      <sheetName val="G_Abs1"/>
      <sheetName val="MRoad_data1"/>
      <sheetName val="Lead_statement"/>
      <sheetName val="Bitumen_trunk"/>
      <sheetName val="R99_etc"/>
      <sheetName val="Trunk_unpaved"/>
      <sheetName val="leads"/>
      <sheetName val="wh_data"/>
      <sheetName val="wh_data_R"/>
      <sheetName val="CPHEEO"/>
      <sheetName val="input"/>
      <sheetName val="Lead"/>
      <sheetName val="Road data"/>
      <sheetName val="abs road"/>
      <sheetName val="R_Det"/>
      <sheetName val="Rates"/>
      <sheetName val="Works"/>
      <sheetName val="Bridge Data 2005-06"/>
      <sheetName val="Desig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5">
          <cell r="T15">
            <v>5400</v>
          </cell>
        </row>
        <row r="17">
          <cell r="T17">
            <v>47500</v>
          </cell>
        </row>
        <row r="26">
          <cell r="T26">
            <v>0</v>
          </cell>
        </row>
      </sheetData>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sheetData sheetId="51"/>
      <sheetData sheetId="52" refreshError="1"/>
      <sheetData sheetId="53" refreshError="1"/>
      <sheetData sheetId="54"/>
      <sheetData sheetId="55" refreshError="1"/>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ivil Boq"/>
      <sheetName val="Calculations"/>
      <sheetName val="List"/>
      <sheetName val="Pre-cast"/>
      <sheetName val="SPT vs PHI"/>
      <sheetName val="Lead statement"/>
      <sheetName val="Data"/>
      <sheetName val="maya"/>
    </sheetNames>
    <sheetDataSet>
      <sheetData sheetId="0"/>
      <sheetData sheetId="1"/>
      <sheetData sheetId="2"/>
      <sheetData sheetId="3"/>
      <sheetData sheetId="4" refreshError="1"/>
      <sheetData sheetId="5" refreshError="1"/>
      <sheetData sheetId="6" refreshError="1"/>
      <sheetData sheetId="7"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ivil Boq"/>
      <sheetName val="Calculations"/>
      <sheetName val="List"/>
      <sheetName val="Pre-cast"/>
      <sheetName val="SPT vs PHI"/>
      <sheetName val="Lead statement"/>
      <sheetName val="Data"/>
      <sheetName val="maya"/>
    </sheetNames>
    <sheetDataSet>
      <sheetData sheetId="0"/>
      <sheetData sheetId="1"/>
      <sheetData sheetId="2"/>
      <sheetData sheetId="3"/>
      <sheetData sheetId="4" refreshError="1"/>
      <sheetData sheetId="5" refreshError="1"/>
      <sheetData sheetId="6" refreshError="1"/>
      <sheetData sheetId="7"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ATA"/>
      <sheetName val="Lead statement"/>
      <sheetName val="SPT vs PHI"/>
      <sheetName val="MRATES"/>
      <sheetName val="hdpe-int-Dia"/>
      <sheetName val="Cover"/>
      <sheetName val="final abstract"/>
      <sheetName val="Sheet1"/>
      <sheetName val="R_Det"/>
      <sheetName val="Road data"/>
      <sheetName val="RMR"/>
      <sheetName val="Plant &amp;  Machinery"/>
      <sheetName val="Labour"/>
      <sheetName val="Material"/>
      <sheetName val="wh_data"/>
      <sheetName val="wh_data_R"/>
      <sheetName val="CPHEEO"/>
      <sheetName val="input"/>
      <sheetName val="Estimate "/>
      <sheetName val="MRoad data"/>
      <sheetName val="stone"/>
      <sheetName val="index"/>
      <sheetName val=" "/>
      <sheetName val="C-data"/>
      <sheetName val="PRSH"/>
      <sheetName val="Usage"/>
      <sheetName val="Common "/>
      <sheetName val="General"/>
      <sheetName val="com_st_PM1"/>
      <sheetName val="comst_GM1"/>
      <sheetName val="G_R_P1"/>
      <sheetName val="Lead_statement"/>
      <sheetName val="SPT_vs_PHI"/>
      <sheetName val="Lead"/>
      <sheetName val="m"/>
      <sheetName val="maya"/>
      <sheetName val="Works"/>
      <sheetName val="Bitumen trunk"/>
      <sheetName val="Feeder"/>
      <sheetName val="R99 etc"/>
      <sheetName val="Trunk unpaved"/>
    </sheetNames>
    <sheetDataSet>
      <sheetData sheetId="0"/>
      <sheetData sheetId="1"/>
      <sheetData sheetId="2"/>
      <sheetData sheetId="3"/>
      <sheetData sheetId="4"/>
      <sheetData sheetId="5" refreshError="1"/>
      <sheetData sheetId="6" refreshError="1"/>
      <sheetData sheetId="7" refreshError="1"/>
      <sheetData sheetId="8" refreshError="1">
        <row r="16">
          <cell r="C16">
            <v>73.2</v>
          </cell>
        </row>
        <row r="30">
          <cell r="L30">
            <v>887.49</v>
          </cell>
        </row>
      </sheetData>
      <sheetData sheetId="9" refreshError="1"/>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Conveyance"/>
      <sheetName val="Labour"/>
      <sheetName val="Common "/>
      <sheetName val="building"/>
      <sheetName val="RMR "/>
      <sheetName val="Data"/>
      <sheetName val="DE"/>
      <sheetName val="AE"/>
      <sheetName val="GA"/>
      <sheetName val="Usage"/>
      <sheetName val="C-data"/>
      <sheetName val="Common_"/>
      <sheetName val="RMR_"/>
      <sheetName val="MRATES"/>
      <sheetName val="Lead statement"/>
      <sheetName val="Sheet1"/>
      <sheetName val="HDPE"/>
      <sheetName val="pvc_basic"/>
      <sheetName val="bom"/>
      <sheetName val="RMR"/>
      <sheetName val="coverpage"/>
      <sheetName val="R_Det"/>
      <sheetName val="Road data"/>
      <sheetName val=" "/>
      <sheetName val="Estimate "/>
      <sheetName val="leads"/>
      <sheetName val="v"/>
      <sheetName val="r"/>
      <sheetName val="not req 3"/>
      <sheetName val="SPT vs PHI"/>
      <sheetName val="DATA-2005-06"/>
      <sheetName val="final abstract"/>
      <sheetName val="pvc"/>
      <sheetName val="SSR 2014-15 Rates"/>
      <sheetName val="rdamdata"/>
      <sheetName val="lead-st"/>
      <sheetName val="DATA_PRG"/>
      <sheetName val="DI"/>
      <sheetName val="hdpe_basic"/>
      <sheetName val="CD data"/>
      <sheetName val="col-reinft1"/>
      <sheetName val="wh_data"/>
      <sheetName val="wh_data_R"/>
      <sheetName val="CPHEEO"/>
      <sheetName val="input"/>
      <sheetName val="lead"/>
      <sheetName val="Cover"/>
      <sheetName val="doq"/>
      <sheetName val="Data_Bit_I"/>
      <sheetName val="mlead"/>
      <sheetName val="abs road"/>
      <sheetName val="Abs_CD_2"/>
      <sheetName val="road est"/>
      <sheetName val="ECV"/>
      <sheetName val="SOR"/>
      <sheetName val="maya"/>
      <sheetName val="basic"/>
      <sheetName val="Machinery"/>
      <sheetName val="Bituminous"/>
      <sheetName val="Labour rates"/>
      <sheetName val="Culverts"/>
      <sheetName val="Bitumen"/>
      <sheetName val="Earthwork"/>
      <sheetName val="2a Main Road"/>
      <sheetName val="LIST"/>
      <sheetName val="Data.F8.BTR"/>
      <sheetName val="Common_1"/>
      <sheetName val="RMR_1"/>
      <sheetName val="Lead_statement"/>
      <sheetName val="Road_data"/>
      <sheetName val="_"/>
      <sheetName val="Estimate_"/>
      <sheetName val="not_req_3"/>
      <sheetName val="SPT_vs_PHI"/>
      <sheetName val="final_abstract"/>
      <sheetName val="SSR_2014-15_Rates"/>
      <sheetName val="Nspt-smp-final-ORIGINAL"/>
      <sheetName val="t_prsr"/>
      <sheetName val="Quarry"/>
      <sheetName val="Material"/>
      <sheetName val="Plant &amp;  Machinery"/>
      <sheetName val="segments-details"/>
      <sheetName val="int-Dia-hdpe"/>
      <sheetName val="habs-list"/>
      <sheetName val="int-Dia-pvc"/>
      <sheetName val="hdpe-int-Dia"/>
      <sheetName val="E-Table"/>
      <sheetName val="pvc-int-Dia"/>
      <sheetName val="DAE R"/>
      <sheetName val="GA R"/>
      <sheetName val="DAE S"/>
      <sheetName val="GA S"/>
      <sheetName val="DAE WS"/>
      <sheetName val="GA WS"/>
      <sheetName val="DAE W"/>
      <sheetName val="GA W"/>
      <sheetName val="DEWBM3"/>
      <sheetName val="AEWBM3"/>
      <sheetName val="GAWBM3"/>
      <sheetName val="51"/>
      <sheetName val="C.D.Abs.Est."/>
      <sheetName val="Rates"/>
      <sheetName val="X-2"/>
      <sheetName val="m"/>
      <sheetName val="MRoad data"/>
      <sheetName val="Bridge Data 2005-06"/>
      <sheetName val="Bitumen trunk"/>
      <sheetName val="Feeder"/>
      <sheetName val="R99 etc"/>
      <sheetName val="Trunk unpaved"/>
      <sheetName val="Specification report"/>
      <sheetName val="Road data-TDR"/>
      <sheetName val="Levels"/>
      <sheetName val="Civil-works"/>
      <sheetName val="title"/>
      <sheetName val="pier design"/>
      <sheetName val="Sheet2"/>
    </sheetNames>
    <sheetDataSet>
      <sheetData sheetId="0" refreshError="1">
        <row r="3">
          <cell r="K3">
            <v>11020</v>
          </cell>
        </row>
        <row r="4">
          <cell r="K4">
            <v>13003</v>
          </cell>
        </row>
      </sheetData>
      <sheetData sheetId="1" refreshError="1"/>
      <sheetData sheetId="2" refreshError="1"/>
      <sheetData sheetId="3" refreshError="1">
        <row r="182">
          <cell r="D182">
            <v>27</v>
          </cell>
        </row>
        <row r="280">
          <cell r="D280">
            <v>13</v>
          </cell>
        </row>
        <row r="287">
          <cell r="D287">
            <v>120</v>
          </cell>
        </row>
        <row r="294">
          <cell r="D294">
            <v>41</v>
          </cell>
        </row>
        <row r="308">
          <cell r="D308">
            <v>158</v>
          </cell>
        </row>
      </sheetData>
      <sheetData sheetId="4" refreshError="1"/>
      <sheetData sheetId="5" refreshError="1"/>
      <sheetData sheetId="6" refreshError="1"/>
      <sheetData sheetId="7" refreshError="1"/>
      <sheetData sheetId="8" refreshError="1"/>
      <sheetData sheetId="9" refreshError="1"/>
      <sheetData sheetId="10" refreshError="1">
        <row r="5">
          <cell r="C5">
            <v>6169</v>
          </cell>
        </row>
        <row r="6">
          <cell r="C6">
            <v>6328</v>
          </cell>
        </row>
        <row r="8">
          <cell r="C8">
            <v>1268</v>
          </cell>
        </row>
        <row r="11">
          <cell r="C11">
            <v>659</v>
          </cell>
        </row>
        <row r="24">
          <cell r="C24">
            <v>120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
      <sheetName val="Estimate "/>
      <sheetName val="FINAL ABSTRACT"/>
      <sheetName val="GF"/>
      <sheetName val="FF"/>
      <sheetName val="ELE"/>
      <sheetName val="SANITARY"/>
      <sheetName val="GF-1"/>
      <sheetName val="FF-1"/>
      <sheetName val="LEAD"/>
      <sheetName val="C-data"/>
      <sheetName val="E- DATA"/>
      <sheetName val="D&amp;W DATA"/>
      <sheetName val="WS-DATA"/>
      <sheetName val="doors data"/>
      <sheetName val="WINDOWS DATA"/>
      <sheetName val="BOQ"/>
      <sheetName val="obd data"/>
      <sheetName val="Conv"/>
      <sheetName val="Basic Data"/>
      <sheetName val="WaterSupply"/>
      <sheetName val="Joinary"/>
      <sheetName val="HDPE"/>
      <sheetName val="pvc_basic"/>
      <sheetName val="Proforma -II "/>
      <sheetName val="Lead statement"/>
      <sheetName val="Common "/>
      <sheetName val="Usage"/>
      <sheetName val="MR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T-I (2)"/>
      <sheetName val="ANALY-BOQ"/>
      <sheetName val="ANALYS-LS"/>
      <sheetName val="BOQ"/>
      <sheetName val="PART-I"/>
      <sheetName val="I-11"/>
      <sheetName val="I-15"/>
      <sheetName val="sumps"/>
      <sheetName val="GATES(21,22)"/>
      <sheetName val="final abstract"/>
      <sheetName val="Bed Class"/>
      <sheetName val="Cd"/>
      <sheetName val="Fee Rate Summary"/>
      <sheetName val="Basement Budget"/>
      <sheetName val="RECAPITULATION"/>
      <sheetName val="Rate analysis"/>
      <sheetName val="Break up Sheet"/>
      <sheetName val="TBAL9697 -group wise  sdpl"/>
      <sheetName val="B &amp; C - M - ccp"/>
      <sheetName val="Old"/>
      <sheetName val="Materials Cost"/>
      <sheetName val="10. &amp; 11. Rate Code &amp; BQ"/>
      <sheetName val="Main-Material"/>
      <sheetName val="COLUMN"/>
      <sheetName val="RES STEEL TO"/>
      <sheetName val="SUmmary-RMZ"/>
      <sheetName val="RMZ Summary"/>
      <sheetName val="sept-plan"/>
      <sheetName val="Site Dev BOQ"/>
      <sheetName val="Costing"/>
      <sheetName val="Staff Forecast spread"/>
      <sheetName val="Fin Sum"/>
      <sheetName val="Field Values"/>
      <sheetName val="rdamdata"/>
      <sheetName val="Estimate "/>
      <sheetName val="HDPE"/>
      <sheetName val="Rates"/>
      <sheetName val="PH data"/>
      <sheetName val="labour"/>
      <sheetName val="Details (3)"/>
      <sheetName val="Lead"/>
      <sheetName val="Rates-May-14"/>
      <sheetName val="Usage"/>
      <sheetName val="Common "/>
      <sheetName val="General"/>
      <sheetName val="Load Details(B1)"/>
      <sheetName val="RA-markate"/>
      <sheetName val="Structure Bills Qty"/>
      <sheetName val="Fill this out first..."/>
      <sheetName val="Micro"/>
      <sheetName val="Macro"/>
      <sheetName val="Scaff-Rose"/>
      <sheetName val="Builtup Area"/>
      <sheetName val="analysis"/>
      <sheetName val="Headings"/>
      <sheetName val="MASTER_RATE ANALYSIS"/>
      <sheetName val="cubes_M20"/>
      <sheetName val="A"/>
      <sheetName val="Cop -VGN"/>
      <sheetName val="CASHFLOWS"/>
      <sheetName val="SUMMARY"/>
      <sheetName val="Sheet2"/>
      <sheetName val="dyes"/>
      <sheetName val="Sheet3"/>
      <sheetName val="UTILITY"/>
      <sheetName val="경비공통"/>
      <sheetName val="Input"/>
      <sheetName val="Activity"/>
      <sheetName val="Crew"/>
      <sheetName val="Piping"/>
      <sheetName val="Pipe Supports"/>
      <sheetName val="S1BOQ"/>
      <sheetName val="2gii"/>
      <sheetName val="Manpower"/>
      <sheetName val="HPL"/>
      <sheetName val="월선수금"/>
      <sheetName val="Materials "/>
      <sheetName val="strand"/>
      <sheetName val="BOQ_Direct_selling cost"/>
      <sheetName val="Stress Calculation"/>
      <sheetName val="VIWSCo1"/>
      <sheetName val="IO List"/>
      <sheetName val="MN T.B."/>
      <sheetName val="database"/>
      <sheetName val="Coalmine"/>
      <sheetName val="A1-Continuous"/>
      <sheetName val="starter"/>
      <sheetName val="Preside"/>
      <sheetName val="Summary_Local"/>
      <sheetName val="factor sheet"/>
      <sheetName val="RA"/>
      <sheetName val="Factor_Sheet"/>
      <sheetName val="Exp."/>
      <sheetName val="Factors"/>
      <sheetName val="INDIGINEOUS ITEMS "/>
      <sheetName val="BLK2"/>
      <sheetName val="BLK3"/>
      <sheetName val="E &amp; R"/>
      <sheetName val="radar"/>
      <sheetName val="UG"/>
      <sheetName val="Sheet1"/>
      <sheetName val="PART-I_(2)"/>
      <sheetName val="final_abstract"/>
      <sheetName val="Config"/>
      <sheetName val="Break Dw"/>
      <sheetName val="Design"/>
      <sheetName val="SPT vs PHI"/>
      <sheetName val="Civil Boq"/>
      <sheetName val="PA- Consutant "/>
      <sheetName val="Debits as on 12.04.08"/>
      <sheetName val="Sheet3 (2)"/>
      <sheetName val="BOQ (2)"/>
      <sheetName val="GBW"/>
      <sheetName val="FitOutConfCentre"/>
      <sheetName val="WBS01"/>
      <sheetName val="WBS10"/>
      <sheetName val="WBS11"/>
      <sheetName val="WBS12"/>
      <sheetName val="WBS13"/>
      <sheetName val="WBS14"/>
      <sheetName val="WBS15"/>
      <sheetName val="WBS16"/>
      <sheetName val="WBS17"/>
      <sheetName val="WBS18"/>
      <sheetName val="WBS19"/>
      <sheetName val="WBS02"/>
      <sheetName val="WBS20"/>
      <sheetName val="WBS03"/>
      <sheetName val="WBS04"/>
      <sheetName val="WBS05"/>
      <sheetName val="WBS06"/>
      <sheetName val="WBS07"/>
      <sheetName val="WBS08"/>
      <sheetName val="WBS09"/>
      <sheetName val="MES-SEC"/>
      <sheetName val="VCH-SLC"/>
      <sheetName val="Supplier"/>
      <sheetName val="THK"/>
      <sheetName val="Data"/>
      <sheetName val="Analy_7-10"/>
      <sheetName val="INDORAMA Group June 02"/>
      <sheetName val="INPUT-DATA1"/>
      <sheetName val="col-reinft1"/>
      <sheetName val="대외공문"/>
      <sheetName val="Build-up"/>
      <sheetName val="FORM7"/>
      <sheetName val="RCC,Ret. Wall"/>
      <sheetName val="RA 4 Challan Summary "/>
      <sheetName val="p&amp;m"/>
      <sheetName val="Labour productivity"/>
      <sheetName val="labour coeff"/>
      <sheetName val="COST"/>
      <sheetName val="Formulas"/>
      <sheetName val="For Bill-04 PS"/>
      <sheetName val="Desgn(zone I)"/>
      <sheetName val="M B-QtyRecn"/>
      <sheetName val="Quotation"/>
      <sheetName val="Sqn _Main_ Abs"/>
      <sheetName val="ORDER BOOKING"/>
      <sheetName val="Mat.Cost"/>
      <sheetName val="Staff Acco."/>
      <sheetName val="Section Catalogue"/>
      <sheetName val="#REF!"/>
      <sheetName val="lookup"/>
      <sheetName val="Approved MTD Proj #'s"/>
      <sheetName val="Basement_Budget"/>
      <sheetName val="Rate_analysis"/>
      <sheetName val="Break_up_Sheet"/>
      <sheetName val="B_&amp;_C_-_M_-_ccp"/>
      <sheetName val="Fee_Rate_Summary"/>
      <sheetName val="Materials_Cost"/>
      <sheetName val="10__&amp;_11__Rate_Code_&amp;_BQ"/>
      <sheetName val="RES_STEEL_TO"/>
      <sheetName val="RMZ_Summary"/>
      <sheetName val="Fill_this_out_first___"/>
      <sheetName val="Cop_-VGN"/>
      <sheetName val="Field_Values"/>
      <sheetName val="Fin_Sum"/>
      <sheetName val="Materials_"/>
      <sheetName val="Structure_Bills_Qty"/>
      <sheetName val="Builtup_Area"/>
      <sheetName val="MASTER_RATE_ANALYSIS"/>
      <sheetName val="SPT_vs_PHI"/>
      <sheetName val="Delhi"/>
      <sheetName val="Site_Dev_BOQ"/>
      <sheetName val="Staff_Forecast_spread"/>
      <sheetName val="INDORAMA_Group_June_02"/>
      <sheetName val="Pipe_Supports"/>
      <sheetName val="RCC,Ret__Wall"/>
      <sheetName val="RA_4_Challan_Summary_"/>
      <sheetName val="Labour_productivity"/>
      <sheetName val="labour_coeff"/>
      <sheetName val="PART-I_(2)1"/>
      <sheetName val="final_abstract1"/>
      <sheetName val="Fee_Rate_Summary1"/>
      <sheetName val="Basement_Budget1"/>
      <sheetName val="Rate_analysis1"/>
      <sheetName val="Materials_Cost1"/>
      <sheetName val="Break_up_Sheet1"/>
      <sheetName val="RES_STEEL_TO1"/>
      <sheetName val="10__&amp;_11__Rate_Code_&amp;_BQ1"/>
      <sheetName val="B_&amp;_C_-_M_-_ccp1"/>
      <sheetName val="RMZ_Summary1"/>
      <sheetName val="Fin_Sum1"/>
      <sheetName val="Fill_this_out_first___1"/>
      <sheetName val="Site_Dev_BOQ1"/>
      <sheetName val="Staff_Forecast_spread1"/>
      <sheetName val="Field_Values1"/>
      <sheetName val="INDORAMA_Group_June_021"/>
      <sheetName val="Pipe_Supports1"/>
      <sheetName val="RCC,Ret__Wall1"/>
      <sheetName val="RA_4_Challan_Summary_1"/>
      <sheetName val="Labour_productivity1"/>
      <sheetName val="labour_coeff1"/>
      <sheetName val="BOQ_Direct_selling_cost"/>
      <sheetName val="Stress_Calculation"/>
      <sheetName val="IO_List"/>
      <sheetName val="MN_T_B_"/>
      <sheetName val="Exp_"/>
      <sheetName val="INDIGINEOUS_ITEMS_"/>
      <sheetName val="E_&amp;_R"/>
      <sheetName val="Civil_Boq"/>
      <sheetName val="beam-reinft-IIInd floor"/>
      <sheetName val="CABLE DATA"/>
      <sheetName val="gen"/>
      <sheetName val="目录"/>
      <sheetName val="Lowside"/>
      <sheetName val="Measurements"/>
      <sheetName val="Tables"/>
      <sheetName val="Flooring"/>
      <sheetName val="Ceilings"/>
      <sheetName val="ACAD Finishes"/>
      <sheetName val="Site Details"/>
      <sheetName val="Chair"/>
      <sheetName val="Site Area Statement"/>
      <sheetName val="Doors"/>
      <sheetName val="Estimate"/>
      <sheetName val="Material "/>
      <sheetName val="std.wt."/>
      <sheetName val="BOQ-Tower"/>
      <sheetName val="RES-PLANNING"/>
      <sheetName val="BOQ civil"/>
      <sheetName val="Interior"/>
      <sheetName val="parametry"/>
      <sheetName val="VARIABLE"/>
      <sheetName val="#REF"/>
      <sheetName val="GR.slab-reinft"/>
      <sheetName val="SCHEDULE"/>
      <sheetName val="Aseet1998"/>
      <sheetName val="M-Book for Conc"/>
      <sheetName val="M-Book for FW"/>
      <sheetName val="PACK (B)"/>
      <sheetName val="TBAL9697_-group_wise__sdpl"/>
      <sheetName val="Break_Dw"/>
      <sheetName val="Load_Details(B1)"/>
      <sheetName val="PA-_Consutant_"/>
      <sheetName val="Debits_as_on_12_04_08"/>
      <sheetName val="Desgn(zone_I)"/>
      <sheetName val="Bed_Class"/>
      <sheetName val="PART-I_(2)2"/>
      <sheetName val="final_abstract2"/>
      <sheetName val="Structure_Bills_Qty1"/>
      <sheetName val="Builtup_Area1"/>
      <sheetName val="MASTER_RATE_ANALYSIS1"/>
      <sheetName val="Cop_-VGN1"/>
      <sheetName val="Materials_1"/>
      <sheetName val="MN_T_B_1"/>
      <sheetName val="BOQ_Direct_selling_cost1"/>
      <sheetName val="Stress_Calculation1"/>
      <sheetName val="IO_List1"/>
      <sheetName val="E_&amp;_R1"/>
      <sheetName val="Exp_1"/>
      <sheetName val="INDIGINEOUS_ITEMS_1"/>
      <sheetName val="TBAL9697_-group_wise__sdpl1"/>
      <sheetName val="Break_Dw1"/>
      <sheetName val="Load_Details(B1)1"/>
      <sheetName val="SPT_vs_PHI1"/>
      <sheetName val="Civil_Boq1"/>
      <sheetName val="PA-_Consutant_1"/>
      <sheetName val="Debits_as_on_12_04_081"/>
      <sheetName val="Desgn(zone_I)1"/>
      <sheetName val="Bed_Class1"/>
      <sheetName val="PART-I_(2)3"/>
      <sheetName val="final_abstract3"/>
      <sheetName val="Fee_Rate_Summary2"/>
      <sheetName val="Basement_Budget2"/>
      <sheetName val="Rate_analysis2"/>
      <sheetName val="Materials_Cost2"/>
      <sheetName val="10__&amp;_11__Rate_Code_&amp;_BQ2"/>
      <sheetName val="Break_up_Sheet2"/>
      <sheetName val="B_&amp;_C_-_M_-_ccp2"/>
      <sheetName val="RES_STEEL_TO2"/>
      <sheetName val="RMZ_Summary2"/>
      <sheetName val="Pipe_Supports2"/>
      <sheetName val="Field_Values2"/>
      <sheetName val="Fin_Sum2"/>
      <sheetName val="Fill_this_out_first___2"/>
      <sheetName val="Site_Dev_BOQ2"/>
      <sheetName val="Staff_Forecast_spread2"/>
      <sheetName val="Structure_Bills_Qty2"/>
      <sheetName val="Builtup_Area2"/>
      <sheetName val="MASTER_RATE_ANALYSIS2"/>
      <sheetName val="Cop_-VGN2"/>
      <sheetName val="Materials_2"/>
      <sheetName val="MN_T_B_2"/>
      <sheetName val="BOQ_Direct_selling_cost2"/>
      <sheetName val="Stress_Calculation2"/>
      <sheetName val="IO_List2"/>
      <sheetName val="E_&amp;_R2"/>
      <sheetName val="factor_sheet1"/>
      <sheetName val="Exp_2"/>
      <sheetName val="INDIGINEOUS_ITEMS_2"/>
      <sheetName val="TBAL9697_-group_wise__sdpl2"/>
      <sheetName val="Break_Dw2"/>
      <sheetName val="Load_Details(B1)2"/>
      <sheetName val="SPT_vs_PHI2"/>
      <sheetName val="Civil_Boq2"/>
      <sheetName val="PA-_Consutant_2"/>
      <sheetName val="Debits_as_on_12_04_082"/>
      <sheetName val="INDORAMA_Group_June_022"/>
      <sheetName val="Desgn(zone_I)2"/>
      <sheetName val="Bed_Class2"/>
      <sheetName val="Voucher"/>
      <sheetName val="jobhist"/>
      <sheetName val="PART-I_(2)4"/>
      <sheetName val="final_abstract4"/>
      <sheetName val="Fee_Rate_Summary3"/>
      <sheetName val="Basement_Budget3"/>
      <sheetName val="Rate_analysis3"/>
      <sheetName val="Materials_Cost3"/>
      <sheetName val="10__&amp;_11__Rate_Code_&amp;_BQ3"/>
      <sheetName val="Break_up_Sheet3"/>
      <sheetName val="B_&amp;_C_-_M_-_ccp3"/>
      <sheetName val="RES_STEEL_TO3"/>
      <sheetName val="RMZ_Summary3"/>
      <sheetName val="Pipe_Supports3"/>
      <sheetName val="Field_Values3"/>
      <sheetName val="Fin_Sum3"/>
      <sheetName val="Fill_this_out_first___3"/>
      <sheetName val="Site_Dev_BOQ3"/>
      <sheetName val="Staff_Forecast_spread3"/>
      <sheetName val="Structure_Bills_Qty3"/>
      <sheetName val="Builtup_Area3"/>
      <sheetName val="MASTER_RATE_ANALYSIS3"/>
      <sheetName val="Cop_-VGN3"/>
      <sheetName val="Materials_3"/>
      <sheetName val="MN_T_B_3"/>
      <sheetName val="BOQ_Direct_selling_cost3"/>
      <sheetName val="Stress_Calculation3"/>
      <sheetName val="IO_List3"/>
      <sheetName val="E_&amp;_R3"/>
      <sheetName val="Exp_3"/>
      <sheetName val="INDIGINEOUS_ITEMS_3"/>
      <sheetName val="TBAL9697_-group_wise__sdpl3"/>
      <sheetName val="Break_Dw3"/>
      <sheetName val="Load_Details(B1)3"/>
      <sheetName val="SPT_vs_PHI3"/>
      <sheetName val="Civil_Boq3"/>
      <sheetName val="PA-_Consutant_3"/>
      <sheetName val="Debits_as_on_12_04_083"/>
      <sheetName val="INDORAMA_Group_June_023"/>
      <sheetName val="Desgn(zone_I)3"/>
      <sheetName val="Bed_Class3"/>
      <sheetName val="M_B-QtyRecn"/>
      <sheetName val="PART-I_(2)5"/>
      <sheetName val="final_abstract5"/>
      <sheetName val="Fee_Rate_Summary4"/>
      <sheetName val="Basement_Budget4"/>
      <sheetName val="Rate_analysis4"/>
      <sheetName val="Materials_Cost4"/>
      <sheetName val="10__&amp;_11__Rate_Code_&amp;_BQ4"/>
      <sheetName val="Break_up_Sheet4"/>
      <sheetName val="B_&amp;_C_-_M_-_ccp4"/>
      <sheetName val="RES_STEEL_TO4"/>
      <sheetName val="RMZ_Summary4"/>
      <sheetName val="Pipe_Supports4"/>
      <sheetName val="Field_Values4"/>
      <sheetName val="Fin_Sum4"/>
      <sheetName val="Fill_this_out_first___4"/>
      <sheetName val="Site_Dev_BOQ4"/>
      <sheetName val="Staff_Forecast_spread4"/>
      <sheetName val="Structure_Bills_Qty4"/>
      <sheetName val="Builtup_Area4"/>
      <sheetName val="MASTER_RATE_ANALYSIS4"/>
      <sheetName val="Cop_-VGN4"/>
      <sheetName val="Materials_4"/>
      <sheetName val="MN_T_B_4"/>
      <sheetName val="BOQ_Direct_selling_cost4"/>
      <sheetName val="Stress_Calculation4"/>
      <sheetName val="IO_List4"/>
      <sheetName val="E_&amp;_R4"/>
      <sheetName val="factor_sheet2"/>
      <sheetName val="Exp_4"/>
      <sheetName val="INDIGINEOUS_ITEMS_4"/>
      <sheetName val="TBAL9697_-group_wise__sdpl4"/>
      <sheetName val="Break_Dw4"/>
      <sheetName val="Load_Details(B1)4"/>
      <sheetName val="SPT_vs_PHI4"/>
      <sheetName val="Civil_Boq4"/>
      <sheetName val="PA-_Consutant_4"/>
      <sheetName val="Debits_as_on_12_04_084"/>
      <sheetName val="INDORAMA_Group_June_024"/>
      <sheetName val="Desgn(zone_I)4"/>
      <sheetName val="Bed_Class4"/>
      <sheetName val="M_B-QtyRecn1"/>
      <sheetName val="det_est"/>
      <sheetName val="Lead statement"/>
      <sheetName val="Labour &amp; Plant"/>
      <sheetName val="Flight-1"/>
      <sheetName val="PRECAST lightconc-II"/>
      <sheetName val="pvc"/>
      <sheetName val="선수금"/>
      <sheetName val="Code"/>
      <sheetName val="Set"/>
      <sheetName val="Summary_Bank"/>
      <sheetName val="Staircase "/>
      <sheetName val="concrete"/>
      <sheetName val="NLD - Assum"/>
      <sheetName val="Capex-fixed"/>
      <sheetName val="schedule nos"/>
      <sheetName val="CPIPE"/>
      <sheetName val="SOR"/>
      <sheetName val="INPUT SHEET"/>
      <sheetName val="BOM"/>
      <sheetName val="Price Schedule"/>
      <sheetName val="Mat_Cost"/>
      <sheetName val="Cost_Any."/>
      <sheetName val="Ratio"/>
      <sheetName val="S &amp; A"/>
      <sheetName val="office"/>
      <sheetName val="Lab"/>
      <sheetName val="Material&amp;equipment"/>
      <sheetName val="Mat_Cost1"/>
      <sheetName val="Price_Schedule"/>
      <sheetName val="S_&amp;_A"/>
      <sheetName val="Cost_Any_"/>
      <sheetName val="PointNo.5"/>
      <sheetName val="Mat_Cost2"/>
      <sheetName val="Price_Schedule1"/>
      <sheetName val="S_&amp;_A1"/>
      <sheetName val="Cost_Any_1"/>
      <sheetName val="Cost_any"/>
      <sheetName val="d-safe specs"/>
      <sheetName val="d-safe DELUXE"/>
      <sheetName val="Diawise steel abstract"/>
      <sheetName val="SUMMARY-client"/>
      <sheetName val="Rising Main"/>
      <sheetName val="LTG-STG"/>
      <sheetName val="CCTV_EST1"/>
      <sheetName val="bill 2"/>
      <sheetName val="Cable-data"/>
      <sheetName val="purpose&amp;input"/>
      <sheetName val="train cash"/>
      <sheetName val="accom cash"/>
      <sheetName val="Column Steel-R2"/>
      <sheetName val="beam-reinft-machine rm"/>
      <sheetName val="QS Name"/>
      <sheetName val="CANDY BOQ"/>
      <sheetName val="BOQ_(2)"/>
      <sheetName val="ACAD_Finishes"/>
      <sheetName val="Site_Details"/>
      <sheetName val="Site_Area_Statement"/>
      <sheetName val="Data.F8.BTR"/>
      <sheetName val="Amendments"/>
      <sheetName val="Bld.SSR"/>
      <sheetName val="SSR -Sani "/>
      <sheetName val="Elec.SSR"/>
      <sheetName val="Irri-SSR"/>
      <sheetName val="PH- SSR"/>
      <sheetName val="R &amp; B.SSR"/>
      <sheetName val="RCC Pipes"/>
      <sheetName val="PH-HDPE"/>
      <sheetName val="PH-PVC"/>
      <sheetName val="DI-Pipes &amp; Spe"/>
      <sheetName val="CI.Spe"/>
      <sheetName val="DI-Valves"/>
      <sheetName val="CI-Valves"/>
      <sheetName val="Bolts&amp; rings"/>
      <sheetName val="MH-Covers"/>
      <sheetName val="Notes"/>
      <sheetName val="Dist.Lines-150-old"/>
      <sheetName val="NW-GA"/>
      <sheetName val="GA-GVMC -NW(Com) "/>
      <sheetName val="GA-GVMC -NW "/>
      <sheetName val="Dist.Lines-100"/>
      <sheetName val="Dist-Lines -500"/>
      <sheetName val="Dist-Lines"/>
      <sheetName val="Dist.Lines-150"/>
      <sheetName val="GA-GVMC -NW  (2)"/>
      <sheetName val="GA-GVMC -NW. "/>
      <sheetName val="Dist-Lines B-1 "/>
      <sheetName val="Dist-Lines-Final checked"/>
      <sheetName val="Pumping mains-"/>
      <sheetName val="Feeder main-old"/>
      <sheetName val="Dist-Lines -B-2"/>
      <sheetName val="Dist-Lines -B-3"/>
      <sheetName val="Dist-Lines B-4"/>
      <sheetName val="Dist-Lines B-5"/>
      <sheetName val="Dist-Lines -B-6"/>
      <sheetName val="Dist-Lines -B-7"/>
      <sheetName val="Dist-Lines -B-8"/>
      <sheetName val="Dist-Lines -B-9"/>
      <sheetName val="Dist-Lines -B-10"/>
      <sheetName val="Dist-Lines -B-11"/>
      <sheetName val="Dist-Lines -B-12"/>
      <sheetName val="Dist-Lines -B-13"/>
      <sheetName val="Dist-Lines -B-14"/>
      <sheetName val="Dist-Lines -B-15"/>
      <sheetName val="Dist-Lines -B-16"/>
      <sheetName val="Feeder mains- 1"/>
      <sheetName val="Feeder mains- 2"/>
      <sheetName val="Feeder mains- (1)"/>
      <sheetName val="Feeder mains-up to 800"/>
      <sheetName val="Pumping Main-800mm"/>
      <sheetName val="ELSR-600 KL-Z-2"/>
      <sheetName val="750 KL GLSR-Z-3"/>
      <sheetName val="ELSR-750 KL-Z-3"/>
      <sheetName val="ELSR-500 KL-Z-4"/>
      <sheetName val="500 KL GLSR-Z-4"/>
      <sheetName val="ELSR-200KL-Z-7"/>
      <sheetName val="ELSR-1850 KL-Z-8"/>
      <sheetName val="1850 KL GLSR-Z-8"/>
      <sheetName val="ELSR-200KL-Z-9"/>
      <sheetName val="800 KL GLSR-Z-11"/>
      <sheetName val="900 KL GLSR-Z-12"/>
      <sheetName val="ELSR-2500 KL-Z-13"/>
      <sheetName val="ELSR-2400 KL-Z-14"/>
      <sheetName val="ELSR-1200 KL-Z-15"/>
      <sheetName val="ELSR-2000 KL-Z-16"/>
      <sheetName val="Pumping Main-500mm-(2)"/>
      <sheetName val="Pumping Main-450mm-(3)"/>
      <sheetName val="Pumping Main-(4)"/>
      <sheetName val="350 KL GLSR"/>
      <sheetName val="1000 KL Sump-"/>
      <sheetName val="1000 KL MBR"/>
      <sheetName val="MBR-1000 KL"/>
      <sheetName val="Pump room-12x8"/>
      <sheetName val="HSC"/>
      <sheetName val="B.F.Meters"/>
      <sheetName val="Pump sets"/>
      <sheetName val="Pump sets (2)"/>
      <sheetName val="Gen sets"/>
      <sheetName val="PR Valves"/>
      <sheetName val="W.man.Qrt-"/>
      <sheetName val="O &amp;M"/>
      <sheetName val="Generator Room-1"/>
      <sheetName val="200 KL GLSR-6 (2)"/>
      <sheetName val="500 KL Sump-(1)"/>
      <sheetName val="250 KL Sump-(3)"/>
      <sheetName val="Office - MBR"/>
      <sheetName val="HSC (2)"/>
      <sheetName val="O&amp;M"/>
      <sheetName val="Gen sets (2)"/>
      <sheetName val="Transfarmer"/>
      <sheetName val="C-Mat-Gen"/>
      <sheetName val="Convey"/>
      <sheetName val="Sheet1 (2)"/>
      <sheetName val="Hire"/>
      <sheetName val="Mortars,"/>
      <sheetName val="Cent'g-1"/>
      <sheetName val="Cent'g-2"/>
      <sheetName val="Loading"/>
      <sheetName val="Dismantling"/>
      <sheetName val="DI pipes"/>
      <sheetName val="DI-Spe-1"/>
      <sheetName val="Wt.of DI Spe."/>
      <sheetName val="HDPE pipes"/>
      <sheetName val="HDPE-Spe"/>
      <sheetName val="RCC-PE"/>
      <sheetName val="RCC SS"/>
      <sheetName val="CI Spe."/>
      <sheetName val="PVC-WS"/>
      <sheetName val="ELSR-2"/>
      <sheetName val="data-ELSR "/>
      <sheetName val="Lowering"/>
      <sheetName val="data-Water Supply"/>
      <sheetName val="Sump &amp; ST"/>
      <sheetName val="Chamber-1"/>
      <sheetName val="Bld.Stnd,Data"/>
      <sheetName val="Bld up to 3F"/>
      <sheetName val="CC road"/>
      <sheetName val="EWE-Roads"/>
      <sheetName val="Dist Lines"/>
      <sheetName val="Feeder mains-2"/>
      <sheetName val="Gravity Main-900mm"/>
      <sheetName val="550 KL Sump-1"/>
      <sheetName val="550 KL Sump-2"/>
      <sheetName val="ELSR-1200 KL"/>
      <sheetName val="650 KL GLSR (2)"/>
      <sheetName val="850 KL GLSR "/>
      <sheetName val="500 KL sump"/>
      <sheetName val="200 KL- ELSR Yelluru"/>
      <sheetName val="Dist-Zone-below 50000"/>
      <sheetName val="Data -O&amp;M"/>
      <sheetName val="Lengths-Tandur"/>
      <sheetName val="Bld-Total"/>
      <sheetName val="Pumping main-350mm"/>
      <sheetName val="Details"/>
      <sheetName val="Dist-est"/>
      <sheetName val="info-1"/>
      <sheetName val="Inf.Well"/>
      <sheetName val="Approah road to MBR"/>
      <sheetName val="Approach Roads-Source"/>
      <sheetName val="Dist-Zone-1"/>
      <sheetName val="400mm-P.Main"/>
      <sheetName val="Rates-ELSR,Filters"/>
      <sheetName val="13 Mld-WTP"/>
      <sheetName val="data-Intake well"/>
      <sheetName val="data-ELSR-"/>
      <sheetName val="Valves"/>
      <sheetName val="Model GLSR-"/>
      <sheetName val="Feeder main-1 (2)"/>
      <sheetName val="Dist &amp; Feeder mains  (2)"/>
      <sheetName val="BFlow meters"/>
      <sheetName val="DI-100-900"/>
      <sheetName val="O Nd M"/>
      <sheetName val="Pump room-6.59x6.00m"/>
      <sheetName val="data-MS-pipe"/>
      <sheetName val="GA-GVMC -Raiwada-BWSC"/>
      <sheetName val="BWSC-Pumping Main-1200mm"/>
      <sheetName val="GA-GVMC -Raiwada"/>
      <sheetName val="MS-Pumping Main-1300mm"/>
      <sheetName val="Thurst-F.mains"/>
      <sheetName val="Thrust-P.mains"/>
      <sheetName val="CI weights"/>
      <sheetName val="PH-BWSC"/>
      <sheetName val="BWSC-Rate"/>
      <sheetName val="BWSC-Cal"/>
      <sheetName val="DATA-2005-06"/>
      <sheetName val="ssr-rates"/>
      <sheetName val="leads"/>
      <sheetName val="Register"/>
      <sheetName val="r"/>
      <sheetName val="newsales"/>
      <sheetName val="Meas.-Hotel Part"/>
      <sheetName val="Pay_Sep06"/>
      <sheetName val="협조전"/>
      <sheetName val="AK-Offertstammblatt"/>
      <sheetName val="WORK TABLE"/>
      <sheetName val="220 11  BS "/>
      <sheetName val="Intro."/>
      <sheetName val="B3-B4-B5-B6"/>
      <sheetName val="Detail"/>
      <sheetName val="B1"/>
      <sheetName val="B"/>
      <sheetName val="BOQ Distribution"/>
      <sheetName val="Balustrade"/>
      <sheetName val="CFForecast detail"/>
      <sheetName val="Model (Not Merged)"/>
      <sheetName val="IS"/>
      <sheetName val="SGS ACQ"/>
      <sheetName val="Form 6"/>
      <sheetName val="EDWise"/>
      <sheetName val="01"/>
      <sheetName val="Version"/>
      <sheetName val="환율"/>
      <sheetName val="discounts_XP140"/>
      <sheetName val="Vind - BtB"/>
      <sheetName val="Tender Summary"/>
      <sheetName val="intr stool brkup"/>
      <sheetName val="Cash Flows &amp; IRR"/>
      <sheetName val="MFG"/>
      <sheetName val="QCEQPT-owned"/>
      <sheetName val="Internet"/>
      <sheetName val="Introduction"/>
      <sheetName val="Operating Statistics"/>
      <sheetName val="Financials"/>
      <sheetName val="1"/>
      <sheetName val="PriceSummary"/>
      <sheetName val="A.O.R."/>
      <sheetName val="sheeet7"/>
      <sheetName val="P4-BOQ"/>
      <sheetName val="Material Rate"/>
      <sheetName val="Conc_Analysis"/>
      <sheetName val="upa"/>
      <sheetName val="RAJU ASSO"/>
      <sheetName val="소상 &quot;1&quot;"/>
      <sheetName val="Discount &amp; Margin"/>
      <sheetName val="Pump se_x0000_Ñ"/>
      <sheetName val="BS"/>
      <sheetName val="Capex"/>
      <sheetName val="CIV INV&amp;EXP"/>
      <sheetName val="not req 3"/>
      <sheetName val="220Kv (2)"/>
      <sheetName val="COMPLEXALL"/>
      <sheetName val="lead-st"/>
      <sheetName val="pvc_basic"/>
      <sheetName val="Estimate 10.00 Lakhs "/>
      <sheetName val="mlead"/>
      <sheetName val="abs road"/>
      <sheetName val="coverpage"/>
      <sheetName val="RMR"/>
      <sheetName val="Road data"/>
      <sheetName val="R_Det"/>
      <sheetName val="Detail In Door Stad"/>
      <sheetName val="Proforma -II "/>
      <sheetName val="DATA_PRG"/>
      <sheetName val="Ellis &amp; WS&amp;S"/>
      <sheetName val="Drip mould &amp; Elevation"/>
      <sheetName val="Trussess"/>
      <sheetName val="MRATES"/>
      <sheetName val="Pump se"/>
      <sheetName val="Control"/>
      <sheetName val="PROG_DATA"/>
      <sheetName val="DETAILED  BOQ"/>
      <sheetName val="Name List"/>
      <sheetName val="PRELIM5"/>
      <sheetName val="Abs PMRL"/>
      <sheetName val="Cleaning &amp; Grubbing"/>
      <sheetName val="Price Comparison"/>
      <sheetName val="BLOCK-A (MEA.SHEET)"/>
      <sheetName val="Insts"/>
      <sheetName val="Retaing wall"/>
      <sheetName val="TS-TC"/>
      <sheetName val="대비표"/>
      <sheetName val="except wiring"/>
      <sheetName val="Cs"/>
      <sheetName val="CPIPE 1"/>
      <sheetName val="Assumptions"/>
      <sheetName val="3. Elemental Summary"/>
      <sheetName val="PO Summary"/>
      <sheetName val="BOQ Summary"/>
      <sheetName val="Sec 1 Loose Furniture 18% GST"/>
      <sheetName val="Sec 1 Loose Furniture 12% GST"/>
      <sheetName val="Sec 1 Loose Furniture 5% GST"/>
      <sheetName val="Sec 2 Cafeteria Tables"/>
      <sheetName val="Sec 3 Cafeteria Chairs"/>
      <sheetName val="Sec 4 Work Floors - NT "/>
      <sheetName val="Sec 5 LGF Chairs-NT"/>
      <sheetName val="Sec 6 Additional 18% GST "/>
      <sheetName val="Sec 6 Additional 12% GST "/>
      <sheetName val="Sec 11-NT set 3"/>
      <sheetName val="DC Summary"/>
      <sheetName val="M Sheet"/>
      <sheetName val="RA4 Checklist"/>
      <sheetName val="Branch Power"/>
      <sheetName val="Distrib"/>
      <sheetName val="Emergency"/>
      <sheetName val="Equipment"/>
      <sheetName val="Lighting"/>
      <sheetName val="P.Well( RCC)"/>
      <sheetName val="Template4444"/>
      <sheetName val="CONNECT"/>
      <sheetName val="DetEst"/>
      <sheetName val="basdat"/>
      <sheetName val="P-Ins &amp; Bonds"/>
      <sheetName val="PCC"/>
      <sheetName val="NEW-IDs Fun &amp; Group"/>
      <sheetName val="Values"/>
      <sheetName val="PRICE-COMP"/>
      <sheetName val="sheet6"/>
      <sheetName val="India F&amp;S Template"/>
      <sheetName val="R20_R30_work"/>
      <sheetName val="PRSH"/>
      <sheetName val="Results"/>
      <sheetName val="PLGroupings"/>
      <sheetName val="List"/>
      <sheetName val="BASIS -DEC 08"/>
      <sheetName val=" "/>
      <sheetName val="Occ, Other Rev, Exp, Dispo"/>
      <sheetName val="PART-I_(2)6"/>
      <sheetName val="final_abstract6"/>
      <sheetName val="Basement_Budget5"/>
      <sheetName val="Fee_Rate_Summary5"/>
      <sheetName val="Rate_analysis5"/>
      <sheetName val="Materials_Cost5"/>
      <sheetName val="10__&amp;_11__Rate_Code_&amp;_BQ5"/>
      <sheetName val="RES_STEEL_TO5"/>
      <sheetName val="Break_up_Sheet5"/>
      <sheetName val="B_&amp;_C_-_M_-_ccp5"/>
      <sheetName val="RMZ_Summary5"/>
      <sheetName val="Fill_this_out_first___5"/>
      <sheetName val="TBAL9697_-group_wise__sdpl5"/>
      <sheetName val="Fin_Sum5"/>
      <sheetName val="Site_Dev_BOQ5"/>
      <sheetName val="Staff_Forecast_spread5"/>
      <sheetName val="Field_Values5"/>
      <sheetName val="Structure_Bills_Qty5"/>
      <sheetName val="Builtup_Area5"/>
      <sheetName val="MASTER_RATE_ANALYSIS5"/>
      <sheetName val="Cop_-VGN5"/>
      <sheetName val="IO_List5"/>
      <sheetName val="BOQ_Direct_selling_cost5"/>
      <sheetName val="Stress_Calculation5"/>
      <sheetName val="Pipe_Supports5"/>
      <sheetName val="Materials_5"/>
      <sheetName val="MN_T_B_5"/>
      <sheetName val="Exp_5"/>
      <sheetName val="INDIGINEOUS_ITEMS_5"/>
      <sheetName val="INDORAMA_Group_June_025"/>
      <sheetName val="E_&amp;_R5"/>
      <sheetName val="Break_Dw5"/>
      <sheetName val="Load_Details(B1)5"/>
      <sheetName val="SPT_vs_PHI5"/>
      <sheetName val="Civil_Boq5"/>
      <sheetName val="Debits_as_on_12_04_085"/>
      <sheetName val="For_Bill-04_PS"/>
      <sheetName val="RCC,Ret__Wall2"/>
      <sheetName val="RA_4_Challan_Summary_2"/>
      <sheetName val="Labour_productivity2"/>
      <sheetName val="labour_coeff2"/>
      <sheetName val="BOQ_(2)1"/>
      <sheetName val="PA-_Consutant_5"/>
      <sheetName val="Sheet3_(2)"/>
      <sheetName val="ORDER_BOOKING"/>
      <sheetName val="beam-reinft-IIInd_floor"/>
      <sheetName val="Bed_Class5"/>
      <sheetName val="PH_data"/>
      <sheetName val="Details_(3)"/>
      <sheetName val="Desgn(zone_I)5"/>
      <sheetName val="M_B-QtyRecn2"/>
      <sheetName val="Sqn__Main__Abs"/>
      <sheetName val="Staff_Acco_"/>
      <sheetName val="Section_Catalogue"/>
      <sheetName val="Approved_MTD_Proj_#'s"/>
      <sheetName val="ACAD_Finishes1"/>
      <sheetName val="Site_Details1"/>
      <sheetName val="Site_Area_Statement1"/>
      <sheetName val="CABLE_DATA"/>
      <sheetName val="GR_slab-reinft"/>
      <sheetName val="BOQ_civil"/>
      <sheetName val="INPUT_SHEET"/>
      <sheetName val="Rising_Main"/>
      <sheetName val="Estimate_"/>
      <sheetName val="Common_"/>
      <sheetName val="Staircase_"/>
      <sheetName val="Material_"/>
      <sheetName val="PACK_(B)"/>
      <sheetName val="M-Book_for_Conc"/>
      <sheetName val="M-Book_for_FW"/>
      <sheetName val="QS_Name"/>
      <sheetName val="CANDY_BOQ"/>
      <sheetName val="NLD_-_Assum"/>
      <sheetName val="schedule_nos"/>
      <sheetName val="bill_2"/>
      <sheetName val="train_cash"/>
      <sheetName val="accom_cash"/>
      <sheetName val="d-safe_specs"/>
      <sheetName val="d-safe_DELUXE"/>
      <sheetName val="Diawise_steel_abstract"/>
      <sheetName val="Column_Steel-R2"/>
      <sheetName val="std_wt_"/>
      <sheetName val="Meas_-Hotel_Part"/>
      <sheetName val="beam-reinft-machine_rm"/>
      <sheetName val="Vind_-_BtB"/>
      <sheetName val="Tender_Summary"/>
      <sheetName val="WORK_TABLE"/>
      <sheetName val="220_11__BS_"/>
      <sheetName val="Intro_"/>
      <sheetName val="Cash_Flows_&amp;_IRR"/>
      <sheetName val="SGS_ACQ"/>
      <sheetName val="CFForecast_detail"/>
      <sheetName val="Model_(Not_Merged)"/>
      <sheetName val="Form_6"/>
      <sheetName val="Operating_Statistics"/>
      <sheetName val="PC Master List"/>
      <sheetName val="Project Details.."/>
      <sheetName val="TOS-F"/>
      <sheetName val="2.대외공문"/>
      <sheetName val="M.S."/>
      <sheetName val="BHANDUP"/>
      <sheetName val="INFRA-CONTRACOR"/>
      <sheetName val="Excavation"/>
      <sheetName val="RCC"/>
      <sheetName val=" Block work"/>
      <sheetName val="Plaster"/>
      <sheetName val="Flooring &amp; Road"/>
      <sheetName val="CHintamani"/>
      <sheetName val="SSF"/>
      <sheetName val="Plumbing"/>
      <sheetName val="Cement"/>
      <sheetName val="BOM "/>
      <sheetName val="SUBMITED bISS"/>
      <sheetName val="TOTAL SUMMARY"/>
      <sheetName val="QTY"/>
      <sheetName val="DOOR-WINDOW SCHEDULE"/>
      <sheetName val="BLOCK WORK-GRD FLR"/>
      <sheetName val="project"/>
      <sheetName val="detail'02"/>
      <sheetName val="Qty-UG"/>
      <sheetName val="ANNEXURE-A"/>
      <sheetName val="Labor abs-NMR"/>
      <sheetName val="Baricading"/>
      <sheetName val="ICO_budzet_97"/>
      <sheetName val="inWords"/>
      <sheetName val="Mar Roster"/>
      <sheetName val="UNP-NCW "/>
      <sheetName val="Transfer"/>
      <sheetName val="4 Annex 1 Basic rate"/>
      <sheetName val="drg"/>
      <sheetName val="0"/>
      <sheetName val="CUM-Mar07"/>
      <sheetName val="CRM"/>
      <sheetName val="A3"/>
      <sheetName val="BUD 07-08"/>
      <sheetName val="HIDE"/>
      <sheetName val="XL"/>
      <sheetName val="Works - Quote Sheet"/>
      <sheetName val="pri-com"/>
      <sheetName val="conc-foot-gradeslab"/>
      <sheetName val="Parameter"/>
      <sheetName val="site fab&amp;ernstr"/>
      <sheetName val="ecc_res"/>
      <sheetName val="water prop."/>
      <sheetName val="Door Qty"/>
      <sheetName val="Win Qty"/>
      <sheetName val="Japan Reco"/>
      <sheetName val="Costing-blk-B"/>
      <sheetName val="Master"/>
      <sheetName val="FINOLEX"/>
      <sheetName val="Basic"/>
      <sheetName val="Capital Structure"/>
      <sheetName val="Actuals_by_Job"/>
      <sheetName val="Outlook"/>
      <sheetName val="compare"/>
      <sheetName val="except_wiring"/>
      <sheetName val="CPIPE_1"/>
      <sheetName val="M_S_"/>
      <sheetName val="PART-I_(2)28"/>
      <sheetName val="final_abstract28"/>
      <sheetName val="Basement_Budget27"/>
      <sheetName val="Rate_analysis27"/>
      <sheetName val="Fee_Rate_Summary27"/>
      <sheetName val="Materials_Cost27"/>
      <sheetName val="10__&amp;_11__Rate_Code_&amp;_BQ27"/>
      <sheetName val="Break_up_Sheet27"/>
      <sheetName val="B_&amp;_C_-_M_-_ccp27"/>
      <sheetName val="RES_STEEL_TO27"/>
      <sheetName val="RMZ_Summary27"/>
      <sheetName val="Materials_27"/>
      <sheetName val="Field_Values27"/>
      <sheetName val="Fin_Sum27"/>
      <sheetName val="Fill_this_out_first___27"/>
      <sheetName val="Site_Dev_BOQ27"/>
      <sheetName val="Staff_Forecast_spread27"/>
      <sheetName val="Structure_Bills_Qty27"/>
      <sheetName val="Builtup_Area27"/>
      <sheetName val="MASTER_RATE_ANALYSIS27"/>
      <sheetName val="Cop_-VGN27"/>
      <sheetName val="Pipe_Supports27"/>
      <sheetName val="MN_T_B_27"/>
      <sheetName val="BOQ_Direct_selling_cost27"/>
      <sheetName val="Stress_Calculation27"/>
      <sheetName val="IO_List27"/>
      <sheetName val="TBAL9697_-group_wise__sdpl27"/>
      <sheetName val="Exp_27"/>
      <sheetName val="INDIGINEOUS_ITEMS_27"/>
      <sheetName val="E_&amp;_R27"/>
      <sheetName val="Load_Details(B1)27"/>
      <sheetName val="Break_Dw27"/>
      <sheetName val="SPT_vs_PHI27"/>
      <sheetName val="Civil_Boq27"/>
      <sheetName val="PA-_Consutant_27"/>
      <sheetName val="Debits_as_on_12_04_0827"/>
      <sheetName val="Sheet3_(2)27"/>
      <sheetName val="INDORAMA_Group_June_0227"/>
      <sheetName val="Sheet3_(2)1"/>
      <sheetName val="Sheet3_(2)2"/>
      <sheetName val="Sheet3_(2)3"/>
      <sheetName val="Sheet3_(2)5"/>
      <sheetName val="Sheet3_(2)4"/>
      <sheetName val="PART-I_(2)7"/>
      <sheetName val="final_abstract7"/>
      <sheetName val="Basement_Budget6"/>
      <sheetName val="Rate_analysis6"/>
      <sheetName val="Fee_Rate_Summary6"/>
      <sheetName val="Materials_Cost6"/>
      <sheetName val="10__&amp;_11__Rate_Code_&amp;_BQ6"/>
      <sheetName val="Break_up_Sheet6"/>
      <sheetName val="B_&amp;_C_-_M_-_ccp6"/>
      <sheetName val="RES_STEEL_TO6"/>
      <sheetName val="RMZ_Summary6"/>
      <sheetName val="Materials_6"/>
      <sheetName val="Field_Values6"/>
      <sheetName val="Fin_Sum6"/>
      <sheetName val="Fill_this_out_first___6"/>
      <sheetName val="Site_Dev_BOQ6"/>
      <sheetName val="Staff_Forecast_spread6"/>
      <sheetName val="Structure_Bills_Qty6"/>
      <sheetName val="Builtup_Area6"/>
      <sheetName val="MASTER_RATE_ANALYSIS6"/>
      <sheetName val="Cop_-VGN6"/>
      <sheetName val="Pipe_Supports6"/>
      <sheetName val="MN_T_B_6"/>
      <sheetName val="BOQ_Direct_selling_cost6"/>
      <sheetName val="Stress_Calculation6"/>
      <sheetName val="IO_List6"/>
      <sheetName val="TBAL9697_-group_wise__sdpl6"/>
      <sheetName val="Exp_6"/>
      <sheetName val="INDIGINEOUS_ITEMS_6"/>
      <sheetName val="E_&amp;_R6"/>
      <sheetName val="Load_Details(B1)6"/>
      <sheetName val="Break_Dw6"/>
      <sheetName val="SPT_vs_PHI6"/>
      <sheetName val="Civil_Boq6"/>
      <sheetName val="PA-_Consutant_6"/>
      <sheetName val="Debits_as_on_12_04_086"/>
      <sheetName val="Sheet3_(2)6"/>
      <sheetName val="INDORAMA_Group_June_026"/>
      <sheetName val="PART-I_(2)8"/>
      <sheetName val="final_abstract8"/>
      <sheetName val="Basement_Budget7"/>
      <sheetName val="Rate_analysis7"/>
      <sheetName val="Fee_Rate_Summary7"/>
      <sheetName val="Materials_Cost7"/>
      <sheetName val="10__&amp;_11__Rate_Code_&amp;_BQ7"/>
      <sheetName val="Break_up_Sheet7"/>
      <sheetName val="B_&amp;_C_-_M_-_ccp7"/>
      <sheetName val="RES_STEEL_TO7"/>
      <sheetName val="RMZ_Summary7"/>
      <sheetName val="Materials_7"/>
      <sheetName val="Field_Values7"/>
      <sheetName val="Fin_Sum7"/>
      <sheetName val="Fill_this_out_first___7"/>
      <sheetName val="Site_Dev_BOQ7"/>
      <sheetName val="Staff_Forecast_spread7"/>
      <sheetName val="Structure_Bills_Qty7"/>
      <sheetName val="Builtup_Area7"/>
      <sheetName val="MASTER_RATE_ANALYSIS7"/>
      <sheetName val="Cop_-VGN7"/>
      <sheetName val="Pipe_Supports7"/>
      <sheetName val="MN_T_B_7"/>
      <sheetName val="BOQ_Direct_selling_cost7"/>
      <sheetName val="Stress_Calculation7"/>
      <sheetName val="IO_List7"/>
      <sheetName val="TBAL9697_-group_wise__sdpl7"/>
      <sheetName val="Exp_7"/>
      <sheetName val="INDIGINEOUS_ITEMS_7"/>
      <sheetName val="E_&amp;_R7"/>
      <sheetName val="Load_Details(B1)7"/>
      <sheetName val="Break_Dw7"/>
      <sheetName val="SPT_vs_PHI7"/>
      <sheetName val="Civil_Boq7"/>
      <sheetName val="PA-_Consutant_7"/>
      <sheetName val="Debits_as_on_12_04_087"/>
      <sheetName val="Sheet3_(2)7"/>
      <sheetName val="INDORAMA_Group_June_027"/>
      <sheetName val="PART-I_(2)12"/>
      <sheetName val="final_abstract12"/>
      <sheetName val="Basement_Budget11"/>
      <sheetName val="Rate_analysis11"/>
      <sheetName val="Fee_Rate_Summary11"/>
      <sheetName val="Materials_Cost11"/>
      <sheetName val="10__&amp;_11__Rate_Code_&amp;_BQ11"/>
      <sheetName val="Break_up_Sheet11"/>
      <sheetName val="B_&amp;_C_-_M_-_ccp11"/>
      <sheetName val="RES_STEEL_TO11"/>
      <sheetName val="RMZ_Summary11"/>
      <sheetName val="Materials_11"/>
      <sheetName val="Field_Values11"/>
      <sheetName val="Fin_Sum11"/>
      <sheetName val="Fill_this_out_first___11"/>
      <sheetName val="Site_Dev_BOQ11"/>
      <sheetName val="Staff_Forecast_spread11"/>
      <sheetName val="Structure_Bills_Qty11"/>
      <sheetName val="Builtup_Area11"/>
      <sheetName val="MASTER_RATE_ANALYSIS11"/>
      <sheetName val="Cop_-VGN11"/>
      <sheetName val="Pipe_Supports11"/>
      <sheetName val="MN_T_B_11"/>
      <sheetName val="BOQ_Direct_selling_cost11"/>
      <sheetName val="Stress_Calculation11"/>
      <sheetName val="IO_List11"/>
      <sheetName val="TBAL9697_-group_wise__sdpl11"/>
      <sheetName val="Exp_11"/>
      <sheetName val="INDIGINEOUS_ITEMS_11"/>
      <sheetName val="E_&amp;_R11"/>
      <sheetName val="Load_Details(B1)11"/>
      <sheetName val="Break_Dw11"/>
      <sheetName val="SPT_vs_PHI11"/>
      <sheetName val="Civil_Boq11"/>
      <sheetName val="PA-_Consutant_11"/>
      <sheetName val="Debits_as_on_12_04_0811"/>
      <sheetName val="Sheet3_(2)11"/>
      <sheetName val="INDORAMA_Group_June_0211"/>
      <sheetName val="PART-I_(2)9"/>
      <sheetName val="final_abstract9"/>
      <sheetName val="Basement_Budget8"/>
      <sheetName val="Rate_analysis8"/>
      <sheetName val="Fee_Rate_Summary8"/>
      <sheetName val="Materials_Cost8"/>
      <sheetName val="10__&amp;_11__Rate_Code_&amp;_BQ8"/>
      <sheetName val="Break_up_Sheet8"/>
      <sheetName val="B_&amp;_C_-_M_-_ccp8"/>
      <sheetName val="RES_STEEL_TO8"/>
      <sheetName val="RMZ_Summary8"/>
      <sheetName val="Materials_8"/>
      <sheetName val="Field_Values8"/>
      <sheetName val="Fin_Sum8"/>
      <sheetName val="Fill_this_out_first___8"/>
      <sheetName val="Site_Dev_BOQ8"/>
      <sheetName val="Staff_Forecast_spread8"/>
      <sheetName val="Structure_Bills_Qty8"/>
      <sheetName val="Builtup_Area8"/>
      <sheetName val="MASTER_RATE_ANALYSIS8"/>
      <sheetName val="Cop_-VGN8"/>
      <sheetName val="Pipe_Supports8"/>
      <sheetName val="MN_T_B_8"/>
      <sheetName val="BOQ_Direct_selling_cost8"/>
      <sheetName val="Stress_Calculation8"/>
      <sheetName val="IO_List8"/>
      <sheetName val="TBAL9697_-group_wise__sdpl8"/>
      <sheetName val="Exp_8"/>
      <sheetName val="INDIGINEOUS_ITEMS_8"/>
      <sheetName val="E_&amp;_R8"/>
      <sheetName val="Load_Details(B1)8"/>
      <sheetName val="Break_Dw8"/>
      <sheetName val="SPT_vs_PHI8"/>
      <sheetName val="Civil_Boq8"/>
      <sheetName val="PA-_Consutant_8"/>
      <sheetName val="Debits_as_on_12_04_088"/>
      <sheetName val="Sheet3_(2)8"/>
      <sheetName val="INDORAMA_Group_June_028"/>
      <sheetName val="PART-I_(2)10"/>
      <sheetName val="final_abstract10"/>
      <sheetName val="Basement_Budget9"/>
      <sheetName val="Rate_analysis9"/>
      <sheetName val="Fee_Rate_Summary9"/>
      <sheetName val="Materials_Cost9"/>
      <sheetName val="10__&amp;_11__Rate_Code_&amp;_BQ9"/>
      <sheetName val="Break_up_Sheet9"/>
      <sheetName val="B_&amp;_C_-_M_-_ccp9"/>
      <sheetName val="RES_STEEL_TO9"/>
      <sheetName val="RMZ_Summary9"/>
      <sheetName val="Materials_9"/>
      <sheetName val="Field_Values9"/>
      <sheetName val="Fin_Sum9"/>
      <sheetName val="Fill_this_out_first___9"/>
      <sheetName val="Site_Dev_BOQ9"/>
      <sheetName val="Staff_Forecast_spread9"/>
      <sheetName val="Structure_Bills_Qty9"/>
      <sheetName val="Builtup_Area9"/>
      <sheetName val="MASTER_RATE_ANALYSIS9"/>
      <sheetName val="Cop_-VGN9"/>
      <sheetName val="Pipe_Supports9"/>
      <sheetName val="MN_T_B_9"/>
      <sheetName val="BOQ_Direct_selling_cost9"/>
      <sheetName val="Stress_Calculation9"/>
      <sheetName val="IO_List9"/>
      <sheetName val="TBAL9697_-group_wise__sdpl9"/>
      <sheetName val="Exp_9"/>
      <sheetName val="INDIGINEOUS_ITEMS_9"/>
      <sheetName val="E_&amp;_R9"/>
      <sheetName val="Load_Details(B1)9"/>
      <sheetName val="Break_Dw9"/>
      <sheetName val="SPT_vs_PHI9"/>
      <sheetName val="Civil_Boq9"/>
      <sheetName val="PA-_Consutant_9"/>
      <sheetName val="Debits_as_on_12_04_089"/>
      <sheetName val="Sheet3_(2)9"/>
      <sheetName val="INDORAMA_Group_June_029"/>
      <sheetName val="PART-I_(2)11"/>
      <sheetName val="final_abstract11"/>
      <sheetName val="Basement_Budget10"/>
      <sheetName val="Rate_analysis10"/>
      <sheetName val="Fee_Rate_Summary10"/>
      <sheetName val="Materials_Cost10"/>
      <sheetName val="10__&amp;_11__Rate_Code_&amp;_BQ10"/>
      <sheetName val="Break_up_Sheet10"/>
      <sheetName val="B_&amp;_C_-_M_-_ccp10"/>
      <sheetName val="RES_STEEL_TO10"/>
      <sheetName val="RMZ_Summary10"/>
      <sheetName val="Materials_10"/>
      <sheetName val="Field_Values10"/>
      <sheetName val="Fin_Sum10"/>
      <sheetName val="Fill_this_out_first___10"/>
      <sheetName val="Site_Dev_BOQ10"/>
      <sheetName val="Staff_Forecast_spread10"/>
      <sheetName val="Structure_Bills_Qty10"/>
      <sheetName val="Builtup_Area10"/>
      <sheetName val="MASTER_RATE_ANALYSIS10"/>
      <sheetName val="Cop_-VGN10"/>
      <sheetName val="Pipe_Supports10"/>
      <sheetName val="MN_T_B_10"/>
      <sheetName val="BOQ_Direct_selling_cost10"/>
      <sheetName val="Stress_Calculation10"/>
      <sheetName val="IO_List10"/>
      <sheetName val="TBAL9697_-group_wise__sdpl10"/>
      <sheetName val="Exp_10"/>
      <sheetName val="INDIGINEOUS_ITEMS_10"/>
      <sheetName val="E_&amp;_R10"/>
      <sheetName val="Load_Details(B1)10"/>
      <sheetName val="Break_Dw10"/>
      <sheetName val="SPT_vs_PHI10"/>
      <sheetName val="Civil_Boq10"/>
      <sheetName val="PA-_Consutant_10"/>
      <sheetName val="Debits_as_on_12_04_0810"/>
      <sheetName val="Sheet3_(2)10"/>
      <sheetName val="INDORAMA_Group_June_0210"/>
      <sheetName val="PART-I_(2)13"/>
      <sheetName val="final_abstract13"/>
      <sheetName val="Basement_Budget12"/>
      <sheetName val="Rate_analysis12"/>
      <sheetName val="Fee_Rate_Summary12"/>
      <sheetName val="Materials_Cost12"/>
      <sheetName val="10__&amp;_11__Rate_Code_&amp;_BQ12"/>
      <sheetName val="Break_up_Sheet12"/>
      <sheetName val="B_&amp;_C_-_M_-_ccp12"/>
      <sheetName val="RES_STEEL_TO12"/>
      <sheetName val="RMZ_Summary12"/>
      <sheetName val="Materials_12"/>
      <sheetName val="Fill_this_out_first___12"/>
      <sheetName val="Cop_-VGN12"/>
      <sheetName val="Field_Values12"/>
      <sheetName val="Fin_Sum12"/>
      <sheetName val="Site_Dev_BOQ12"/>
      <sheetName val="Staff_Forecast_spread12"/>
      <sheetName val="Structure_Bills_Qty12"/>
      <sheetName val="Builtup_Area12"/>
      <sheetName val="MASTER_RATE_ANALYSIS12"/>
      <sheetName val="Pipe_Supports12"/>
      <sheetName val="MN_T_B_12"/>
      <sheetName val="BOQ_Direct_selling_cost12"/>
      <sheetName val="Stress_Calculation12"/>
      <sheetName val="IO_List12"/>
      <sheetName val="TBAL9697_-group_wise__sdpl12"/>
      <sheetName val="Exp_12"/>
      <sheetName val="INDIGINEOUS_ITEMS_12"/>
      <sheetName val="E_&amp;_R12"/>
      <sheetName val="Load_Details(B1)12"/>
      <sheetName val="Break_Dw12"/>
      <sheetName val="SPT_vs_PHI12"/>
      <sheetName val="Civil_Boq12"/>
      <sheetName val="PA-_Consutant_12"/>
      <sheetName val="Debits_as_on_12_04_0812"/>
      <sheetName val="Sheet3_(2)12"/>
      <sheetName val="INDORAMA_Group_June_0212"/>
      <sheetName val="PART-I_(2)16"/>
      <sheetName val="final_abstract16"/>
      <sheetName val="Basement_Budget15"/>
      <sheetName val="Rate_analysis15"/>
      <sheetName val="Fee_Rate_Summary15"/>
      <sheetName val="Materials_Cost15"/>
      <sheetName val="10__&amp;_11__Rate_Code_&amp;_BQ15"/>
      <sheetName val="Break_up_Sheet15"/>
      <sheetName val="B_&amp;_C_-_M_-_ccp15"/>
      <sheetName val="RES_STEEL_TO15"/>
      <sheetName val="RMZ_Summary15"/>
      <sheetName val="Materials_15"/>
      <sheetName val="Field_Values15"/>
      <sheetName val="Fin_Sum15"/>
      <sheetName val="Fill_this_out_first___15"/>
      <sheetName val="Site_Dev_BOQ15"/>
      <sheetName val="Staff_Forecast_spread15"/>
      <sheetName val="Structure_Bills_Qty15"/>
      <sheetName val="Builtup_Area15"/>
      <sheetName val="MASTER_RATE_ANALYSIS15"/>
      <sheetName val="Cop_-VGN15"/>
      <sheetName val="Pipe_Supports15"/>
      <sheetName val="MN_T_B_15"/>
      <sheetName val="BOQ_Direct_selling_cost15"/>
      <sheetName val="Stress_Calculation15"/>
      <sheetName val="IO_List15"/>
      <sheetName val="TBAL9697_-group_wise__sdpl15"/>
      <sheetName val="Exp_15"/>
      <sheetName val="INDIGINEOUS_ITEMS_15"/>
      <sheetName val="E_&amp;_R15"/>
      <sheetName val="Load_Details(B1)15"/>
      <sheetName val="Break_Dw15"/>
      <sheetName val="SPT_vs_PHI15"/>
      <sheetName val="Civil_Boq15"/>
      <sheetName val="PA-_Consutant_15"/>
      <sheetName val="Debits_as_on_12_04_0815"/>
      <sheetName val="Sheet3_(2)15"/>
      <sheetName val="INDORAMA_Group_June_0215"/>
      <sheetName val="PART-I_(2)14"/>
      <sheetName val="final_abstract14"/>
      <sheetName val="Basement_Budget13"/>
      <sheetName val="Rate_analysis13"/>
      <sheetName val="Fee_Rate_Summary13"/>
      <sheetName val="Materials_Cost13"/>
      <sheetName val="10__&amp;_11__Rate_Code_&amp;_BQ13"/>
      <sheetName val="Break_up_Sheet13"/>
      <sheetName val="B_&amp;_C_-_M_-_ccp13"/>
      <sheetName val="RES_STEEL_TO13"/>
      <sheetName val="RMZ_Summary13"/>
      <sheetName val="Materials_13"/>
      <sheetName val="Field_Values13"/>
      <sheetName val="Fin_Sum13"/>
      <sheetName val="Fill_this_out_first___13"/>
      <sheetName val="Site_Dev_BOQ13"/>
      <sheetName val="Staff_Forecast_spread13"/>
      <sheetName val="Structure_Bills_Qty13"/>
      <sheetName val="Builtup_Area13"/>
      <sheetName val="MASTER_RATE_ANALYSIS13"/>
      <sheetName val="Cop_-VGN13"/>
      <sheetName val="Pipe_Supports13"/>
      <sheetName val="MN_T_B_13"/>
      <sheetName val="BOQ_Direct_selling_cost13"/>
      <sheetName val="Stress_Calculation13"/>
      <sheetName val="IO_List13"/>
      <sheetName val="TBAL9697_-group_wise__sdpl13"/>
      <sheetName val="Exp_13"/>
      <sheetName val="INDIGINEOUS_ITEMS_13"/>
      <sheetName val="E_&amp;_R13"/>
      <sheetName val="Load_Details(B1)13"/>
      <sheetName val="Break_Dw13"/>
      <sheetName val="SPT_vs_PHI13"/>
      <sheetName val="Civil_Boq13"/>
      <sheetName val="PA-_Consutant_13"/>
      <sheetName val="Debits_as_on_12_04_0813"/>
      <sheetName val="Sheet3_(2)13"/>
      <sheetName val="INDORAMA_Group_June_0213"/>
      <sheetName val="PART-I_(2)15"/>
      <sheetName val="final_abstract15"/>
      <sheetName val="Basement_Budget14"/>
      <sheetName val="Rate_analysis14"/>
      <sheetName val="Fee_Rate_Summary14"/>
      <sheetName val="Materials_Cost14"/>
      <sheetName val="10__&amp;_11__Rate_Code_&amp;_BQ14"/>
      <sheetName val="Break_up_Sheet14"/>
      <sheetName val="B_&amp;_C_-_M_-_ccp14"/>
      <sheetName val="RES_STEEL_TO14"/>
      <sheetName val="RMZ_Summary14"/>
      <sheetName val="Materials_14"/>
      <sheetName val="Field_Values14"/>
      <sheetName val="Fin_Sum14"/>
      <sheetName val="Fill_this_out_first___14"/>
      <sheetName val="Site_Dev_BOQ14"/>
      <sheetName val="Staff_Forecast_spread14"/>
      <sheetName val="Structure_Bills_Qty14"/>
      <sheetName val="Builtup_Area14"/>
      <sheetName val="MASTER_RATE_ANALYSIS14"/>
      <sheetName val="Cop_-VGN14"/>
      <sheetName val="Pipe_Supports14"/>
      <sheetName val="MN_T_B_14"/>
      <sheetName val="BOQ_Direct_selling_cost14"/>
      <sheetName val="Stress_Calculation14"/>
      <sheetName val="IO_List14"/>
      <sheetName val="TBAL9697_-group_wise__sdpl14"/>
      <sheetName val="Exp_14"/>
      <sheetName val="INDIGINEOUS_ITEMS_14"/>
      <sheetName val="E_&amp;_R14"/>
      <sheetName val="Load_Details(B1)14"/>
      <sheetName val="Break_Dw14"/>
      <sheetName val="SPT_vs_PHI14"/>
      <sheetName val="Civil_Boq14"/>
      <sheetName val="PA-_Consutant_14"/>
      <sheetName val="Debits_as_on_12_04_0814"/>
      <sheetName val="Sheet3_(2)14"/>
      <sheetName val="INDORAMA_Group_June_0214"/>
      <sheetName val="PART-I_(2)17"/>
      <sheetName val="final_abstract17"/>
      <sheetName val="Rate_analysis16"/>
      <sheetName val="Fee_Rate_Summary16"/>
      <sheetName val="Basement_Budget16"/>
      <sheetName val="Materials_Cost16"/>
      <sheetName val="10__&amp;_11__Rate_Code_&amp;_BQ16"/>
      <sheetName val="Break_up_Sheet16"/>
      <sheetName val="B_&amp;_C_-_M_-_ccp16"/>
      <sheetName val="RES_STEEL_TO16"/>
      <sheetName val="RMZ_Summary16"/>
      <sheetName val="Field_Values16"/>
      <sheetName val="Fin_Sum16"/>
      <sheetName val="Fill_this_out_first___16"/>
      <sheetName val="Site_Dev_BOQ16"/>
      <sheetName val="Staff_Forecast_spread16"/>
      <sheetName val="Structure_Bills_Qty16"/>
      <sheetName val="Builtup_Area16"/>
      <sheetName val="MASTER_RATE_ANALYSIS16"/>
      <sheetName val="Cop_-VGN16"/>
      <sheetName val="Pipe_Supports16"/>
      <sheetName val="Materials_16"/>
      <sheetName val="MN_T_B_16"/>
      <sheetName val="BOQ_Direct_selling_cost16"/>
      <sheetName val="Stress_Calculation16"/>
      <sheetName val="IO_List16"/>
      <sheetName val="TBAL9697_-group_wise__sdpl16"/>
      <sheetName val="Exp_16"/>
      <sheetName val="INDIGINEOUS_ITEMS_16"/>
      <sheetName val="E_&amp;_R16"/>
      <sheetName val="Load_Details(B1)16"/>
      <sheetName val="Break_Dw16"/>
      <sheetName val="SPT_vs_PHI16"/>
      <sheetName val="Civil_Boq16"/>
      <sheetName val="PA-_Consutant_16"/>
      <sheetName val="Debits_as_on_12_04_0816"/>
      <sheetName val="Sheet3_(2)16"/>
      <sheetName val="INDORAMA_Group_June_0216"/>
      <sheetName val="PART-I_(2)22"/>
      <sheetName val="final_abstract22"/>
      <sheetName val="Basement_Budget21"/>
      <sheetName val="Rate_analysis21"/>
      <sheetName val="Fee_Rate_Summary21"/>
      <sheetName val="Materials_Cost21"/>
      <sheetName val="10__&amp;_11__Rate_Code_&amp;_BQ21"/>
      <sheetName val="Break_up_Sheet21"/>
      <sheetName val="B_&amp;_C_-_M_-_ccp21"/>
      <sheetName val="RES_STEEL_TO21"/>
      <sheetName val="RMZ_Summary21"/>
      <sheetName val="Materials_21"/>
      <sheetName val="Field_Values21"/>
      <sheetName val="Fin_Sum21"/>
      <sheetName val="Fill_this_out_first___21"/>
      <sheetName val="Site_Dev_BOQ21"/>
      <sheetName val="Staff_Forecast_spread21"/>
      <sheetName val="Structure_Bills_Qty21"/>
      <sheetName val="Builtup_Area21"/>
      <sheetName val="MASTER_RATE_ANALYSIS21"/>
      <sheetName val="Cop_-VGN21"/>
      <sheetName val="Pipe_Supports21"/>
      <sheetName val="MN_T_B_21"/>
      <sheetName val="BOQ_Direct_selling_cost21"/>
      <sheetName val="Stress_Calculation21"/>
      <sheetName val="IO_List21"/>
      <sheetName val="TBAL9697_-group_wise__sdpl21"/>
      <sheetName val="Exp_21"/>
      <sheetName val="INDIGINEOUS_ITEMS_21"/>
      <sheetName val="E_&amp;_R21"/>
      <sheetName val="Load_Details(B1)21"/>
      <sheetName val="Break_Dw21"/>
      <sheetName val="SPT_vs_PHI21"/>
      <sheetName val="Civil_Boq21"/>
      <sheetName val="PA-_Consutant_21"/>
      <sheetName val="Debits_as_on_12_04_0821"/>
      <sheetName val="Sheet3_(2)21"/>
      <sheetName val="INDORAMA_Group_June_0221"/>
      <sheetName val="PART-I_(2)19"/>
      <sheetName val="final_abstract19"/>
      <sheetName val="Rate_analysis18"/>
      <sheetName val="Fee_Rate_Summary18"/>
      <sheetName val="Basement_Budget18"/>
      <sheetName val="Materials_Cost18"/>
      <sheetName val="10__&amp;_11__Rate_Code_&amp;_BQ18"/>
      <sheetName val="Break_up_Sheet18"/>
      <sheetName val="B_&amp;_C_-_M_-_ccp18"/>
      <sheetName val="RES_STEEL_TO18"/>
      <sheetName val="RMZ_Summary18"/>
      <sheetName val="Field_Values18"/>
      <sheetName val="Fin_Sum18"/>
      <sheetName val="Fill_this_out_first___18"/>
      <sheetName val="Site_Dev_BOQ18"/>
      <sheetName val="Staff_Forecast_spread18"/>
      <sheetName val="Structure_Bills_Qty18"/>
      <sheetName val="Builtup_Area18"/>
      <sheetName val="MASTER_RATE_ANALYSIS18"/>
      <sheetName val="Cop_-VGN18"/>
      <sheetName val="Pipe_Supports18"/>
      <sheetName val="Materials_18"/>
      <sheetName val="MN_T_B_18"/>
      <sheetName val="BOQ_Direct_selling_cost18"/>
      <sheetName val="Stress_Calculation18"/>
      <sheetName val="IO_List18"/>
      <sheetName val="TBAL9697_-group_wise__sdpl18"/>
      <sheetName val="Exp_18"/>
      <sheetName val="INDIGINEOUS_ITEMS_18"/>
      <sheetName val="E_&amp;_R18"/>
      <sheetName val="Load_Details(B1)18"/>
      <sheetName val="Break_Dw18"/>
      <sheetName val="SPT_vs_PHI18"/>
      <sheetName val="Civil_Boq18"/>
      <sheetName val="PA-_Consutant_18"/>
      <sheetName val="Debits_as_on_12_04_0818"/>
      <sheetName val="Sheet3_(2)18"/>
      <sheetName val="INDORAMA_Group_June_0218"/>
      <sheetName val="PART-I_(2)18"/>
      <sheetName val="final_abstract18"/>
      <sheetName val="Rate_analysis17"/>
      <sheetName val="Fee_Rate_Summary17"/>
      <sheetName val="Basement_Budget17"/>
      <sheetName val="Materials_Cost17"/>
      <sheetName val="10__&amp;_11__Rate_Code_&amp;_BQ17"/>
      <sheetName val="Break_up_Sheet17"/>
      <sheetName val="B_&amp;_C_-_M_-_ccp17"/>
      <sheetName val="RES_STEEL_TO17"/>
      <sheetName val="RMZ_Summary17"/>
      <sheetName val="Field_Values17"/>
      <sheetName val="Fin_Sum17"/>
      <sheetName val="Fill_this_out_first___17"/>
      <sheetName val="Site_Dev_BOQ17"/>
      <sheetName val="Staff_Forecast_spread17"/>
      <sheetName val="Structure_Bills_Qty17"/>
      <sheetName val="Builtup_Area17"/>
      <sheetName val="MASTER_RATE_ANALYSIS17"/>
      <sheetName val="Cop_-VGN17"/>
      <sheetName val="Pipe_Supports17"/>
      <sheetName val="Materials_17"/>
      <sheetName val="MN_T_B_17"/>
      <sheetName val="BOQ_Direct_selling_cost17"/>
      <sheetName val="Stress_Calculation17"/>
      <sheetName val="IO_List17"/>
      <sheetName val="TBAL9697_-group_wise__sdpl17"/>
      <sheetName val="Exp_17"/>
      <sheetName val="INDIGINEOUS_ITEMS_17"/>
      <sheetName val="E_&amp;_R17"/>
      <sheetName val="Load_Details(B1)17"/>
      <sheetName val="Break_Dw17"/>
      <sheetName val="SPT_vs_PHI17"/>
      <sheetName val="Civil_Boq17"/>
      <sheetName val="PA-_Consutant_17"/>
      <sheetName val="Debits_as_on_12_04_0817"/>
      <sheetName val="Sheet3_(2)17"/>
      <sheetName val="INDORAMA_Group_June_0217"/>
      <sheetName val="PART-I_(2)20"/>
      <sheetName val="final_abstract20"/>
      <sheetName val="Rate_analysis19"/>
      <sheetName val="Fee_Rate_Summary19"/>
      <sheetName val="Basement_Budget19"/>
      <sheetName val="Materials_Cost19"/>
      <sheetName val="10__&amp;_11__Rate_Code_&amp;_BQ19"/>
      <sheetName val="Break_up_Sheet19"/>
      <sheetName val="B_&amp;_C_-_M_-_ccp19"/>
      <sheetName val="RES_STEEL_TO19"/>
      <sheetName val="RMZ_Summary19"/>
      <sheetName val="Field_Values19"/>
      <sheetName val="Fin_Sum19"/>
      <sheetName val="Fill_this_out_first___19"/>
      <sheetName val="Site_Dev_BOQ19"/>
      <sheetName val="Staff_Forecast_spread19"/>
      <sheetName val="Structure_Bills_Qty19"/>
      <sheetName val="Builtup_Area19"/>
      <sheetName val="MASTER_RATE_ANALYSIS19"/>
      <sheetName val="Cop_-VGN19"/>
      <sheetName val="Pipe_Supports19"/>
      <sheetName val="Materials_19"/>
      <sheetName val="MN_T_B_19"/>
      <sheetName val="BOQ_Direct_selling_cost19"/>
      <sheetName val="Stress_Calculation19"/>
      <sheetName val="IO_List19"/>
      <sheetName val="TBAL9697_-group_wise__sdpl19"/>
      <sheetName val="Exp_19"/>
      <sheetName val="INDIGINEOUS_ITEMS_19"/>
      <sheetName val="E_&amp;_R19"/>
      <sheetName val="Load_Details(B1)19"/>
      <sheetName val="Break_Dw19"/>
      <sheetName val="SPT_vs_PHI19"/>
      <sheetName val="Civil_Boq19"/>
      <sheetName val="PA-_Consutant_19"/>
      <sheetName val="Debits_as_on_12_04_0819"/>
      <sheetName val="Sheet3_(2)19"/>
      <sheetName val="INDORAMA_Group_June_0219"/>
      <sheetName val="PART-I_(2)21"/>
      <sheetName val="final_abstract21"/>
      <sheetName val="Basement_Budget20"/>
      <sheetName val="Rate_analysis20"/>
      <sheetName val="Fee_Rate_Summary20"/>
      <sheetName val="Materials_Cost20"/>
      <sheetName val="10__&amp;_11__Rate_Code_&amp;_BQ20"/>
      <sheetName val="Break_up_Sheet20"/>
      <sheetName val="B_&amp;_C_-_M_-_ccp20"/>
      <sheetName val="RES_STEEL_TO20"/>
      <sheetName val="RMZ_Summary20"/>
      <sheetName val="Materials_20"/>
      <sheetName val="Field_Values20"/>
      <sheetName val="Fin_Sum20"/>
      <sheetName val="Fill_this_out_first___20"/>
      <sheetName val="Site_Dev_BOQ20"/>
      <sheetName val="Staff_Forecast_spread20"/>
      <sheetName val="Structure_Bills_Qty20"/>
      <sheetName val="Builtup_Area20"/>
      <sheetName val="MASTER_RATE_ANALYSIS20"/>
      <sheetName val="Cop_-VGN20"/>
      <sheetName val="Pipe_Supports20"/>
      <sheetName val="MN_T_B_20"/>
      <sheetName val="BOQ_Direct_selling_cost20"/>
      <sheetName val="Stress_Calculation20"/>
      <sheetName val="IO_List20"/>
      <sheetName val="TBAL9697_-group_wise__sdpl20"/>
      <sheetName val="Exp_20"/>
      <sheetName val="INDIGINEOUS_ITEMS_20"/>
      <sheetName val="E_&amp;_R20"/>
      <sheetName val="Load_Details(B1)20"/>
      <sheetName val="Break_Dw20"/>
      <sheetName val="SPT_vs_PHI20"/>
      <sheetName val="Civil_Boq20"/>
      <sheetName val="PA-_Consutant_20"/>
      <sheetName val="Debits_as_on_12_04_0820"/>
      <sheetName val="Sheet3_(2)20"/>
      <sheetName val="INDORAMA_Group_June_0220"/>
      <sheetName val="PART-I_(2)23"/>
      <sheetName val="final_abstract23"/>
      <sheetName val="Basement_Budget22"/>
      <sheetName val="Rate_analysis22"/>
      <sheetName val="Fee_Rate_Summary22"/>
      <sheetName val="Materials_Cost22"/>
      <sheetName val="10__&amp;_11__Rate_Code_&amp;_BQ22"/>
      <sheetName val="Break_up_Sheet22"/>
      <sheetName val="B_&amp;_C_-_M_-_ccp22"/>
      <sheetName val="RES_STEEL_TO22"/>
      <sheetName val="RMZ_Summary22"/>
      <sheetName val="Materials_22"/>
      <sheetName val="Field_Values22"/>
      <sheetName val="Fin_Sum22"/>
      <sheetName val="Fill_this_out_first___22"/>
      <sheetName val="Site_Dev_BOQ22"/>
      <sheetName val="Staff_Forecast_spread22"/>
      <sheetName val="Structure_Bills_Qty22"/>
      <sheetName val="Builtup_Area22"/>
      <sheetName val="MASTER_RATE_ANALYSIS22"/>
      <sheetName val="Cop_-VGN22"/>
      <sheetName val="Pipe_Supports22"/>
      <sheetName val="MN_T_B_22"/>
      <sheetName val="BOQ_Direct_selling_cost22"/>
      <sheetName val="Stress_Calculation22"/>
      <sheetName val="IO_List22"/>
      <sheetName val="TBAL9697_-group_wise__sdpl22"/>
      <sheetName val="Exp_22"/>
      <sheetName val="INDIGINEOUS_ITEMS_22"/>
      <sheetName val="E_&amp;_R22"/>
      <sheetName val="Load_Details(B1)22"/>
      <sheetName val="Break_Dw22"/>
      <sheetName val="SPT_vs_PHI22"/>
      <sheetName val="Civil_Boq22"/>
      <sheetName val="PA-_Consutant_22"/>
      <sheetName val="Debits_as_on_12_04_0822"/>
      <sheetName val="Sheet3_(2)22"/>
      <sheetName val="INDORAMA_Group_June_0222"/>
      <sheetName val="PART-I_(2)24"/>
      <sheetName val="final_abstract24"/>
      <sheetName val="Basement_Budget23"/>
      <sheetName val="Rate_analysis23"/>
      <sheetName val="Fee_Rate_Summary23"/>
      <sheetName val="Materials_Cost23"/>
      <sheetName val="10__&amp;_11__Rate_Code_&amp;_BQ23"/>
      <sheetName val="Break_up_Sheet23"/>
      <sheetName val="B_&amp;_C_-_M_-_ccp23"/>
      <sheetName val="RES_STEEL_TO23"/>
      <sheetName val="RMZ_Summary23"/>
      <sheetName val="Materials_23"/>
      <sheetName val="Field_Values23"/>
      <sheetName val="Fin_Sum23"/>
      <sheetName val="Fill_this_out_first___23"/>
      <sheetName val="Site_Dev_BOQ23"/>
      <sheetName val="Staff_Forecast_spread23"/>
      <sheetName val="Structure_Bills_Qty23"/>
      <sheetName val="Builtup_Area23"/>
      <sheetName val="MASTER_RATE_ANALYSIS23"/>
      <sheetName val="Cop_-VGN23"/>
      <sheetName val="Pipe_Supports23"/>
      <sheetName val="MN_T_B_23"/>
      <sheetName val="BOQ_Direct_selling_cost23"/>
      <sheetName val="Stress_Calculation23"/>
      <sheetName val="IO_List23"/>
      <sheetName val="TBAL9697_-group_wise__sdpl23"/>
      <sheetName val="Exp_23"/>
      <sheetName val="INDIGINEOUS_ITEMS_23"/>
      <sheetName val="E_&amp;_R23"/>
      <sheetName val="Load_Details(B1)23"/>
      <sheetName val="Break_Dw23"/>
      <sheetName val="SPT_vs_PHI23"/>
      <sheetName val="Civil_Boq23"/>
      <sheetName val="PA-_Consutant_23"/>
      <sheetName val="Debits_as_on_12_04_0823"/>
      <sheetName val="Sheet3_(2)23"/>
      <sheetName val="INDORAMA_Group_June_0223"/>
      <sheetName val="PART-I_(2)25"/>
      <sheetName val="final_abstract25"/>
      <sheetName val="Basement_Budget24"/>
      <sheetName val="Rate_analysis24"/>
      <sheetName val="Fee_Rate_Summary24"/>
      <sheetName val="Materials_Cost24"/>
      <sheetName val="10__&amp;_11__Rate_Code_&amp;_BQ24"/>
      <sheetName val="Break_up_Sheet24"/>
      <sheetName val="B_&amp;_C_-_M_-_ccp24"/>
      <sheetName val="RES_STEEL_TO24"/>
      <sheetName val="RMZ_Summary24"/>
      <sheetName val="Materials_24"/>
      <sheetName val="Field_Values24"/>
      <sheetName val="Fin_Sum24"/>
      <sheetName val="Fill_this_out_first___24"/>
      <sheetName val="Site_Dev_BOQ24"/>
      <sheetName val="Staff_Forecast_spread24"/>
      <sheetName val="Structure_Bills_Qty24"/>
      <sheetName val="Builtup_Area24"/>
      <sheetName val="MASTER_RATE_ANALYSIS24"/>
      <sheetName val="Cop_-VGN24"/>
      <sheetName val="Pipe_Supports24"/>
      <sheetName val="MN_T_B_24"/>
      <sheetName val="BOQ_Direct_selling_cost24"/>
      <sheetName val="Stress_Calculation24"/>
      <sheetName val="IO_List24"/>
      <sheetName val="TBAL9697_-group_wise__sdpl24"/>
      <sheetName val="Exp_24"/>
      <sheetName val="INDIGINEOUS_ITEMS_24"/>
      <sheetName val="E_&amp;_R24"/>
      <sheetName val="Load_Details(B1)24"/>
      <sheetName val="Break_Dw24"/>
      <sheetName val="SPT_vs_PHI24"/>
      <sheetName val="Civil_Boq24"/>
      <sheetName val="PA-_Consutant_24"/>
      <sheetName val="Debits_as_on_12_04_0824"/>
      <sheetName val="Sheet3_(2)24"/>
      <sheetName val="INDORAMA_Group_June_0224"/>
      <sheetName val="PART-I_(2)26"/>
      <sheetName val="final_abstract26"/>
      <sheetName val="Basement_Budget25"/>
      <sheetName val="Rate_analysis25"/>
      <sheetName val="Fee_Rate_Summary25"/>
      <sheetName val="Materials_Cost25"/>
      <sheetName val="10__&amp;_11__Rate_Code_&amp;_BQ25"/>
      <sheetName val="Break_up_Sheet25"/>
      <sheetName val="B_&amp;_C_-_M_-_ccp25"/>
      <sheetName val="RES_STEEL_TO25"/>
      <sheetName val="RMZ_Summary25"/>
      <sheetName val="Materials_25"/>
      <sheetName val="Field_Values25"/>
      <sheetName val="Fin_Sum25"/>
      <sheetName val="Fill_this_out_first___25"/>
      <sheetName val="Site_Dev_BOQ25"/>
      <sheetName val="Staff_Forecast_spread25"/>
      <sheetName val="Structure_Bills_Qty25"/>
      <sheetName val="Builtup_Area25"/>
      <sheetName val="MASTER_RATE_ANALYSIS25"/>
      <sheetName val="Cop_-VGN25"/>
      <sheetName val="Pipe_Supports25"/>
      <sheetName val="MN_T_B_25"/>
      <sheetName val="BOQ_Direct_selling_cost25"/>
      <sheetName val="Stress_Calculation25"/>
      <sheetName val="IO_List25"/>
      <sheetName val="TBAL9697_-group_wise__sdpl25"/>
      <sheetName val="Exp_25"/>
      <sheetName val="INDIGINEOUS_ITEMS_25"/>
      <sheetName val="E_&amp;_R25"/>
      <sheetName val="Load_Details(B1)25"/>
      <sheetName val="Break_Dw25"/>
      <sheetName val="SPT_vs_PHI25"/>
      <sheetName val="Civil_Boq25"/>
      <sheetName val="PA-_Consutant_25"/>
      <sheetName val="Debits_as_on_12_04_0825"/>
      <sheetName val="Sheet3_(2)25"/>
      <sheetName val="INDORAMA_Group_June_0225"/>
      <sheetName val="PART-I_(2)27"/>
      <sheetName val="final_abstract27"/>
      <sheetName val="Basement_Budget26"/>
      <sheetName val="Rate_analysis26"/>
      <sheetName val="Fee_Rate_Summary26"/>
      <sheetName val="Materials_Cost26"/>
      <sheetName val="10__&amp;_11__Rate_Code_&amp;_BQ26"/>
      <sheetName val="Break_up_Sheet26"/>
      <sheetName val="B_&amp;_C_-_M_-_ccp26"/>
      <sheetName val="RES_STEEL_TO26"/>
      <sheetName val="RMZ_Summary26"/>
      <sheetName val="Materials_26"/>
      <sheetName val="Fill_this_out_first___26"/>
      <sheetName val="Cop_-VGN26"/>
      <sheetName val="Field_Values26"/>
      <sheetName val="Fin_Sum26"/>
      <sheetName val="Site_Dev_BOQ26"/>
      <sheetName val="Staff_Forecast_spread26"/>
      <sheetName val="Structure_Bills_Qty26"/>
      <sheetName val="Builtup_Area26"/>
      <sheetName val="MASTER_RATE_ANALYSIS26"/>
      <sheetName val="Pipe_Supports26"/>
      <sheetName val="MN_T_B_26"/>
      <sheetName val="BOQ_Direct_selling_cost26"/>
      <sheetName val="Stress_Calculation26"/>
      <sheetName val="IO_List26"/>
      <sheetName val="TBAL9697_-group_wise__sdpl26"/>
      <sheetName val="factor_sheet3"/>
      <sheetName val="Exp_26"/>
      <sheetName val="INDIGINEOUS_ITEMS_26"/>
      <sheetName val="E_&amp;_R26"/>
      <sheetName val="Load_Details(B1)26"/>
      <sheetName val="Break_Dw26"/>
      <sheetName val="SPT_vs_PHI26"/>
      <sheetName val="Civil_Boq26"/>
      <sheetName val="PA-_Consutant_26"/>
      <sheetName val="Debits_as_on_12_04_0826"/>
      <sheetName val="Sheet3_(2)26"/>
      <sheetName val="INDORAMA_Group_June_0226"/>
      <sheetName val="PART-I_(2)38"/>
      <sheetName val="final_abstract38"/>
      <sheetName val="Basement_Budget37"/>
      <sheetName val="Rate_analysis37"/>
      <sheetName val="Fee_Rate_Summary37"/>
      <sheetName val="Materials_Cost37"/>
      <sheetName val="10__&amp;_11__Rate_Code_&amp;_BQ37"/>
      <sheetName val="Break_up_Sheet37"/>
      <sheetName val="B_&amp;_C_-_M_-_ccp37"/>
      <sheetName val="RES_STEEL_TO37"/>
      <sheetName val="RMZ_Summary37"/>
      <sheetName val="Materials_37"/>
      <sheetName val="Field_Values37"/>
      <sheetName val="Fin_Sum37"/>
      <sheetName val="Fill_this_out_first___37"/>
      <sheetName val="Site_Dev_BOQ37"/>
      <sheetName val="Staff_Forecast_spread37"/>
      <sheetName val="Structure_Bills_Qty37"/>
      <sheetName val="Builtup_Area37"/>
      <sheetName val="MASTER_RATE_ANALYSIS37"/>
      <sheetName val="Cop_-VGN37"/>
      <sheetName val="Pipe_Supports37"/>
      <sheetName val="MN_T_B_37"/>
      <sheetName val="BOQ_Direct_selling_cost37"/>
      <sheetName val="Stress_Calculation37"/>
      <sheetName val="IO_List37"/>
      <sheetName val="TBAL9697_-group_wise__sdpl37"/>
      <sheetName val="factor_sheet12"/>
      <sheetName val="Exp_37"/>
      <sheetName val="INDIGINEOUS_ITEMS_37"/>
      <sheetName val="E_&amp;_R37"/>
      <sheetName val="Load_Details(B1)37"/>
      <sheetName val="Break_Dw37"/>
      <sheetName val="SPT_vs_PHI37"/>
      <sheetName val="Civil_Boq37"/>
      <sheetName val="PA-_Consutant_37"/>
      <sheetName val="Debits_as_on_12_04_0837"/>
      <sheetName val="Sheet3_(2)37"/>
      <sheetName val="INDORAMA_Group_June_0237"/>
      <sheetName val="PART-I_(2)29"/>
      <sheetName val="final_abstract29"/>
      <sheetName val="Basement_Budget28"/>
      <sheetName val="Rate_analysis28"/>
      <sheetName val="Fee_Rate_Summary28"/>
      <sheetName val="Materials_Cost28"/>
      <sheetName val="10__&amp;_11__Rate_Code_&amp;_BQ28"/>
      <sheetName val="Break_up_Sheet28"/>
      <sheetName val="B_&amp;_C_-_M_-_ccp28"/>
      <sheetName val="RES_STEEL_TO28"/>
      <sheetName val="RMZ_Summary28"/>
      <sheetName val="Materials_28"/>
      <sheetName val="Field_Values28"/>
      <sheetName val="Fin_Sum28"/>
      <sheetName val="Fill_this_out_first___28"/>
      <sheetName val="Site_Dev_BOQ28"/>
      <sheetName val="Staff_Forecast_spread28"/>
      <sheetName val="Structure_Bills_Qty28"/>
      <sheetName val="Builtup_Area28"/>
      <sheetName val="MASTER_RATE_ANALYSIS28"/>
      <sheetName val="Cop_-VGN28"/>
      <sheetName val="Pipe_Supports28"/>
      <sheetName val="MN_T_B_28"/>
      <sheetName val="BOQ_Direct_selling_cost28"/>
      <sheetName val="Stress_Calculation28"/>
      <sheetName val="IO_List28"/>
      <sheetName val="TBAL9697_-group_wise__sdpl28"/>
      <sheetName val="factor_sheet4"/>
      <sheetName val="Exp_28"/>
      <sheetName val="INDIGINEOUS_ITEMS_28"/>
      <sheetName val="E_&amp;_R28"/>
      <sheetName val="Load_Details(B1)28"/>
      <sheetName val="Break_Dw28"/>
      <sheetName val="SPT_vs_PHI28"/>
      <sheetName val="Civil_Boq28"/>
      <sheetName val="PA-_Consutant_28"/>
      <sheetName val="Debits_as_on_12_04_0828"/>
      <sheetName val="Sheet3_(2)28"/>
      <sheetName val="INDORAMA_Group_June_0228"/>
      <sheetName val="PART-I_(2)30"/>
      <sheetName val="final_abstract30"/>
      <sheetName val="Basement_Budget29"/>
      <sheetName val="Rate_analysis29"/>
      <sheetName val="Fee_Rate_Summary29"/>
      <sheetName val="Materials_Cost29"/>
      <sheetName val="10__&amp;_11__Rate_Code_&amp;_BQ29"/>
      <sheetName val="Break_up_Sheet29"/>
      <sheetName val="B_&amp;_C_-_M_-_ccp29"/>
      <sheetName val="RES_STEEL_TO29"/>
      <sheetName val="RMZ_Summary29"/>
      <sheetName val="Materials_29"/>
      <sheetName val="Field_Values29"/>
      <sheetName val="Fin_Sum29"/>
      <sheetName val="Fill_this_out_first___29"/>
      <sheetName val="Site_Dev_BOQ29"/>
      <sheetName val="Staff_Forecast_spread29"/>
      <sheetName val="Structure_Bills_Qty29"/>
      <sheetName val="Builtup_Area29"/>
      <sheetName val="MASTER_RATE_ANALYSIS29"/>
      <sheetName val="Cop_-VGN29"/>
      <sheetName val="Pipe_Supports29"/>
      <sheetName val="MN_T_B_29"/>
      <sheetName val="BOQ_Direct_selling_cost29"/>
      <sheetName val="Stress_Calculation29"/>
      <sheetName val="IO_List29"/>
      <sheetName val="TBAL9697_-group_wise__sdpl29"/>
      <sheetName val="factor_sheet5"/>
      <sheetName val="Exp_29"/>
      <sheetName val="INDIGINEOUS_ITEMS_29"/>
      <sheetName val="E_&amp;_R29"/>
      <sheetName val="Load_Details(B1)29"/>
      <sheetName val="Break_Dw29"/>
      <sheetName val="SPT_vs_PHI29"/>
      <sheetName val="Civil_Boq29"/>
      <sheetName val="PA-_Consutant_29"/>
      <sheetName val="Debits_as_on_12_04_0829"/>
      <sheetName val="Sheet3_(2)29"/>
      <sheetName val="INDORAMA_Group_June_0229"/>
      <sheetName val="PART-I_(2)31"/>
      <sheetName val="final_abstract31"/>
      <sheetName val="Basement_Budget30"/>
      <sheetName val="Rate_analysis30"/>
      <sheetName val="Fee_Rate_Summary30"/>
      <sheetName val="Materials_Cost30"/>
      <sheetName val="10__&amp;_11__Rate_Code_&amp;_BQ30"/>
      <sheetName val="Break_up_Sheet30"/>
      <sheetName val="B_&amp;_C_-_M_-_ccp30"/>
      <sheetName val="RES_STEEL_TO30"/>
      <sheetName val="RMZ_Summary30"/>
      <sheetName val="Materials_30"/>
      <sheetName val="Field_Values30"/>
      <sheetName val="Fin_Sum30"/>
      <sheetName val="Fill_this_out_first___30"/>
      <sheetName val="Site_Dev_BOQ30"/>
      <sheetName val="Staff_Forecast_spread30"/>
      <sheetName val="Structure_Bills_Qty30"/>
      <sheetName val="Builtup_Area30"/>
      <sheetName val="MASTER_RATE_ANALYSIS30"/>
      <sheetName val="Cop_-VGN30"/>
      <sheetName val="Pipe_Supports30"/>
      <sheetName val="MN_T_B_30"/>
      <sheetName val="BOQ_Direct_selling_cost30"/>
      <sheetName val="Stress_Calculation30"/>
      <sheetName val="IO_List30"/>
      <sheetName val="TBAL9697_-group_wise__sdpl30"/>
      <sheetName val="factor_sheet6"/>
      <sheetName val="Exp_30"/>
      <sheetName val="INDIGINEOUS_ITEMS_30"/>
      <sheetName val="E_&amp;_R30"/>
      <sheetName val="Load_Details(B1)30"/>
      <sheetName val="Break_Dw30"/>
      <sheetName val="SPT_vs_PHI30"/>
      <sheetName val="Civil_Boq30"/>
      <sheetName val="PA-_Consutant_30"/>
      <sheetName val="Debits_as_on_12_04_0830"/>
      <sheetName val="Sheet3_(2)30"/>
      <sheetName val="INDORAMA_Group_June_0230"/>
      <sheetName val="PART-I_(2)32"/>
      <sheetName val="final_abstract32"/>
      <sheetName val="Basement_Budget31"/>
      <sheetName val="Rate_analysis31"/>
      <sheetName val="Fee_Rate_Summary31"/>
      <sheetName val="Materials_Cost31"/>
      <sheetName val="10__&amp;_11__Rate_Code_&amp;_BQ31"/>
      <sheetName val="Break_up_Sheet31"/>
      <sheetName val="B_&amp;_C_-_M_-_ccp31"/>
      <sheetName val="RES_STEEL_TO31"/>
      <sheetName val="RMZ_Summary31"/>
      <sheetName val="Materials_31"/>
      <sheetName val="Field_Values31"/>
      <sheetName val="Fin_Sum31"/>
      <sheetName val="Fill_this_out_first___31"/>
      <sheetName val="Site_Dev_BOQ31"/>
      <sheetName val="Staff_Forecast_spread31"/>
      <sheetName val="Structure_Bills_Qty31"/>
      <sheetName val="Builtup_Area31"/>
      <sheetName val="MASTER_RATE_ANALYSIS31"/>
      <sheetName val="Cop_-VGN31"/>
      <sheetName val="Pipe_Supports31"/>
      <sheetName val="MN_T_B_31"/>
      <sheetName val="BOQ_Direct_selling_cost31"/>
      <sheetName val="Stress_Calculation31"/>
      <sheetName val="IO_List31"/>
      <sheetName val="TBAL9697_-group_wise__sdpl31"/>
      <sheetName val="factor_sheet7"/>
      <sheetName val="Exp_31"/>
      <sheetName val="INDIGINEOUS_ITEMS_31"/>
      <sheetName val="E_&amp;_R31"/>
      <sheetName val="Load_Details(B1)31"/>
      <sheetName val="Break_Dw31"/>
      <sheetName val="SPT_vs_PHI31"/>
      <sheetName val="Civil_Boq31"/>
      <sheetName val="PA-_Consutant_31"/>
      <sheetName val="Debits_as_on_12_04_0831"/>
      <sheetName val="Sheet3_(2)31"/>
      <sheetName val="INDORAMA_Group_June_0231"/>
      <sheetName val="PART-I_(2)34"/>
      <sheetName val="final_abstract34"/>
      <sheetName val="Basement_Budget33"/>
      <sheetName val="Rate_analysis33"/>
      <sheetName val="Fee_Rate_Summary33"/>
      <sheetName val="Materials_Cost33"/>
      <sheetName val="10__&amp;_11__Rate_Code_&amp;_BQ33"/>
      <sheetName val="Break_up_Sheet33"/>
      <sheetName val="B_&amp;_C_-_M_-_ccp33"/>
      <sheetName val="RES_STEEL_TO33"/>
      <sheetName val="RMZ_Summary33"/>
      <sheetName val="Materials_33"/>
      <sheetName val="Field_Values33"/>
      <sheetName val="Fin_Sum33"/>
      <sheetName val="Fill_this_out_first___33"/>
      <sheetName val="Site_Dev_BOQ33"/>
      <sheetName val="Staff_Forecast_spread33"/>
      <sheetName val="Structure_Bills_Qty33"/>
      <sheetName val="Builtup_Area33"/>
      <sheetName val="MASTER_RATE_ANALYSIS33"/>
      <sheetName val="Cop_-VGN33"/>
      <sheetName val="Pipe_Supports33"/>
      <sheetName val="MN_T_B_33"/>
      <sheetName val="BOQ_Direct_selling_cost33"/>
      <sheetName val="Stress_Calculation33"/>
      <sheetName val="IO_List33"/>
      <sheetName val="TBAL9697_-group_wise__sdpl33"/>
      <sheetName val="Exp_33"/>
      <sheetName val="INDIGINEOUS_ITEMS_33"/>
      <sheetName val="E_&amp;_R33"/>
      <sheetName val="Load_Details(B1)33"/>
      <sheetName val="Break_Dw33"/>
      <sheetName val="SPT_vs_PHI33"/>
      <sheetName val="Civil_Boq33"/>
      <sheetName val="PA-_Consutant_33"/>
      <sheetName val="Debits_as_on_12_04_0833"/>
      <sheetName val="Sheet3_(2)33"/>
      <sheetName val="INDORAMA_Group_June_0233"/>
      <sheetName val="PART-I_(2)33"/>
      <sheetName val="final_abstract33"/>
      <sheetName val="Basement_Budget32"/>
      <sheetName val="Rate_analysis32"/>
      <sheetName val="Fee_Rate_Summary32"/>
      <sheetName val="Materials_Cost32"/>
      <sheetName val="10__&amp;_11__Rate_Code_&amp;_BQ32"/>
      <sheetName val="Break_up_Sheet32"/>
      <sheetName val="B_&amp;_C_-_M_-_ccp32"/>
      <sheetName val="RES_STEEL_TO32"/>
      <sheetName val="RMZ_Summary32"/>
      <sheetName val="Materials_32"/>
      <sheetName val="Field_Values32"/>
      <sheetName val="Fin_Sum32"/>
      <sheetName val="Fill_this_out_first___32"/>
      <sheetName val="Site_Dev_BOQ32"/>
      <sheetName val="Staff_Forecast_spread32"/>
      <sheetName val="Structure_Bills_Qty32"/>
      <sheetName val="Builtup_Area32"/>
      <sheetName val="MASTER_RATE_ANALYSIS32"/>
      <sheetName val="Cop_-VGN32"/>
      <sheetName val="Pipe_Supports32"/>
      <sheetName val="MN_T_B_32"/>
      <sheetName val="BOQ_Direct_selling_cost32"/>
      <sheetName val="Stress_Calculation32"/>
      <sheetName val="IO_List32"/>
      <sheetName val="TBAL9697_-group_wise__sdpl32"/>
      <sheetName val="factor_sheet8"/>
      <sheetName val="Exp_32"/>
      <sheetName val="INDIGINEOUS_ITEMS_32"/>
      <sheetName val="E_&amp;_R32"/>
      <sheetName val="Load_Details(B1)32"/>
      <sheetName val="Break_Dw32"/>
      <sheetName val="SPT_vs_PHI32"/>
      <sheetName val="Civil_Boq32"/>
      <sheetName val="PA-_Consutant_32"/>
      <sheetName val="Debits_as_on_12_04_0832"/>
      <sheetName val="Sheet3_(2)32"/>
      <sheetName val="INDORAMA_Group_June_0232"/>
      <sheetName val="PART-I_(2)35"/>
      <sheetName val="final_abstract35"/>
      <sheetName val="Basement_Budget34"/>
      <sheetName val="Rate_analysis34"/>
      <sheetName val="Fee_Rate_Summary34"/>
      <sheetName val="Materials_Cost34"/>
      <sheetName val="10__&amp;_11__Rate_Code_&amp;_BQ34"/>
      <sheetName val="Break_up_Sheet34"/>
      <sheetName val="B_&amp;_C_-_M_-_ccp34"/>
      <sheetName val="RES_STEEL_TO34"/>
      <sheetName val="RMZ_Summary34"/>
      <sheetName val="Materials_34"/>
      <sheetName val="Field_Values34"/>
      <sheetName val="Fin_Sum34"/>
      <sheetName val="Fill_this_out_first___34"/>
      <sheetName val="Site_Dev_BOQ34"/>
      <sheetName val="Staff_Forecast_spread34"/>
      <sheetName val="Structure_Bills_Qty34"/>
      <sheetName val="Builtup_Area34"/>
      <sheetName val="MASTER_RATE_ANALYSIS34"/>
      <sheetName val="Cop_-VGN34"/>
      <sheetName val="Pipe_Supports34"/>
      <sheetName val="MN_T_B_34"/>
      <sheetName val="BOQ_Direct_selling_cost34"/>
      <sheetName val="Stress_Calculation34"/>
      <sheetName val="IO_List34"/>
      <sheetName val="TBAL9697_-group_wise__sdpl34"/>
      <sheetName val="factor_sheet9"/>
      <sheetName val="Exp_34"/>
      <sheetName val="INDIGINEOUS_ITEMS_34"/>
      <sheetName val="E_&amp;_R34"/>
      <sheetName val="Load_Details(B1)34"/>
      <sheetName val="Break_Dw34"/>
      <sheetName val="SPT_vs_PHI34"/>
      <sheetName val="Civil_Boq34"/>
      <sheetName val="PA-_Consutant_34"/>
      <sheetName val="Debits_as_on_12_04_0834"/>
      <sheetName val="Sheet3_(2)34"/>
      <sheetName val="INDORAMA_Group_June_0234"/>
      <sheetName val="PART-I_(2)36"/>
      <sheetName val="final_abstract36"/>
      <sheetName val="Basement_Budget35"/>
      <sheetName val="Rate_analysis35"/>
      <sheetName val="Fee_Rate_Summary35"/>
      <sheetName val="Materials_Cost35"/>
      <sheetName val="10__&amp;_11__Rate_Code_&amp;_BQ35"/>
      <sheetName val="Break_up_Sheet35"/>
      <sheetName val="B_&amp;_C_-_M_-_ccp35"/>
      <sheetName val="RES_STEEL_TO35"/>
      <sheetName val="RMZ_Summary35"/>
      <sheetName val="Materials_35"/>
      <sheetName val="Field_Values35"/>
      <sheetName val="Fin_Sum35"/>
      <sheetName val="Fill_this_out_first___35"/>
      <sheetName val="Site_Dev_BOQ35"/>
      <sheetName val="Staff_Forecast_spread35"/>
      <sheetName val="Structure_Bills_Qty35"/>
      <sheetName val="Builtup_Area35"/>
      <sheetName val="MASTER_RATE_ANALYSIS35"/>
      <sheetName val="Cop_-VGN35"/>
      <sheetName val="Pipe_Supports35"/>
      <sheetName val="MN_T_B_35"/>
      <sheetName val="BOQ_Direct_selling_cost35"/>
      <sheetName val="Stress_Calculation35"/>
      <sheetName val="IO_List35"/>
      <sheetName val="TBAL9697_-group_wise__sdpl35"/>
      <sheetName val="factor_sheet10"/>
      <sheetName val="Exp_35"/>
      <sheetName val="INDIGINEOUS_ITEMS_35"/>
      <sheetName val="E_&amp;_R35"/>
      <sheetName val="Load_Details(B1)35"/>
      <sheetName val="Break_Dw35"/>
      <sheetName val="SPT_vs_PHI35"/>
      <sheetName val="Civil_Boq35"/>
      <sheetName val="PA-_Consutant_35"/>
      <sheetName val="Debits_as_on_12_04_0835"/>
      <sheetName val="Sheet3_(2)35"/>
      <sheetName val="INDORAMA_Group_June_0235"/>
      <sheetName val="PART-I_(2)37"/>
      <sheetName val="final_abstract37"/>
      <sheetName val="Basement_Budget36"/>
      <sheetName val="Rate_analysis36"/>
      <sheetName val="Fee_Rate_Summary36"/>
      <sheetName val="Materials_Cost36"/>
      <sheetName val="10__&amp;_11__Rate_Code_&amp;_BQ36"/>
      <sheetName val="Break_up_Sheet36"/>
      <sheetName val="B_&amp;_C_-_M_-_ccp36"/>
      <sheetName val="RES_STEEL_TO36"/>
      <sheetName val="RMZ_Summary36"/>
      <sheetName val="Materials_36"/>
      <sheetName val="Field_Values36"/>
      <sheetName val="Fin_Sum36"/>
      <sheetName val="Fill_this_out_first___36"/>
      <sheetName val="Site_Dev_BOQ36"/>
      <sheetName val="Staff_Forecast_spread36"/>
      <sheetName val="Structure_Bills_Qty36"/>
      <sheetName val="Builtup_Area36"/>
      <sheetName val="MASTER_RATE_ANALYSIS36"/>
      <sheetName val="Cop_-VGN36"/>
      <sheetName val="Pipe_Supports36"/>
      <sheetName val="MN_T_B_36"/>
      <sheetName val="BOQ_Direct_selling_cost36"/>
      <sheetName val="Stress_Calculation36"/>
      <sheetName val="IO_List36"/>
      <sheetName val="TBAL9697_-group_wise__sdpl36"/>
      <sheetName val="factor_sheet11"/>
      <sheetName val="Exp_36"/>
      <sheetName val="INDIGINEOUS_ITEMS_36"/>
      <sheetName val="E_&amp;_R36"/>
      <sheetName val="Load_Details(B1)36"/>
      <sheetName val="Break_Dw36"/>
      <sheetName val="SPT_vs_PHI36"/>
      <sheetName val="Civil_Boq36"/>
      <sheetName val="PA-_Consutant_36"/>
      <sheetName val="Debits_as_on_12_04_0836"/>
      <sheetName val="Sheet3_(2)36"/>
      <sheetName val="INDORAMA_Group_June_0236"/>
      <sheetName val="PART-I_(2)44"/>
      <sheetName val="final_abstract44"/>
      <sheetName val="Basement_Budget43"/>
      <sheetName val="Rate_analysis43"/>
      <sheetName val="Fee_Rate_Summary43"/>
      <sheetName val="Materials_Cost43"/>
      <sheetName val="10__&amp;_11__Rate_Code_&amp;_BQ43"/>
      <sheetName val="Break_up_Sheet43"/>
      <sheetName val="B_&amp;_C_-_M_-_ccp43"/>
      <sheetName val="RES_STEEL_TO43"/>
      <sheetName val="RMZ_Summary43"/>
      <sheetName val="Materials_43"/>
      <sheetName val="Field_Values43"/>
      <sheetName val="Fin_Sum43"/>
      <sheetName val="Fill_this_out_first___43"/>
      <sheetName val="Site_Dev_BOQ43"/>
      <sheetName val="Staff_Forecast_spread43"/>
      <sheetName val="Structure_Bills_Qty43"/>
      <sheetName val="Builtup_Area43"/>
      <sheetName val="MASTER_RATE_ANALYSIS43"/>
      <sheetName val="Cop_-VGN43"/>
      <sheetName val="Pipe_Supports43"/>
      <sheetName val="MN_T_B_43"/>
      <sheetName val="BOQ_Direct_selling_cost43"/>
      <sheetName val="Stress_Calculation43"/>
      <sheetName val="IO_List43"/>
      <sheetName val="TBAL9697_-group_wise__sdpl43"/>
      <sheetName val="factor_sheet16"/>
      <sheetName val="Exp_43"/>
      <sheetName val="INDIGINEOUS_ITEMS_43"/>
      <sheetName val="E_&amp;_R43"/>
      <sheetName val="Load_Details(B1)43"/>
      <sheetName val="Break_Dw43"/>
      <sheetName val="SPT_vs_PHI43"/>
      <sheetName val="Civil_Boq43"/>
      <sheetName val="PA-_Consutant_43"/>
      <sheetName val="Debits_as_on_12_04_0843"/>
      <sheetName val="Sheet3_(2)43"/>
      <sheetName val="INDORAMA_Group_June_0243"/>
      <sheetName val="PART-I_(2)39"/>
      <sheetName val="final_abstract39"/>
      <sheetName val="Basement_Budget38"/>
      <sheetName val="Rate_analysis38"/>
      <sheetName val="Fee_Rate_Summary38"/>
      <sheetName val="Materials_Cost38"/>
      <sheetName val="10__&amp;_11__Rate_Code_&amp;_BQ38"/>
      <sheetName val="Break_up_Sheet38"/>
      <sheetName val="B_&amp;_C_-_M_-_ccp38"/>
      <sheetName val="RES_STEEL_TO38"/>
      <sheetName val="RMZ_Summary38"/>
      <sheetName val="Materials_38"/>
      <sheetName val="Field_Values38"/>
      <sheetName val="Fin_Sum38"/>
      <sheetName val="Fill_this_out_first___38"/>
      <sheetName val="Site_Dev_BOQ38"/>
      <sheetName val="Staff_Forecast_spread38"/>
      <sheetName val="Structure_Bills_Qty38"/>
      <sheetName val="Builtup_Area38"/>
      <sheetName val="MASTER_RATE_ANALYSIS38"/>
      <sheetName val="Cop_-VGN38"/>
      <sheetName val="Pipe_Supports38"/>
      <sheetName val="MN_T_B_38"/>
      <sheetName val="BOQ_Direct_selling_cost38"/>
      <sheetName val="Stress_Calculation38"/>
      <sheetName val="IO_List38"/>
      <sheetName val="TBAL9697_-group_wise__sdpl38"/>
      <sheetName val="Exp_38"/>
      <sheetName val="INDIGINEOUS_ITEMS_38"/>
      <sheetName val="E_&amp;_R38"/>
      <sheetName val="Load_Details(B1)38"/>
      <sheetName val="Break_Dw38"/>
      <sheetName val="SPT_vs_PHI38"/>
      <sheetName val="Civil_Boq38"/>
      <sheetName val="PA-_Consutant_38"/>
      <sheetName val="Debits_as_on_12_04_0838"/>
      <sheetName val="Sheet3_(2)38"/>
      <sheetName val="INDORAMA_Group_June_0238"/>
      <sheetName val="PART-I_(2)40"/>
      <sheetName val="final_abstract40"/>
      <sheetName val="Basement_Budget39"/>
      <sheetName val="Rate_analysis39"/>
      <sheetName val="Fee_Rate_Summary39"/>
      <sheetName val="Materials_Cost39"/>
      <sheetName val="10__&amp;_11__Rate_Code_&amp;_BQ39"/>
      <sheetName val="Break_up_Sheet39"/>
      <sheetName val="B_&amp;_C_-_M_-_ccp39"/>
      <sheetName val="RES_STEEL_TO39"/>
      <sheetName val="RMZ_Summary39"/>
      <sheetName val="Materials_39"/>
      <sheetName val="Field_Values39"/>
      <sheetName val="Fin_Sum39"/>
      <sheetName val="Fill_this_out_first___39"/>
      <sheetName val="Site_Dev_BOQ39"/>
      <sheetName val="Staff_Forecast_spread39"/>
      <sheetName val="Structure_Bills_Qty39"/>
      <sheetName val="Builtup_Area39"/>
      <sheetName val="MASTER_RATE_ANALYSIS39"/>
      <sheetName val="Cop_-VGN39"/>
      <sheetName val="Pipe_Supports39"/>
      <sheetName val="MN_T_B_39"/>
      <sheetName val="BOQ_Direct_selling_cost39"/>
      <sheetName val="Stress_Calculation39"/>
      <sheetName val="IO_List39"/>
      <sheetName val="TBAL9697_-group_wise__sdpl39"/>
      <sheetName val="Exp_39"/>
      <sheetName val="INDIGINEOUS_ITEMS_39"/>
      <sheetName val="E_&amp;_R39"/>
      <sheetName val="Load_Details(B1)39"/>
      <sheetName val="Break_Dw39"/>
      <sheetName val="SPT_vs_PHI39"/>
      <sheetName val="Civil_Boq39"/>
      <sheetName val="PA-_Consutant_39"/>
      <sheetName val="Debits_as_on_12_04_0839"/>
      <sheetName val="Sheet3_(2)39"/>
      <sheetName val="INDORAMA_Group_June_0239"/>
      <sheetName val="PART-I_(2)42"/>
      <sheetName val="final_abstract42"/>
      <sheetName val="Basement_Budget41"/>
      <sheetName val="Rate_analysis41"/>
      <sheetName val="Fee_Rate_Summary41"/>
      <sheetName val="Materials_Cost41"/>
      <sheetName val="10__&amp;_11__Rate_Code_&amp;_BQ41"/>
      <sheetName val="Break_up_Sheet41"/>
      <sheetName val="B_&amp;_C_-_M_-_ccp41"/>
      <sheetName val="RES_STEEL_TO41"/>
      <sheetName val="RMZ_Summary41"/>
      <sheetName val="Materials_41"/>
      <sheetName val="Field_Values41"/>
      <sheetName val="Fin_Sum41"/>
      <sheetName val="Fill_this_out_first___41"/>
      <sheetName val="Site_Dev_BOQ41"/>
      <sheetName val="Staff_Forecast_spread41"/>
      <sheetName val="Structure_Bills_Qty41"/>
      <sheetName val="Builtup_Area41"/>
      <sheetName val="MASTER_RATE_ANALYSIS41"/>
      <sheetName val="Cop_-VGN41"/>
      <sheetName val="Pipe_Supports41"/>
      <sheetName val="MN_T_B_41"/>
      <sheetName val="BOQ_Direct_selling_cost41"/>
      <sheetName val="Stress_Calculation41"/>
      <sheetName val="IO_List41"/>
      <sheetName val="TBAL9697_-group_wise__sdpl41"/>
      <sheetName val="factor_sheet14"/>
      <sheetName val="Exp_41"/>
      <sheetName val="INDIGINEOUS_ITEMS_41"/>
      <sheetName val="E_&amp;_R41"/>
      <sheetName val="Load_Details(B1)41"/>
      <sheetName val="Break_Dw41"/>
      <sheetName val="SPT_vs_PHI41"/>
      <sheetName val="Civil_Boq41"/>
      <sheetName val="PA-_Consutant_41"/>
      <sheetName val="Debits_as_on_12_04_0841"/>
      <sheetName val="Sheet3_(2)41"/>
      <sheetName val="INDORAMA_Group_June_0241"/>
      <sheetName val="PART-I_(2)41"/>
      <sheetName val="final_abstract41"/>
      <sheetName val="Basement_Budget40"/>
      <sheetName val="Rate_analysis40"/>
      <sheetName val="Fee_Rate_Summary40"/>
      <sheetName val="Materials_Cost40"/>
      <sheetName val="10__&amp;_11__Rate_Code_&amp;_BQ40"/>
      <sheetName val="Break_up_Sheet40"/>
      <sheetName val="B_&amp;_C_-_M_-_ccp40"/>
      <sheetName val="RES_STEEL_TO40"/>
      <sheetName val="RMZ_Summary40"/>
      <sheetName val="Materials_40"/>
      <sheetName val="Field_Values40"/>
      <sheetName val="Fin_Sum40"/>
      <sheetName val="Fill_this_out_first___40"/>
      <sheetName val="Site_Dev_BOQ40"/>
      <sheetName val="Staff_Forecast_spread40"/>
      <sheetName val="Structure_Bills_Qty40"/>
      <sheetName val="Builtup_Area40"/>
      <sheetName val="MASTER_RATE_ANALYSIS40"/>
      <sheetName val="Cop_-VGN40"/>
      <sheetName val="Pipe_Supports40"/>
      <sheetName val="MN_T_B_40"/>
      <sheetName val="BOQ_Direct_selling_cost40"/>
      <sheetName val="Stress_Calculation40"/>
      <sheetName val="IO_List40"/>
      <sheetName val="TBAL9697_-group_wise__sdpl40"/>
      <sheetName val="factor_sheet13"/>
      <sheetName val="Exp_40"/>
      <sheetName val="INDIGINEOUS_ITEMS_40"/>
      <sheetName val="E_&amp;_R40"/>
      <sheetName val="Load_Details(B1)40"/>
      <sheetName val="Break_Dw40"/>
      <sheetName val="SPT_vs_PHI40"/>
      <sheetName val="Civil_Boq40"/>
      <sheetName val="PA-_Consutant_40"/>
      <sheetName val="Debits_as_on_12_04_0840"/>
      <sheetName val="Sheet3_(2)40"/>
      <sheetName val="INDORAMA_Group_June_0240"/>
      <sheetName val="PART-I_(2)43"/>
      <sheetName val="final_abstract43"/>
      <sheetName val="Basement_Budget42"/>
      <sheetName val="Rate_analysis42"/>
      <sheetName val="Fee_Rate_Summary42"/>
      <sheetName val="Materials_Cost42"/>
      <sheetName val="10__&amp;_11__Rate_Code_&amp;_BQ42"/>
      <sheetName val="Break_up_Sheet42"/>
      <sheetName val="B_&amp;_C_-_M_-_ccp42"/>
      <sheetName val="RES_STEEL_TO42"/>
      <sheetName val="RMZ_Summary42"/>
      <sheetName val="Materials_42"/>
      <sheetName val="Field_Values42"/>
      <sheetName val="Fin_Sum42"/>
      <sheetName val="Fill_this_out_first___42"/>
      <sheetName val="Site_Dev_BOQ42"/>
      <sheetName val="Staff_Forecast_spread42"/>
      <sheetName val="Structure_Bills_Qty42"/>
      <sheetName val="Builtup_Area42"/>
      <sheetName val="MASTER_RATE_ANALYSIS42"/>
      <sheetName val="Cop_-VGN42"/>
      <sheetName val="Pipe_Supports42"/>
      <sheetName val="MN_T_B_42"/>
      <sheetName val="BOQ_Direct_selling_cost42"/>
      <sheetName val="Stress_Calculation42"/>
      <sheetName val="IO_List42"/>
      <sheetName val="TBAL9697_-group_wise__sdpl42"/>
      <sheetName val="factor_sheet15"/>
      <sheetName val="Exp_42"/>
      <sheetName val="INDIGINEOUS_ITEMS_42"/>
      <sheetName val="E_&amp;_R42"/>
      <sheetName val="Load_Details(B1)42"/>
      <sheetName val="Break_Dw42"/>
      <sheetName val="SPT_vs_PHI42"/>
      <sheetName val="Civil_Boq42"/>
      <sheetName val="PA-_Consutant_42"/>
      <sheetName val="Debits_as_on_12_04_0842"/>
      <sheetName val="Sheet3_(2)42"/>
      <sheetName val="INDORAMA_Group_June_0242"/>
      <sheetName val="PART-I_(2)45"/>
      <sheetName val="final_abstract45"/>
      <sheetName val="Basement_Budget44"/>
      <sheetName val="Rate_analysis44"/>
      <sheetName val="Fee_Rate_Summary44"/>
      <sheetName val="Materials_Cost44"/>
      <sheetName val="10__&amp;_11__Rate_Code_&amp;_BQ44"/>
      <sheetName val="Break_up_Sheet44"/>
      <sheetName val="B_&amp;_C_-_M_-_ccp44"/>
      <sheetName val="RES_STEEL_TO44"/>
      <sheetName val="RMZ_Summary44"/>
      <sheetName val="Materials_44"/>
      <sheetName val="Field_Values44"/>
      <sheetName val="Fin_Sum44"/>
      <sheetName val="Fill_this_out_first___44"/>
      <sheetName val="Site_Dev_BOQ44"/>
      <sheetName val="Staff_Forecast_spread44"/>
      <sheetName val="Structure_Bills_Qty44"/>
      <sheetName val="Builtup_Area44"/>
      <sheetName val="MASTER_RATE_ANALYSIS44"/>
      <sheetName val="Cop_-VGN44"/>
      <sheetName val="Pipe_Supports44"/>
      <sheetName val="MN_T_B_44"/>
      <sheetName val="BOQ_Direct_selling_cost44"/>
      <sheetName val="Stress_Calculation44"/>
      <sheetName val="IO_List44"/>
      <sheetName val="TBAL9697_-group_wise__sdpl44"/>
      <sheetName val="factor_sheet17"/>
      <sheetName val="Exp_44"/>
      <sheetName val="INDIGINEOUS_ITEMS_44"/>
      <sheetName val="E_&amp;_R44"/>
      <sheetName val="Load_Details(B1)44"/>
      <sheetName val="Break_Dw44"/>
      <sheetName val="SPT_vs_PHI44"/>
      <sheetName val="Civil_Boq44"/>
      <sheetName val="PA-_Consutant_44"/>
      <sheetName val="Debits_as_on_12_04_0844"/>
      <sheetName val="Sheet3_(2)44"/>
      <sheetName val="INDORAMA_Group_June_0244"/>
      <sheetName val="PART-I_(2)58"/>
      <sheetName val="final_abstract58"/>
      <sheetName val="Basement_Budget57"/>
      <sheetName val="Rate_analysis57"/>
      <sheetName val="Fee_Rate_Summary57"/>
      <sheetName val="Materials_Cost57"/>
      <sheetName val="10__&amp;_11__Rate_Code_&amp;_BQ57"/>
      <sheetName val="Break_up_Sheet57"/>
      <sheetName val="B_&amp;_C_-_M_-_ccp57"/>
      <sheetName val="RES_STEEL_TO57"/>
      <sheetName val="RMZ_Summary57"/>
      <sheetName val="Materials_57"/>
      <sheetName val="Field_Values57"/>
      <sheetName val="Fin_Sum57"/>
      <sheetName val="Fill_this_out_first___57"/>
      <sheetName val="Site_Dev_BOQ57"/>
      <sheetName val="Staff_Forecast_spread57"/>
      <sheetName val="Structure_Bills_Qty57"/>
      <sheetName val="Builtup_Area57"/>
      <sheetName val="MASTER_RATE_ANALYSIS57"/>
      <sheetName val="Cop_-VGN57"/>
      <sheetName val="Pipe_Supports57"/>
      <sheetName val="MN_T_B_57"/>
      <sheetName val="BOQ_Direct_selling_cost57"/>
      <sheetName val="Stress_Calculation57"/>
      <sheetName val="IO_List57"/>
      <sheetName val="TBAL9697_-group_wise__sdpl57"/>
      <sheetName val="factor_sheet30"/>
      <sheetName val="Exp_57"/>
      <sheetName val="INDIGINEOUS_ITEMS_57"/>
      <sheetName val="E_&amp;_R57"/>
      <sheetName val="Load_Details(B1)57"/>
      <sheetName val="Break_Dw57"/>
      <sheetName val="SPT_vs_PHI57"/>
      <sheetName val="Civil_Boq57"/>
      <sheetName val="PA-_Consutant_57"/>
      <sheetName val="Debits_as_on_12_04_0857"/>
      <sheetName val="Sheet3_(2)57"/>
      <sheetName val="INDORAMA_Group_June_0257"/>
      <sheetName val="PART-I_(2)46"/>
      <sheetName val="final_abstract46"/>
      <sheetName val="Basement_Budget45"/>
      <sheetName val="Rate_analysis45"/>
      <sheetName val="Fee_Rate_Summary45"/>
      <sheetName val="Materials_Cost45"/>
      <sheetName val="10__&amp;_11__Rate_Code_&amp;_BQ45"/>
      <sheetName val="Break_up_Sheet45"/>
      <sheetName val="B_&amp;_C_-_M_-_ccp45"/>
      <sheetName val="RES_STEEL_TO45"/>
      <sheetName val="RMZ_Summary45"/>
      <sheetName val="Materials_45"/>
      <sheetName val="Field_Values45"/>
      <sheetName val="Fin_Sum45"/>
      <sheetName val="Fill_this_out_first___45"/>
      <sheetName val="Site_Dev_BOQ45"/>
      <sheetName val="Staff_Forecast_spread45"/>
      <sheetName val="Structure_Bills_Qty45"/>
      <sheetName val="Builtup_Area45"/>
      <sheetName val="MASTER_RATE_ANALYSIS45"/>
      <sheetName val="Cop_-VGN45"/>
      <sheetName val="Pipe_Supports45"/>
      <sheetName val="MN_T_B_45"/>
      <sheetName val="BOQ_Direct_selling_cost45"/>
      <sheetName val="Stress_Calculation45"/>
      <sheetName val="IO_List45"/>
      <sheetName val="TBAL9697_-group_wise__sdpl45"/>
      <sheetName val="factor_sheet18"/>
      <sheetName val="Exp_45"/>
      <sheetName val="INDIGINEOUS_ITEMS_45"/>
      <sheetName val="E_&amp;_R45"/>
      <sheetName val="Load_Details(B1)45"/>
      <sheetName val="Break_Dw45"/>
      <sheetName val="SPT_vs_PHI45"/>
      <sheetName val="Civil_Boq45"/>
      <sheetName val="PA-_Consutant_45"/>
      <sheetName val="Debits_as_on_12_04_0845"/>
      <sheetName val="Sheet3_(2)45"/>
      <sheetName val="INDORAMA_Group_June_0245"/>
      <sheetName val="PART-I_(2)47"/>
      <sheetName val="final_abstract47"/>
      <sheetName val="Basement_Budget46"/>
      <sheetName val="Rate_analysis46"/>
      <sheetName val="Fee_Rate_Summary46"/>
      <sheetName val="Materials_Cost46"/>
      <sheetName val="10__&amp;_11__Rate_Code_&amp;_BQ46"/>
      <sheetName val="Break_up_Sheet46"/>
      <sheetName val="B_&amp;_C_-_M_-_ccp46"/>
      <sheetName val="RES_STEEL_TO46"/>
      <sheetName val="RMZ_Summary46"/>
      <sheetName val="Materials_46"/>
      <sheetName val="Field_Values46"/>
      <sheetName val="Fin_Sum46"/>
      <sheetName val="Fill_this_out_first___46"/>
      <sheetName val="Site_Dev_BOQ46"/>
      <sheetName val="Staff_Forecast_spread46"/>
      <sheetName val="Structure_Bills_Qty46"/>
      <sheetName val="Builtup_Area46"/>
      <sheetName val="MASTER_RATE_ANALYSIS46"/>
      <sheetName val="Cop_-VGN46"/>
      <sheetName val="Pipe_Supports46"/>
      <sheetName val="MN_T_B_46"/>
      <sheetName val="BOQ_Direct_selling_cost46"/>
      <sheetName val="Stress_Calculation46"/>
      <sheetName val="IO_List46"/>
      <sheetName val="TBAL9697_-group_wise__sdpl46"/>
      <sheetName val="factor_sheet19"/>
      <sheetName val="Exp_46"/>
      <sheetName val="INDIGINEOUS_ITEMS_46"/>
      <sheetName val="E_&amp;_R46"/>
      <sheetName val="Load_Details(B1)46"/>
      <sheetName val="Break_Dw46"/>
      <sheetName val="SPT_vs_PHI46"/>
      <sheetName val="Civil_Boq46"/>
      <sheetName val="PA-_Consutant_46"/>
      <sheetName val="Debits_as_on_12_04_0846"/>
      <sheetName val="Sheet3_(2)46"/>
      <sheetName val="INDORAMA_Group_June_0246"/>
      <sheetName val="PART-I_(2)50"/>
      <sheetName val="final_abstract50"/>
      <sheetName val="Basement_Budget49"/>
      <sheetName val="Rate_analysis49"/>
      <sheetName val="Fee_Rate_Summary49"/>
      <sheetName val="Materials_Cost49"/>
      <sheetName val="10__&amp;_11__Rate_Code_&amp;_BQ49"/>
      <sheetName val="Break_up_Sheet49"/>
      <sheetName val="B_&amp;_C_-_M_-_ccp49"/>
      <sheetName val="RES_STEEL_TO49"/>
      <sheetName val="RMZ_Summary49"/>
      <sheetName val="Materials_49"/>
      <sheetName val="Field_Values49"/>
      <sheetName val="Fin_Sum49"/>
      <sheetName val="Fill_this_out_first___49"/>
      <sheetName val="Site_Dev_BOQ49"/>
      <sheetName val="Staff_Forecast_spread49"/>
      <sheetName val="Structure_Bills_Qty49"/>
      <sheetName val="Builtup_Area49"/>
      <sheetName val="MASTER_RATE_ANALYSIS49"/>
      <sheetName val="Cop_-VGN49"/>
      <sheetName val="Pipe_Supports49"/>
      <sheetName val="MN_T_B_49"/>
      <sheetName val="BOQ_Direct_selling_cost49"/>
      <sheetName val="Stress_Calculation49"/>
      <sheetName val="IO_List49"/>
      <sheetName val="TBAL9697_-group_wise__sdpl49"/>
      <sheetName val="factor_sheet22"/>
      <sheetName val="Exp_49"/>
      <sheetName val="INDIGINEOUS_ITEMS_49"/>
      <sheetName val="E_&amp;_R49"/>
      <sheetName val="Load_Details(B1)49"/>
      <sheetName val="Break_Dw49"/>
      <sheetName val="SPT_vs_PHI49"/>
      <sheetName val="Civil_Boq49"/>
      <sheetName val="PA-_Consutant_49"/>
      <sheetName val="Debits_as_on_12_04_0849"/>
      <sheetName val="Sheet3_(2)49"/>
      <sheetName val="INDORAMA_Group_June_0249"/>
      <sheetName val="PART-I_(2)48"/>
      <sheetName val="final_abstract48"/>
      <sheetName val="Basement_Budget47"/>
      <sheetName val="Rate_analysis47"/>
      <sheetName val="Fee_Rate_Summary47"/>
      <sheetName val="Materials_Cost47"/>
      <sheetName val="10__&amp;_11__Rate_Code_&amp;_BQ47"/>
      <sheetName val="Break_up_Sheet47"/>
      <sheetName val="B_&amp;_C_-_M_-_ccp47"/>
      <sheetName val="RES_STEEL_TO47"/>
      <sheetName val="RMZ_Summary47"/>
      <sheetName val="Materials_47"/>
      <sheetName val="Field_Values47"/>
      <sheetName val="Fin_Sum47"/>
      <sheetName val="Fill_this_out_first___47"/>
      <sheetName val="Site_Dev_BOQ47"/>
      <sheetName val="Staff_Forecast_spread47"/>
      <sheetName val="Structure_Bills_Qty47"/>
      <sheetName val="Builtup_Area47"/>
      <sheetName val="MASTER_RATE_ANALYSIS47"/>
      <sheetName val="Cop_-VGN47"/>
      <sheetName val="Pipe_Supports47"/>
      <sheetName val="MN_T_B_47"/>
      <sheetName val="BOQ_Direct_selling_cost47"/>
      <sheetName val="Stress_Calculation47"/>
      <sheetName val="IO_List47"/>
      <sheetName val="TBAL9697_-group_wise__sdpl47"/>
      <sheetName val="factor_sheet20"/>
      <sheetName val="Exp_47"/>
      <sheetName val="INDIGINEOUS_ITEMS_47"/>
      <sheetName val="E_&amp;_R47"/>
      <sheetName val="Load_Details(B1)47"/>
      <sheetName val="Break_Dw47"/>
      <sheetName val="SPT_vs_PHI47"/>
      <sheetName val="Civil_Boq47"/>
      <sheetName val="PA-_Consutant_47"/>
      <sheetName val="Debits_as_on_12_04_0847"/>
      <sheetName val="Sheet3_(2)47"/>
      <sheetName val="INDORAMA_Group_June_0247"/>
      <sheetName val="PART-I_(2)49"/>
      <sheetName val="final_abstract49"/>
      <sheetName val="Basement_Budget48"/>
      <sheetName val="Rate_analysis48"/>
      <sheetName val="Fee_Rate_Summary48"/>
      <sheetName val="Materials_Cost48"/>
      <sheetName val="10__&amp;_11__Rate_Code_&amp;_BQ48"/>
      <sheetName val="Break_up_Sheet48"/>
      <sheetName val="B_&amp;_C_-_M_-_ccp48"/>
      <sheetName val="RES_STEEL_TO48"/>
      <sheetName val="RMZ_Summary48"/>
      <sheetName val="Materials_48"/>
      <sheetName val="Field_Values48"/>
      <sheetName val="Fin_Sum48"/>
      <sheetName val="Fill_this_out_first___48"/>
      <sheetName val="Site_Dev_BOQ48"/>
      <sheetName val="Staff_Forecast_spread48"/>
      <sheetName val="Structure_Bills_Qty48"/>
      <sheetName val="Builtup_Area48"/>
      <sheetName val="MASTER_RATE_ANALYSIS48"/>
      <sheetName val="Cop_-VGN48"/>
      <sheetName val="Pipe_Supports48"/>
      <sheetName val="MN_T_B_48"/>
      <sheetName val="BOQ_Direct_selling_cost48"/>
      <sheetName val="Stress_Calculation48"/>
      <sheetName val="IO_List48"/>
      <sheetName val="TBAL9697_-group_wise__sdpl48"/>
      <sheetName val="factor_sheet21"/>
      <sheetName val="Exp_48"/>
      <sheetName val="INDIGINEOUS_ITEMS_48"/>
      <sheetName val="E_&amp;_R48"/>
      <sheetName val="Load_Details(B1)48"/>
      <sheetName val="Break_Dw48"/>
      <sheetName val="SPT_vs_PHI48"/>
      <sheetName val="Civil_Boq48"/>
      <sheetName val="PA-_Consutant_48"/>
      <sheetName val="Debits_as_on_12_04_0848"/>
      <sheetName val="Sheet3_(2)48"/>
      <sheetName val="INDORAMA_Group_June_0248"/>
      <sheetName val="PART-I_(2)51"/>
      <sheetName val="final_abstract51"/>
      <sheetName val="Basement_Budget50"/>
      <sheetName val="Rate_analysis50"/>
      <sheetName val="Fee_Rate_Summary50"/>
      <sheetName val="Materials_Cost50"/>
      <sheetName val="10__&amp;_11__Rate_Code_&amp;_BQ50"/>
      <sheetName val="Break_up_Sheet50"/>
      <sheetName val="B_&amp;_C_-_M_-_ccp50"/>
      <sheetName val="RES_STEEL_TO50"/>
      <sheetName val="RMZ_Summary50"/>
      <sheetName val="Materials_50"/>
      <sheetName val="Field_Values50"/>
      <sheetName val="Fin_Sum50"/>
      <sheetName val="Fill_this_out_first___50"/>
      <sheetName val="Site_Dev_BOQ50"/>
      <sheetName val="Staff_Forecast_spread50"/>
      <sheetName val="Structure_Bills_Qty50"/>
      <sheetName val="Builtup_Area50"/>
      <sheetName val="MASTER_RATE_ANALYSIS50"/>
      <sheetName val="Cop_-VGN50"/>
      <sheetName val="Pipe_Supports50"/>
      <sheetName val="MN_T_B_50"/>
      <sheetName val="BOQ_Direct_selling_cost50"/>
      <sheetName val="Stress_Calculation50"/>
      <sheetName val="IO_List50"/>
      <sheetName val="TBAL9697_-group_wise__sdpl50"/>
      <sheetName val="factor_sheet23"/>
      <sheetName val="Exp_50"/>
      <sheetName val="INDIGINEOUS_ITEMS_50"/>
      <sheetName val="E_&amp;_R50"/>
      <sheetName val="Load_Details(B1)50"/>
      <sheetName val="Break_Dw50"/>
      <sheetName val="SPT_vs_PHI50"/>
      <sheetName val="Civil_Boq50"/>
      <sheetName val="PA-_Consutant_50"/>
      <sheetName val="Debits_as_on_12_04_0850"/>
      <sheetName val="Sheet3_(2)50"/>
      <sheetName val="INDORAMA_Group_June_0250"/>
      <sheetName val="PART-I_(2)52"/>
      <sheetName val="final_abstract52"/>
      <sheetName val="Basement_Budget51"/>
      <sheetName val="Rate_analysis51"/>
      <sheetName val="Fee_Rate_Summary51"/>
      <sheetName val="Materials_Cost51"/>
      <sheetName val="10__&amp;_11__Rate_Code_&amp;_BQ51"/>
      <sheetName val="Break_up_Sheet51"/>
      <sheetName val="B_&amp;_C_-_M_-_ccp51"/>
      <sheetName val="RES_STEEL_TO51"/>
      <sheetName val="RMZ_Summary51"/>
      <sheetName val="Materials_51"/>
      <sheetName val="Field_Values51"/>
      <sheetName val="Fin_Sum51"/>
      <sheetName val="Fill_this_out_first___51"/>
      <sheetName val="Site_Dev_BOQ51"/>
      <sheetName val="Staff_Forecast_spread51"/>
      <sheetName val="Structure_Bills_Qty51"/>
      <sheetName val="Builtup_Area51"/>
      <sheetName val="MASTER_RATE_ANALYSIS51"/>
      <sheetName val="Cop_-VGN51"/>
      <sheetName val="Pipe_Supports51"/>
      <sheetName val="MN_T_B_51"/>
      <sheetName val="BOQ_Direct_selling_cost51"/>
      <sheetName val="Stress_Calculation51"/>
      <sheetName val="IO_List51"/>
      <sheetName val="TBAL9697_-group_wise__sdpl51"/>
      <sheetName val="factor_sheet24"/>
      <sheetName val="Exp_51"/>
      <sheetName val="INDIGINEOUS_ITEMS_51"/>
      <sheetName val="E_&amp;_R51"/>
      <sheetName val="Load_Details(B1)51"/>
      <sheetName val="Break_Dw51"/>
      <sheetName val="SPT_vs_PHI51"/>
      <sheetName val="Civil_Boq51"/>
      <sheetName val="PA-_Consutant_51"/>
      <sheetName val="Debits_as_on_12_04_0851"/>
      <sheetName val="Sheet3_(2)51"/>
      <sheetName val="INDORAMA_Group_June_0251"/>
      <sheetName val="PART-I_(2)53"/>
      <sheetName val="final_abstract53"/>
      <sheetName val="Basement_Budget52"/>
      <sheetName val="Rate_analysis52"/>
      <sheetName val="Fee_Rate_Summary52"/>
      <sheetName val="Materials_Cost52"/>
      <sheetName val="10__&amp;_11__Rate_Code_&amp;_BQ52"/>
      <sheetName val="Break_up_Sheet52"/>
      <sheetName val="B_&amp;_C_-_M_-_ccp52"/>
      <sheetName val="RES_STEEL_TO52"/>
      <sheetName val="RMZ_Summary52"/>
      <sheetName val="Materials_52"/>
      <sheetName val="Field_Values52"/>
      <sheetName val="Fin_Sum52"/>
      <sheetName val="Fill_this_out_first___52"/>
      <sheetName val="Site_Dev_BOQ52"/>
      <sheetName val="Staff_Forecast_spread52"/>
      <sheetName val="Structure_Bills_Qty52"/>
      <sheetName val="Builtup_Area52"/>
      <sheetName val="MASTER_RATE_ANALYSIS52"/>
      <sheetName val="Cop_-VGN52"/>
      <sheetName val="Pipe_Supports52"/>
      <sheetName val="MN_T_B_52"/>
      <sheetName val="BOQ_Direct_selling_cost52"/>
      <sheetName val="Stress_Calculation52"/>
      <sheetName val="IO_List52"/>
      <sheetName val="TBAL9697_-group_wise__sdpl52"/>
      <sheetName val="factor_sheet25"/>
      <sheetName val="Exp_52"/>
      <sheetName val="INDIGINEOUS_ITEMS_52"/>
      <sheetName val="E_&amp;_R52"/>
      <sheetName val="Load_Details(B1)52"/>
      <sheetName val="Break_Dw52"/>
      <sheetName val="SPT_vs_PHI52"/>
      <sheetName val="Civil_Boq52"/>
      <sheetName val="PA-_Consutant_52"/>
      <sheetName val="Debits_as_on_12_04_0852"/>
      <sheetName val="Sheet3_(2)52"/>
      <sheetName val="INDORAMA_Group_June_0252"/>
      <sheetName val="PART-I_(2)54"/>
      <sheetName val="final_abstract54"/>
      <sheetName val="Basement_Budget53"/>
      <sheetName val="Rate_analysis53"/>
      <sheetName val="Fee_Rate_Summary53"/>
      <sheetName val="Materials_Cost53"/>
      <sheetName val="10__&amp;_11__Rate_Code_&amp;_BQ53"/>
      <sheetName val="Break_up_Sheet53"/>
      <sheetName val="B_&amp;_C_-_M_-_ccp53"/>
      <sheetName val="RES_STEEL_TO53"/>
      <sheetName val="RMZ_Summary53"/>
      <sheetName val="Materials_53"/>
      <sheetName val="Field_Values53"/>
      <sheetName val="Fin_Sum53"/>
      <sheetName val="Fill_this_out_first___53"/>
      <sheetName val="Site_Dev_BOQ53"/>
      <sheetName val="Staff_Forecast_spread53"/>
      <sheetName val="Structure_Bills_Qty53"/>
      <sheetName val="Builtup_Area53"/>
      <sheetName val="MASTER_RATE_ANALYSIS53"/>
      <sheetName val="Cop_-VGN53"/>
      <sheetName val="Pipe_Supports53"/>
      <sheetName val="MN_T_B_53"/>
      <sheetName val="BOQ_Direct_selling_cost53"/>
      <sheetName val="Stress_Calculation53"/>
      <sheetName val="IO_List53"/>
      <sheetName val="TBAL9697_-group_wise__sdpl53"/>
      <sheetName val="factor_sheet26"/>
      <sheetName val="Exp_53"/>
      <sheetName val="INDIGINEOUS_ITEMS_53"/>
      <sheetName val="E_&amp;_R53"/>
      <sheetName val="Load_Details(B1)53"/>
      <sheetName val="Break_Dw53"/>
      <sheetName val="SPT_vs_PHI53"/>
      <sheetName val="Civil_Boq53"/>
      <sheetName val="PA-_Consutant_53"/>
      <sheetName val="Debits_as_on_12_04_0853"/>
      <sheetName val="Sheet3_(2)53"/>
      <sheetName val="INDORAMA_Group_June_0253"/>
      <sheetName val="PART-I_(2)55"/>
      <sheetName val="final_abstract55"/>
      <sheetName val="Basement_Budget54"/>
      <sheetName val="Rate_analysis54"/>
      <sheetName val="Fee_Rate_Summary54"/>
      <sheetName val="Materials_Cost54"/>
      <sheetName val="10__&amp;_11__Rate_Code_&amp;_BQ54"/>
      <sheetName val="Break_up_Sheet54"/>
      <sheetName val="B_&amp;_C_-_M_-_ccp54"/>
      <sheetName val="RES_STEEL_TO54"/>
      <sheetName val="RMZ_Summary54"/>
      <sheetName val="Materials_54"/>
      <sheetName val="Field_Values54"/>
      <sheetName val="Fin_Sum54"/>
      <sheetName val="Fill_this_out_first___54"/>
      <sheetName val="Site_Dev_BOQ54"/>
      <sheetName val="Staff_Forecast_spread54"/>
      <sheetName val="Structure_Bills_Qty54"/>
      <sheetName val="Builtup_Area54"/>
      <sheetName val="MASTER_RATE_ANALYSIS54"/>
      <sheetName val="Cop_-VGN54"/>
      <sheetName val="Pipe_Supports54"/>
      <sheetName val="MN_T_B_54"/>
      <sheetName val="BOQ_Direct_selling_cost54"/>
      <sheetName val="Stress_Calculation54"/>
      <sheetName val="IO_List54"/>
      <sheetName val="TBAL9697_-group_wise__sdpl54"/>
      <sheetName val="factor_sheet27"/>
      <sheetName val="Exp_54"/>
      <sheetName val="INDIGINEOUS_ITEMS_54"/>
      <sheetName val="E_&amp;_R54"/>
      <sheetName val="Load_Details(B1)54"/>
      <sheetName val="Break_Dw54"/>
      <sheetName val="SPT_vs_PHI54"/>
      <sheetName val="Civil_Boq54"/>
      <sheetName val="PA-_Consutant_54"/>
      <sheetName val="Debits_as_on_12_04_0854"/>
      <sheetName val="Sheet3_(2)54"/>
      <sheetName val="INDORAMA_Group_June_0254"/>
      <sheetName val="PART-I_(2)57"/>
      <sheetName val="final_abstract57"/>
      <sheetName val="Basement_Budget56"/>
      <sheetName val="Rate_analysis56"/>
      <sheetName val="Fee_Rate_Summary56"/>
      <sheetName val="Materials_Cost56"/>
      <sheetName val="10__&amp;_11__Rate_Code_&amp;_BQ56"/>
      <sheetName val="Break_up_Sheet56"/>
      <sheetName val="B_&amp;_C_-_M_-_ccp56"/>
      <sheetName val="RES_STEEL_TO56"/>
      <sheetName val="RMZ_Summary56"/>
      <sheetName val="Materials_56"/>
      <sheetName val="Field_Values56"/>
      <sheetName val="Fin_Sum56"/>
      <sheetName val="Fill_this_out_first___56"/>
      <sheetName val="Site_Dev_BOQ56"/>
      <sheetName val="Staff_Forecast_spread56"/>
      <sheetName val="Structure_Bills_Qty56"/>
      <sheetName val="Builtup_Area56"/>
      <sheetName val="MASTER_RATE_ANALYSIS56"/>
      <sheetName val="Cop_-VGN56"/>
      <sheetName val="Pipe_Supports56"/>
      <sheetName val="MN_T_B_56"/>
      <sheetName val="BOQ_Direct_selling_cost56"/>
      <sheetName val="Stress_Calculation56"/>
      <sheetName val="IO_List56"/>
      <sheetName val="TBAL9697_-group_wise__sdpl56"/>
      <sheetName val="factor_sheet29"/>
      <sheetName val="Exp_56"/>
      <sheetName val="INDIGINEOUS_ITEMS_56"/>
      <sheetName val="E_&amp;_R56"/>
      <sheetName val="Load_Details(B1)56"/>
      <sheetName val="Break_Dw56"/>
      <sheetName val="SPT_vs_PHI56"/>
      <sheetName val="Civil_Boq56"/>
      <sheetName val="PA-_Consutant_56"/>
      <sheetName val="Debits_as_on_12_04_0856"/>
      <sheetName val="Sheet3_(2)56"/>
      <sheetName val="INDORAMA_Group_June_0256"/>
      <sheetName val="PART-I_(2)56"/>
      <sheetName val="final_abstract56"/>
      <sheetName val="Basement_Budget55"/>
      <sheetName val="Rate_analysis55"/>
      <sheetName val="Fee_Rate_Summary55"/>
      <sheetName val="Materials_Cost55"/>
      <sheetName val="10__&amp;_11__Rate_Code_&amp;_BQ55"/>
      <sheetName val="Break_up_Sheet55"/>
      <sheetName val="B_&amp;_C_-_M_-_ccp55"/>
      <sheetName val="RES_STEEL_TO55"/>
      <sheetName val="RMZ_Summary55"/>
      <sheetName val="Materials_55"/>
      <sheetName val="Field_Values55"/>
      <sheetName val="Fin_Sum55"/>
      <sheetName val="Fill_this_out_first___55"/>
      <sheetName val="Site_Dev_BOQ55"/>
      <sheetName val="Staff_Forecast_spread55"/>
      <sheetName val="Structure_Bills_Qty55"/>
      <sheetName val="Builtup_Area55"/>
      <sheetName val="MASTER_RATE_ANALYSIS55"/>
      <sheetName val="Cop_-VGN55"/>
      <sheetName val="Pipe_Supports55"/>
      <sheetName val="MN_T_B_55"/>
      <sheetName val="BOQ_Direct_selling_cost55"/>
      <sheetName val="Stress_Calculation55"/>
      <sheetName val="IO_List55"/>
      <sheetName val="TBAL9697_-group_wise__sdpl55"/>
      <sheetName val="factor_sheet28"/>
      <sheetName val="Exp_55"/>
      <sheetName val="INDIGINEOUS_ITEMS_55"/>
      <sheetName val="E_&amp;_R55"/>
      <sheetName val="Load_Details(B1)55"/>
      <sheetName val="Break_Dw55"/>
      <sheetName val="SPT_vs_PHI55"/>
      <sheetName val="Civil_Boq55"/>
      <sheetName val="PA-_Consutant_55"/>
      <sheetName val="Debits_as_on_12_04_0855"/>
      <sheetName val="Sheet3_(2)55"/>
      <sheetName val="INDORAMA_Group_June_0255"/>
      <sheetName val="PART-I_(2)59"/>
      <sheetName val="final_abstract59"/>
      <sheetName val="Basement_Budget58"/>
      <sheetName val="Rate_analysis58"/>
      <sheetName val="Fee_Rate_Summary58"/>
      <sheetName val="Materials_Cost58"/>
      <sheetName val="10__&amp;_11__Rate_Code_&amp;_BQ58"/>
      <sheetName val="Break_up_Sheet58"/>
      <sheetName val="B_&amp;_C_-_M_-_ccp58"/>
      <sheetName val="RES_STEEL_TO58"/>
      <sheetName val="RMZ_Summary58"/>
      <sheetName val="Materials_58"/>
      <sheetName val="Field_Values58"/>
      <sheetName val="Fin_Sum58"/>
      <sheetName val="Fill_this_out_first___58"/>
      <sheetName val="Site_Dev_BOQ58"/>
      <sheetName val="Staff_Forecast_spread58"/>
      <sheetName val="Structure_Bills_Qty58"/>
      <sheetName val="Builtup_Area58"/>
      <sheetName val="MASTER_RATE_ANALYSIS58"/>
      <sheetName val="Cop_-VGN58"/>
      <sheetName val="Pipe_Supports58"/>
      <sheetName val="MN_T_B_58"/>
      <sheetName val="BOQ_Direct_selling_cost58"/>
      <sheetName val="Stress_Calculation58"/>
      <sheetName val="IO_List58"/>
      <sheetName val="TBAL9697_-group_wise__sdpl58"/>
      <sheetName val="factor_sheet31"/>
      <sheetName val="Exp_58"/>
      <sheetName val="INDIGINEOUS_ITEMS_58"/>
      <sheetName val="E_&amp;_R58"/>
      <sheetName val="Load_Details(B1)58"/>
      <sheetName val="Break_Dw58"/>
      <sheetName val="SPT_vs_PHI58"/>
      <sheetName val="Civil_Boq58"/>
      <sheetName val="PA-_Consutant_58"/>
      <sheetName val="Debits_as_on_12_04_0858"/>
      <sheetName val="Sheet3_(2)58"/>
      <sheetName val="INDORAMA_Group_June_0258"/>
      <sheetName val="PART-I_(2)60"/>
      <sheetName val="final_abstract60"/>
      <sheetName val="Basement_Budget59"/>
      <sheetName val="Rate_analysis59"/>
      <sheetName val="Fee_Rate_Summary59"/>
      <sheetName val="Materials_Cost59"/>
      <sheetName val="10__&amp;_11__Rate_Code_&amp;_BQ59"/>
      <sheetName val="Break_up_Sheet59"/>
      <sheetName val="B_&amp;_C_-_M_-_ccp59"/>
      <sheetName val="RES_STEEL_TO59"/>
      <sheetName val="RMZ_Summary59"/>
      <sheetName val="Materials_59"/>
      <sheetName val="Field_Values59"/>
      <sheetName val="Fin_Sum59"/>
      <sheetName val="Fill_this_out_first___59"/>
      <sheetName val="Site_Dev_BOQ59"/>
      <sheetName val="Staff_Forecast_spread59"/>
      <sheetName val="Structure_Bills_Qty59"/>
      <sheetName val="Builtup_Area59"/>
      <sheetName val="MASTER_RATE_ANALYSIS59"/>
      <sheetName val="Cop_-VGN59"/>
      <sheetName val="Pipe_Supports59"/>
      <sheetName val="MN_T_B_59"/>
      <sheetName val="BOQ_Direct_selling_cost59"/>
      <sheetName val="Stress_Calculation59"/>
      <sheetName val="IO_List59"/>
      <sheetName val="TBAL9697_-group_wise__sdpl59"/>
      <sheetName val="factor_sheet32"/>
      <sheetName val="Exp_59"/>
      <sheetName val="INDIGINEOUS_ITEMS_59"/>
      <sheetName val="E_&amp;_R59"/>
      <sheetName val="Load_Details(B1)59"/>
      <sheetName val="Break_Dw59"/>
      <sheetName val="SPT_vs_PHI59"/>
      <sheetName val="Civil_Boq59"/>
      <sheetName val="PA-_Consutant_59"/>
      <sheetName val="Debits_as_on_12_04_0859"/>
      <sheetName val="Sheet3_(2)59"/>
      <sheetName val="INDORAMA_Group_June_0259"/>
      <sheetName val="PART-I_(2)61"/>
      <sheetName val="final_abstract61"/>
      <sheetName val="Basement_Budget60"/>
      <sheetName val="Rate_analysis60"/>
      <sheetName val="Fee_Rate_Summary60"/>
      <sheetName val="Materials_Cost60"/>
      <sheetName val="10__&amp;_11__Rate_Code_&amp;_BQ60"/>
      <sheetName val="Break_up_Sheet60"/>
      <sheetName val="B_&amp;_C_-_M_-_ccp60"/>
      <sheetName val="RES_STEEL_TO60"/>
      <sheetName val="RMZ_Summary60"/>
      <sheetName val="Materials_60"/>
      <sheetName val="Field_Values60"/>
      <sheetName val="Fin_Sum60"/>
      <sheetName val="Fill_this_out_first___60"/>
      <sheetName val="Site_Dev_BOQ60"/>
      <sheetName val="Staff_Forecast_spread60"/>
      <sheetName val="Structure_Bills_Qty60"/>
      <sheetName val="Builtup_Area60"/>
      <sheetName val="MASTER_RATE_ANALYSIS60"/>
      <sheetName val="Cop_-VGN60"/>
      <sheetName val="Pipe_Supports60"/>
      <sheetName val="MN_T_B_60"/>
      <sheetName val="BOQ_Direct_selling_cost60"/>
      <sheetName val="Stress_Calculation60"/>
      <sheetName val="IO_List60"/>
      <sheetName val="TBAL9697_-group_wise__sdpl60"/>
      <sheetName val="factor_sheet33"/>
      <sheetName val="Exp_60"/>
      <sheetName val="INDIGINEOUS_ITEMS_60"/>
      <sheetName val="E_&amp;_R60"/>
      <sheetName val="Load_Details(B1)60"/>
      <sheetName val="Break_Dw60"/>
      <sheetName val="SPT_vs_PHI60"/>
      <sheetName val="Civil_Boq60"/>
      <sheetName val="PA-_Consutant_60"/>
      <sheetName val="Debits_as_on_12_04_0860"/>
      <sheetName val="Sheet3_(2)60"/>
      <sheetName val="INDORAMA_Group_June_0260"/>
      <sheetName val="s"/>
      <sheetName val="TEXT"/>
      <sheetName val=""/>
      <sheetName val="R.A."/>
      <sheetName val="Recap."/>
      <sheetName val="Abstract"/>
      <sheetName val="Schedule A1"/>
      <sheetName val="Abstract (Buyback)"/>
      <sheetName val="Civil RA"/>
      <sheetName val="Plumbing RA"/>
      <sheetName val="Electrical  RA"/>
      <sheetName val="ELV RA"/>
      <sheetName val="FFTG RA"/>
      <sheetName val="HVAC RA"/>
      <sheetName val="Furniture RA"/>
      <sheetName val="Kichen Equi. RA"/>
      <sheetName val="Vind-BtB"/>
      <sheetName val="Codes"/>
      <sheetName val="Final Basic rate"/>
      <sheetName val="costing sheet"/>
      <sheetName val="Material"/>
      <sheetName val="Lead statement ss5"/>
      <sheetName val="Mater_x0000_fÙ_x0002_G"/>
      <sheetName val="Mater"/>
      <sheetName val="Cover"/>
      <sheetName val="DATA-BASE"/>
      <sheetName val="DATA-ABSTRACT"/>
      <sheetName val="v"/>
      <sheetName val="Plant &amp;  Machinery"/>
      <sheetName val="MRoad data"/>
      <sheetName val="wh_data_R"/>
      <sheetName val="Abs_CD_2"/>
      <sheetName val="road est"/>
      <sheetName val="ECV"/>
      <sheetName val="ABST SANITARY"/>
      <sheetName val="ABST CIVIL"/>
      <sheetName val="DI"/>
      <sheetName val="DATA SHEET FOR 2014-15"/>
      <sheetName val="wh_data"/>
      <sheetName val="CPHEEO"/>
      <sheetName val="SSR 2014-15 Rates"/>
      <sheetName val="C-data"/>
      <sheetName val="Bitumen trunk"/>
      <sheetName val="Feeder"/>
      <sheetName val="R99 etc"/>
      <sheetName val="Trunk unpaved"/>
      <sheetName val="maya"/>
      <sheetName val="Labels"/>
      <sheetName val="intr_stool_brkup"/>
      <sheetName val="Process"/>
      <sheetName val="P&amp;L-BDMC"/>
      <sheetName val="Elect."/>
      <sheetName val="Step 1"/>
      <sheetName val="Assumptions-Input"/>
      <sheetName val="RP2"/>
      <sheetName val="Quantity"/>
      <sheetName val="Param"/>
      <sheetName val="dummy"/>
      <sheetName val="PART-I_(2)62"/>
      <sheetName val="final_abstract62"/>
      <sheetName val="Basement_Budget61"/>
      <sheetName val="Rate_analysis61"/>
      <sheetName val="Fee_Rate_Summary61"/>
      <sheetName val="Materials_Cost61"/>
      <sheetName val="10__&amp;_11__Rate_Code_&amp;_BQ61"/>
      <sheetName val="Break_up_Sheet61"/>
      <sheetName val="B_&amp;_C_-_M_-_ccp61"/>
      <sheetName val="RES_STEEL_TO61"/>
      <sheetName val="RMZ_Summary61"/>
      <sheetName val="Materials_61"/>
      <sheetName val="Field_Values61"/>
      <sheetName val="Fin_Sum61"/>
      <sheetName val="Fill_this_out_first___61"/>
      <sheetName val="Site_Dev_BOQ61"/>
      <sheetName val="Staff_Forecast_spread61"/>
      <sheetName val="Structure_Bills_Qty61"/>
      <sheetName val="Builtup_Area61"/>
      <sheetName val="MASTER_RATE_ANALYSIS61"/>
      <sheetName val="Cop_-VGN61"/>
      <sheetName val="Pipe_Supports61"/>
      <sheetName val="MN_T_B_61"/>
      <sheetName val="BOQ_Direct_selling_cost61"/>
      <sheetName val="Stress_Calculation61"/>
      <sheetName val="IO_List61"/>
      <sheetName val="TBAL9697_-group_wise__sdpl61"/>
      <sheetName val="factor_sheet34"/>
      <sheetName val="Exp_61"/>
      <sheetName val="INDIGINEOUS_ITEMS_61"/>
      <sheetName val="E_&amp;_R61"/>
      <sheetName val="Load_Details(B1)61"/>
      <sheetName val="Break_Dw61"/>
      <sheetName val="SPT_vs_PHI61"/>
      <sheetName val="Civil_Boq61"/>
      <sheetName val="PA-_Consutant_61"/>
      <sheetName val="Debits_as_on_12_04_0861"/>
      <sheetName val="Sheet3_(2)61"/>
      <sheetName val="INDORAMA_Group_June_0261"/>
      <sheetName val="Project Budget Worksheet"/>
      <sheetName val="All Components Report"/>
      <sheetName val="Site"/>
      <sheetName val="2.1 受電設備棟"/>
      <sheetName val="2.2 受・防火水槽"/>
      <sheetName val="2.3 排水処理設備棟"/>
      <sheetName val="2.4 倉庫棟"/>
      <sheetName val="2.5 守衛棟"/>
      <sheetName val="old boq"/>
      <sheetName val="girder"/>
      <sheetName val="Intro"/>
      <sheetName val="GROUND FLOOR"/>
      <sheetName val="Source Ref."/>
      <sheetName val="Main Sheet"/>
      <sheetName val="Lookup data"/>
      <sheetName val="13. Steel - Ratio"/>
      <sheetName val="look-dept"/>
      <sheetName val="Names&amp;Cases"/>
      <sheetName val="Bill 1-BOQ-Civil Works"/>
      <sheetName val="Amort"/>
      <sheetName val="AmortRef"/>
      <sheetName val="MA"/>
      <sheetName val="Tower-B(Abstract)"/>
      <sheetName val="terrace parapet block work"/>
      <sheetName val="Canopy-2 RCC1"/>
      <sheetName val="Canopy-2 BBS"/>
      <sheetName val="Canopy-1 RCC1"/>
      <sheetName val="Canopy-1 BBS"/>
      <sheetName val="Above terrace columns RCC"/>
      <sheetName val="Above terrace columns BBS"/>
      <sheetName val="Parapet wall RCC"/>
      <sheetName val="Parapet wall BBS"/>
      <sheetName val="OHWT RCC"/>
      <sheetName val="OHWT Slab BBS"/>
      <sheetName val="OHWT Beams  BBS"/>
      <sheetName val="Columns"/>
      <sheetName val="Lifts"/>
      <sheetName val="Staircases"/>
      <sheetName val="Slab &amp; Beam @ 0.00 Lvl"/>
      <sheetName val="Slab &amp; Beam"/>
      <sheetName val="Lintels &amp; Window"/>
      <sheetName val="Column Steel (UBF)"/>
      <sheetName val="Column Steel (SF)"/>
      <sheetName val="Column Steel (1F)"/>
      <sheetName val="Column Steel (2F)"/>
      <sheetName val="Column Steel (3F)"/>
      <sheetName val="Column Steel (4F-6F)"/>
      <sheetName val="Column Steel (7F-9F)"/>
      <sheetName val="Column Steel (10F-12F)"/>
      <sheetName val="Column Steel (13F-15F)"/>
      <sheetName val="Column Steel (16F-17F)"/>
      <sheetName val="Column Steel (18F)"/>
      <sheetName val="Lift Steel (UBF)"/>
      <sheetName val="Lift Steel (SF)"/>
      <sheetName val="Lift Steel (1F-6F)"/>
      <sheetName val="Lift Steel (7F-12F)"/>
      <sheetName val="Lift Steel (13F-18F)"/>
      <sheetName val=" Staircase Steel (UBF)"/>
      <sheetName val=" Staircase Steel (SF)"/>
      <sheetName val=" Staircase Steel (1F-7F)"/>
      <sheetName val=" Staircase Steel (8F-18F)"/>
      <sheetName val="Beams Steel (SF)"/>
      <sheetName val="Slab Steel (SF)"/>
      <sheetName val="Beams Steel (1F)"/>
      <sheetName val="Slab Steel (1F)"/>
      <sheetName val="Beams Steel (2F&amp;3F)"/>
      <sheetName val="Slab Steel (2F&amp;3F)"/>
      <sheetName val="Beams Steel (4F)"/>
      <sheetName val="Slab Steel (4F)"/>
      <sheetName val="Beams Steel (5F-7F)"/>
      <sheetName val="Slab Steel (5F-7F)"/>
      <sheetName val="Beams Steel (8F-15F&amp;18F)"/>
      <sheetName val="Slab Steel (8F-15F&amp;18F)"/>
      <sheetName val="Beams Steel (16F&amp;17F)"/>
      <sheetName val="Slab Steel (16F&amp;17F)"/>
      <sheetName val="Beams Steel (TF)"/>
      <sheetName val="Slab Steel (TF)"/>
      <sheetName val="100mm Block Work"/>
      <sheetName val="150mm BLOCKS"/>
      <sheetName val="200mm BLOCKS"/>
      <sheetName val="Internal Walls Plastering"/>
      <sheetName val="Internal Ceiling Plastering"/>
      <sheetName val="External plaster"/>
      <sheetName val="Tower- A (Abstract)"/>
      <sheetName val="Canopy-2 RCC"/>
      <sheetName val="Canopy -1 RCC"/>
      <sheetName val="Canaopy-2 steel"/>
      <sheetName val="Canopy-1 steel"/>
      <sheetName val="Columns above terrace"/>
      <sheetName val="OHT bottom &amp; walls "/>
      <sheetName val="Slab &amp; Beam at 0.00lvl"/>
      <sheetName val="Slab &amp; Beam at +3.25lvl"/>
      <sheetName val="Parapet slab&amp;beams"/>
      <sheetName val="Column Steel(SF to TF)"/>
      <sheetName val="Above terrace column steel"/>
      <sheetName val="Lift Wall - Stilt Floor"/>
      <sheetName val="Lift Wall 1F-6F"/>
      <sheetName val="Lift Wall 7F-12F"/>
      <sheetName val="Lift Wall 13F-18F"/>
      <sheetName val="Lift wall terrace floor"/>
      <sheetName val="Staircase - UBF"/>
      <sheetName val="Staircase - SF"/>
      <sheetName val="Staircase - 1F-7F"/>
      <sheetName val="Staircase - 8F-18F"/>
      <sheetName val="Beam Steel - SF"/>
      <sheetName val="Slab Steel - SF"/>
      <sheetName val="Beam Steel- 1F"/>
      <sheetName val="Slab Steel - 1F"/>
      <sheetName val="Beams Steel 2F"/>
      <sheetName val="Slab steel 2F"/>
      <sheetName val="Beams Steel 3F"/>
      <sheetName val="Slab steel 3F"/>
      <sheetName val="Beams Steel - 4F"/>
      <sheetName val="Slab steel 4F"/>
      <sheetName val="Beam steel 5F-7F"/>
      <sheetName val="Slab steel 5F-7F"/>
      <sheetName val="Beam steel 8F-15F &amp; 18F"/>
      <sheetName val="Slab steel 8F-15F&amp; 18F"/>
      <sheetName val="Beam steel 16F - 17F"/>
      <sheetName val="Slab steel 16F - 17F"/>
      <sheetName val="Beam steel TF"/>
      <sheetName val="Slab steel TF"/>
      <sheetName val="OHT Slab steel "/>
      <sheetName val="OHT beam steel "/>
      <sheetName val="A- terrace coping BBS"/>
      <sheetName val="Copping beam BBS A terrace"/>
      <sheetName val="150 mm BLOCKS"/>
      <sheetName val="200 mm BLOCKS"/>
      <sheetName val="Data sheet"/>
      <sheetName val="Global Assmptions"/>
      <sheetName val="SECPROP"/>
      <sheetName val="CABLENOS."/>
      <sheetName val="NRC Rationalisation"/>
      <sheetName val="horizontal"/>
      <sheetName val="BOQ_Distribution"/>
      <sheetName val="ENCL9"/>
      <sheetName val="RCC,Ret__Wall4"/>
      <sheetName val="RA_4_Challan_Summary_4"/>
      <sheetName val="Labour_productivity4"/>
      <sheetName val="labour_coeff4"/>
      <sheetName val="RCC,Ret__Wall3"/>
      <sheetName val="RA_4_Challan_Summary_3"/>
      <sheetName val="Labour_productivity3"/>
      <sheetName val="labour_coeff3"/>
      <sheetName val="RCC,Ret__Wall5"/>
      <sheetName val="RA_4_Challan_Summary_5"/>
      <sheetName val="Labour_productivity5"/>
      <sheetName val="labour_coeff5"/>
      <sheetName val="RCC,Ret__Wall6"/>
      <sheetName val="RA_4_Challan_Summary_6"/>
      <sheetName val="Labour_productivity6"/>
      <sheetName val="labour_coeff6"/>
      <sheetName val="RCC,Ret__Wall12"/>
      <sheetName val="RA_4_Challan_Summary_12"/>
      <sheetName val="Labour_productivity12"/>
      <sheetName val="labour_coeff12"/>
      <sheetName val="RCC,Ret__Wall7"/>
      <sheetName val="RA_4_Challan_Summary_7"/>
      <sheetName val="Labour_productivity7"/>
      <sheetName val="labour_coeff7"/>
      <sheetName val="RCC,Ret__Wall11"/>
      <sheetName val="RA_4_Challan_Summary_11"/>
      <sheetName val="Labour_productivity11"/>
      <sheetName val="labour_coeff11"/>
      <sheetName val="RCC,Ret__Wall8"/>
      <sheetName val="RA_4_Challan_Summary_8"/>
      <sheetName val="Labour_productivity8"/>
      <sheetName val="labour_coeff8"/>
      <sheetName val="RCC,Ret__Wall9"/>
      <sheetName val="RA_4_Challan_Summary_9"/>
      <sheetName val="Labour_productivity9"/>
      <sheetName val="labour_coeff9"/>
      <sheetName val="RCC,Ret__Wall10"/>
      <sheetName val="RA_4_Challan_Summary_10"/>
      <sheetName val="Labour_productivity10"/>
      <sheetName val="labour_coeff10"/>
      <sheetName val="RCC,Ret__Wall13"/>
      <sheetName val="RA_4_Challan_Summary_13"/>
      <sheetName val="Labour_productivity13"/>
      <sheetName val="labour_coeff13"/>
      <sheetName val="RCC,Ret__Wall14"/>
      <sheetName val="RA_4_Challan_Summary_14"/>
      <sheetName val="Labour_productivity14"/>
      <sheetName val="labour_coeff14"/>
      <sheetName val="RCC,Ret__Wall15"/>
      <sheetName val="RA_4_Challan_Summary_15"/>
      <sheetName val="Labour_productivity15"/>
      <sheetName val="labour_coeff15"/>
      <sheetName val="RCC,Ret__Wall16"/>
      <sheetName val="RA_4_Challan_Summary_16"/>
      <sheetName val="Labour_productivity16"/>
      <sheetName val="labour_coeff16"/>
      <sheetName val="RCC,Ret__Wall18"/>
      <sheetName val="RA_4_Challan_Summary_18"/>
      <sheetName val="Labour_productivity18"/>
      <sheetName val="labour_coeff18"/>
      <sheetName val="RCC,Ret__Wall17"/>
      <sheetName val="RA_4_Challan_Summary_17"/>
      <sheetName val="Labour_productivity17"/>
      <sheetName val="labour_coeff17"/>
      <sheetName val="RCC,Ret__Wall20"/>
      <sheetName val="RA_4_Challan_Summary_20"/>
      <sheetName val="Labour_productivity20"/>
      <sheetName val="labour_coeff20"/>
      <sheetName val="RCC,Ret__Wall19"/>
      <sheetName val="RA_4_Challan_Summary_19"/>
      <sheetName val="Labour_productivity19"/>
      <sheetName val="labour_coeff19"/>
      <sheetName val="RCC,Ret__Wall21"/>
      <sheetName val="RA_4_Challan_Summary_21"/>
      <sheetName val="Labour_productivity21"/>
      <sheetName val="labour_coeff21"/>
      <sheetName val="RCC,Ret__Wall22"/>
      <sheetName val="RA_4_Challan_Summary_22"/>
      <sheetName val="Labour_productivity22"/>
      <sheetName val="labour_coeff22"/>
      <sheetName val="RCC,Ret__Wall23"/>
      <sheetName val="RA_4_Challan_Summary_23"/>
      <sheetName val="Labour_productivity23"/>
      <sheetName val="labour_coeff23"/>
      <sheetName val="RCC,Ret__Wall24"/>
      <sheetName val="RA_4_Challan_Summary_24"/>
      <sheetName val="Labour_productivity24"/>
      <sheetName val="labour_coeff24"/>
      <sheetName val="RCC,Ret__Wall26"/>
      <sheetName val="RA_4_Challan_Summary_26"/>
      <sheetName val="Labour_productivity26"/>
      <sheetName val="labour_coeff26"/>
      <sheetName val="RCC,Ret__Wall25"/>
      <sheetName val="RA_4_Challan_Summary_25"/>
      <sheetName val="Labour_productivity25"/>
      <sheetName val="labour_coeff25"/>
      <sheetName val="RCC,Ret__Wall29"/>
      <sheetName val="RA_4_Challan_Summary_29"/>
      <sheetName val="Labour_productivity29"/>
      <sheetName val="labour_coeff29"/>
      <sheetName val="RCC,Ret__Wall28"/>
      <sheetName val="RA_4_Challan_Summary_28"/>
      <sheetName val="Labour_productivity28"/>
      <sheetName val="labour_coeff28"/>
      <sheetName val="RCC,Ret__Wall27"/>
      <sheetName val="RA_4_Challan_Summary_27"/>
      <sheetName val="Labour_productivity27"/>
      <sheetName val="labour_coeff27"/>
      <sheetName val="RCC,Ret__Wall30"/>
      <sheetName val="RA_4_Challan_Summary_30"/>
      <sheetName val="Labour_productivity30"/>
      <sheetName val="labour_coeff30"/>
      <sheetName val="RCC,Ret__Wall31"/>
      <sheetName val="RA_4_Challan_Summary_31"/>
      <sheetName val="Labour_productivity31"/>
      <sheetName val="labour_coeff31"/>
      <sheetName val="RCC,Ret__Wall33"/>
      <sheetName val="RA_4_Challan_Summary_33"/>
      <sheetName val="Labour_productivity33"/>
      <sheetName val="labour_coeff33"/>
      <sheetName val="RCC,Ret__Wall32"/>
      <sheetName val="RA_4_Challan_Summary_32"/>
      <sheetName val="Labour_productivity32"/>
      <sheetName val="labour_coeff32"/>
      <sheetName val="RCC,Ret__Wall36"/>
      <sheetName val="RA_4_Challan_Summary_36"/>
      <sheetName val="Labour_productivity36"/>
      <sheetName val="labour_coeff36"/>
      <sheetName val="RCC,Ret__Wall35"/>
      <sheetName val="RA_4_Challan_Summary_35"/>
      <sheetName val="Labour_productivity35"/>
      <sheetName val="labour_coeff35"/>
      <sheetName val="RCC,Ret__Wall34"/>
      <sheetName val="RA_4_Challan_Summary_34"/>
      <sheetName val="Labour_productivity34"/>
      <sheetName val="labour_coeff34"/>
      <sheetName val="RCC,Ret__Wall37"/>
      <sheetName val="RA_4_Challan_Summary_37"/>
      <sheetName val="Labour_productivity37"/>
      <sheetName val="labour_coeff37"/>
      <sheetName val="Labour Rate "/>
      <sheetName val="Material List "/>
      <sheetName val="MAchinery(R1)"/>
      <sheetName val="Works"/>
      <sheetName val="abs_CWrising"/>
      <sheetName val="abs-ph"/>
      <sheetName val="abs_sum&amp;cwr"/>
      <sheetName val="cons_sq_I"/>
      <sheetName val="foot-slab reinft"/>
      <sheetName val="beam-reinft-IIInd_floor1"/>
      <sheetName val="ORDER_BOOKING1"/>
      <sheetName val="CABLE_DATA1"/>
      <sheetName val="Approved_MTD_Proj_#'s1"/>
      <sheetName val="For_Bill-04_PS1"/>
      <sheetName val="BOQ_(2)2"/>
      <sheetName val="Staff_Acco_1"/>
      <sheetName val="Section_Catalogue1"/>
      <sheetName val="M_B-QtyRecn3"/>
      <sheetName val="Mat_Cost3"/>
      <sheetName val="GR_slab-reinft1"/>
      <sheetName val="Bed_Class6"/>
      <sheetName val="PH_data1"/>
      <sheetName val="Details_(3)1"/>
      <sheetName val="Desgn(zone_I)6"/>
      <sheetName val="NLD_-_Assum1"/>
      <sheetName val="schedule_nos1"/>
      <sheetName val="Sqn__Main__Abs1"/>
      <sheetName val="ACAD_Finishes2"/>
      <sheetName val="Site_Details2"/>
      <sheetName val="Site_Area_Statement2"/>
      <sheetName val="M-Book_for_Conc1"/>
      <sheetName val="M-Book_for_FW1"/>
      <sheetName val="INPUT_SHEET1"/>
      <sheetName val="PACK_(B)1"/>
      <sheetName val="BOQ_civil1"/>
      <sheetName val="Staircase_1"/>
      <sheetName val="bill_21"/>
      <sheetName val="Column_Steel-R21"/>
      <sheetName val="std_wt_1"/>
      <sheetName val="d-safe_specs1"/>
      <sheetName val="d-safe_DELUXE1"/>
      <sheetName val="Diawise_steel_abstract1"/>
      <sheetName val="Rising_Main1"/>
      <sheetName val="Material_1"/>
      <sheetName val="Estimate_1"/>
      <sheetName val="QS_Name1"/>
      <sheetName val="CANDY_BOQ1"/>
      <sheetName val="CFForecast_detail1"/>
      <sheetName val="Cash_Flows_&amp;_IRR1"/>
      <sheetName val="train_cash1"/>
      <sheetName val="accom_cash1"/>
      <sheetName val="Common_1"/>
      <sheetName val="Meas_-Hotel_Part1"/>
      <sheetName val="WORK_TABLE1"/>
      <sheetName val="220_11__BS_1"/>
      <sheetName val="Intro_1"/>
      <sheetName val="beam-reinft-machine_rm1"/>
      <sheetName val="Model_(Not_Merged)1"/>
      <sheetName val="Form_61"/>
      <sheetName val="SGS_ACQ1"/>
      <sheetName val="Price_Schedule2"/>
      <sheetName val="Cost_Any_2"/>
      <sheetName val="S_&amp;_A2"/>
      <sheetName val="PointNo_5"/>
      <sheetName val="A_O_R_"/>
      <sheetName val="PRECAST_lightconc-II"/>
      <sheetName val="Tender_Summary1"/>
      <sheetName val="Operating_Statistics1"/>
      <sheetName val="Material_Rate"/>
      <sheetName val="Retaing_wall"/>
      <sheetName val="3__Elemental_Summary"/>
      <sheetName val="RAJU_ASSO"/>
      <sheetName val="Vind_-_BtB1"/>
      <sheetName val="Branch_Power"/>
      <sheetName val="P_Well(_RCC)"/>
      <sheetName val="Detail_In_Door_Stad"/>
      <sheetName val="P-Ins_&amp;_Bonds"/>
      <sheetName val="Occ,_Other_Rev,_Exp,_Dispo"/>
      <sheetName val="소상_&quot;1&quot;"/>
      <sheetName val="Discount_&amp;_Margin"/>
      <sheetName val="PO_Summary"/>
      <sheetName val="BOQ_Summary"/>
      <sheetName val="Sec_1_Loose_Furniture_18%_GST"/>
      <sheetName val="Sec_1_Loose_Furniture_12%_GST"/>
      <sheetName val="Sec_1_Loose_Furniture_5%_GST"/>
      <sheetName val="Sec_2_Cafeteria_Tables"/>
      <sheetName val="Sec_3_Cafeteria_Chairs"/>
      <sheetName val="Sec_4_Work_Floors_-_NT_"/>
      <sheetName val="Sec_5_LGF_Chairs-NT"/>
      <sheetName val="Sec_6_Additional_18%_GST_"/>
      <sheetName val="Sec_6_Additional_12%_GST_"/>
      <sheetName val="Sec_11-NT_set_3"/>
      <sheetName val="DC_Summary"/>
      <sheetName val="M_Sheet"/>
      <sheetName val="RA4_Checklist"/>
      <sheetName val="Labor_abs-NMR"/>
      <sheetName val="2_대외공문"/>
      <sheetName val="NEW-IDs_Fun_&amp;_Group"/>
      <sheetName val="PC_Master_List"/>
      <sheetName val="Project_Details__"/>
      <sheetName val="M_B-QtyRecn4"/>
      <sheetName val="BOQ_(2)3"/>
      <sheetName val="Desgn(zone_I)7"/>
      <sheetName val="beam-reinft-IIInd_floor2"/>
      <sheetName val="For_Bill-04_PS2"/>
      <sheetName val="ORDER_BOOKING2"/>
      <sheetName val="CABLE_DATA2"/>
      <sheetName val="Bed_Class7"/>
      <sheetName val="PH_data2"/>
      <sheetName val="Details_(3)2"/>
      <sheetName val="Sqn__Main__Abs2"/>
      <sheetName val="Mat_Cost4"/>
      <sheetName val="ACAD_Finishes3"/>
      <sheetName val="Site_Details3"/>
      <sheetName val="Site_Area_Statement3"/>
      <sheetName val="M-Book_for_Conc2"/>
      <sheetName val="M-Book_for_FW2"/>
      <sheetName val="Staff_Acco_2"/>
      <sheetName val="Section_Catalogue2"/>
      <sheetName val="Approved_MTD_Proj_#'s2"/>
      <sheetName val="Staircase_2"/>
      <sheetName val="PACK_(B)2"/>
      <sheetName val="GR_slab-reinft2"/>
      <sheetName val="INPUT_SHEET2"/>
      <sheetName val="Estimate_2"/>
      <sheetName val="Material_2"/>
      <sheetName val="NLD_-_Assum2"/>
      <sheetName val="schedule_nos2"/>
      <sheetName val="BOQ_civil2"/>
      <sheetName val="Column_Steel-R22"/>
      <sheetName val="std_wt_2"/>
      <sheetName val="train_cash2"/>
      <sheetName val="accom_cash2"/>
      <sheetName val="bill_22"/>
      <sheetName val="Common_2"/>
      <sheetName val="beam-reinft-machine_rm2"/>
      <sheetName val="QS_Name2"/>
      <sheetName val="CANDY_BOQ2"/>
      <sheetName val="Meas_-Hotel_Part2"/>
      <sheetName val="WORK_TABLE2"/>
      <sheetName val="220_11__BS_2"/>
      <sheetName val="Intro_2"/>
      <sheetName val="intr_stool_brkup1"/>
      <sheetName val="d-safe_specs2"/>
      <sheetName val="d-safe_DELUXE2"/>
      <sheetName val="Diawise_steel_abstract2"/>
      <sheetName val="Rising_Main2"/>
      <sheetName val="CFForecast_detail2"/>
      <sheetName val="Cash_Flows_&amp;_IRR2"/>
      <sheetName val="Model_(Not_Merged)2"/>
      <sheetName val="Tender_Summary2"/>
      <sheetName val="Operating_Statistics2"/>
      <sheetName val="Material_Rate1"/>
      <sheetName val="Retaing_wall1"/>
      <sheetName val="except_wiring1"/>
      <sheetName val="CPIPE_11"/>
      <sheetName val="3__Elemental_Summary1"/>
      <sheetName val="Vind_-_BtB2"/>
      <sheetName val="SGS_ACQ2"/>
      <sheetName val="Form_62"/>
      <sheetName val="Price_Schedule3"/>
      <sheetName val="Cost_Any_3"/>
      <sheetName val="S_&amp;_A3"/>
      <sheetName val="PointNo_51"/>
      <sheetName val="소상_&quot;1&quot;1"/>
      <sheetName val="Discount_&amp;_Margin1"/>
      <sheetName val="A_O_R_1"/>
      <sheetName val="PRECAST_lightconc-II1"/>
      <sheetName val="P-Ins_&amp;_Bonds1"/>
      <sheetName val="Branch_Power1"/>
      <sheetName val="P_Well(_RCC)1"/>
      <sheetName val="Detail_In_Door_Stad1"/>
      <sheetName val="BOQ_Distribution1"/>
      <sheetName val="RAJU_ASSO1"/>
      <sheetName val="Occ,_Other_Rev,_Exp,_Dispo1"/>
      <sheetName val="PO_Summary1"/>
      <sheetName val="BOQ_Summary1"/>
      <sheetName val="Sec_1_Loose_Furniture_18%_GST1"/>
      <sheetName val="Sec_1_Loose_Furniture_12%_GST1"/>
      <sheetName val="Sec_1_Loose_Furniture_5%_GST1"/>
      <sheetName val="Sec_2_Cafeteria_Tables1"/>
      <sheetName val="Sec_3_Cafeteria_Chairs1"/>
      <sheetName val="Sec_4_Work_Floors_-_NT_1"/>
      <sheetName val="Sec_5_LGF_Chairs-NT1"/>
      <sheetName val="Sec_6_Additional_18%_GST_1"/>
      <sheetName val="Sec_6_Additional_12%_GST_1"/>
      <sheetName val="Sec_11-NT_set_31"/>
      <sheetName val="DC_Summary1"/>
      <sheetName val="M_Sheet1"/>
      <sheetName val="RA4_Checklist1"/>
      <sheetName val="M_S_1"/>
      <sheetName val="Labor_abs-NMR1"/>
      <sheetName val="2_대외공문1"/>
      <sheetName val="NEW-IDs_Fun_&amp;_Group1"/>
      <sheetName val="PC_Master_List1"/>
      <sheetName val="Project_Details__1"/>
      <sheetName val="Footings"/>
      <sheetName val="9. Package split - Cost "/>
      <sheetName val="M- Rate"/>
      <sheetName val="RA 1"/>
      <sheetName val="Master Info"/>
      <sheetName val="SUMM"/>
      <sheetName val="PART-I_(2)63"/>
      <sheetName val="final_abstract63"/>
      <sheetName val="Basement_Budget62"/>
      <sheetName val="Rate_analysis62"/>
      <sheetName val="Break_up_Sheet62"/>
      <sheetName val="TBAL9697_-group_wise__sdpl62"/>
      <sheetName val="B_&amp;_C_-_M_-_ccp62"/>
      <sheetName val="Fee_Rate_Summary62"/>
      <sheetName val="Materials_Cost62"/>
      <sheetName val="RES_STEEL_TO62"/>
      <sheetName val="10__&amp;_11__Rate_Code_&amp;_BQ62"/>
      <sheetName val="RMZ_Summary62"/>
      <sheetName val="Site_Dev_BOQ62"/>
      <sheetName val="Staff_Forecast_spread62"/>
      <sheetName val="Fin_Sum62"/>
      <sheetName val="Fill_this_out_first___62"/>
      <sheetName val="Field_Values62"/>
      <sheetName val="Break_Dw62"/>
      <sheetName val="Structure_Bills_Qty62"/>
      <sheetName val="Builtup_Area62"/>
      <sheetName val="MASTER_RATE_ANALYSIS62"/>
      <sheetName val="Cop_-VGN62"/>
      <sheetName val="Pipe_Supports62"/>
      <sheetName val="Materials_62"/>
      <sheetName val="BOQ_Direct_selling_cost62"/>
      <sheetName val="Stress_Calculation62"/>
      <sheetName val="IO_List62"/>
      <sheetName val="MN_T_B_62"/>
      <sheetName val="RCC,Ret__Wall38"/>
      <sheetName val="RA_4_Challan_Summary_38"/>
      <sheetName val="Labour_productivity38"/>
      <sheetName val="labour_coeff38"/>
      <sheetName val="banilad"/>
      <sheetName val="Mactan"/>
      <sheetName val="Mandaue"/>
      <sheetName val="August Construction Planning  "/>
      <sheetName val="Internal Planning"/>
      <sheetName val="July'2019 Weekly"/>
      <sheetName val="FITZ MORT 94"/>
      <sheetName val="2000 MOR"/>
      <sheetName val="LIST OF MAKES"/>
      <sheetName val="April Analysts"/>
      <sheetName val="Basic Rate"/>
      <sheetName val="Consumer Fraud"/>
      <sheetName val="Avoidance "/>
      <sheetName val="Cons Recov Rates"/>
      <sheetName val="Consumer Supps"/>
      <sheetName val="Variance"/>
      <sheetName val="Consumer Outbound"/>
      <sheetName val="FY Loss Frcst"/>
      <sheetName val="Exempt"/>
      <sheetName val="EqpPerfJun08"/>
      <sheetName val="footing for SP"/>
      <sheetName val="Lead_statement"/>
      <sheetName val="Data_F8_BTR"/>
      <sheetName val="Labour_&amp;_Plant"/>
      <sheetName val="Bld_SSR"/>
      <sheetName val="SSR_-Sani_"/>
      <sheetName val="Elec_SSR"/>
      <sheetName val="PH-_SSR"/>
      <sheetName val="R_&amp;_B_SSR"/>
      <sheetName val="RCC_Pipes"/>
      <sheetName val="DI-Pipes_&amp;_Spe"/>
      <sheetName val="CI_Spe"/>
      <sheetName val="Bolts&amp;_rings"/>
      <sheetName val="Dist_Lines-150-old"/>
      <sheetName val="GA-GVMC_-NW(Com)_"/>
      <sheetName val="GA-GVMC_-NW_"/>
      <sheetName val="Dist_Lines-100"/>
      <sheetName val="Dist-Lines_-500"/>
      <sheetName val="Dist_Lines-150"/>
      <sheetName val="GA-GVMC_-NW__(2)"/>
      <sheetName val="GA-GVMC_-NW__"/>
      <sheetName val="Dist-Lines_B-1_"/>
      <sheetName val="Dist-Lines-Final_checked"/>
      <sheetName val="Pumping_mains-"/>
      <sheetName val="Feeder_main-old"/>
      <sheetName val="Dist-Lines_-B-2"/>
      <sheetName val="Dist-Lines_-B-3"/>
      <sheetName val="Dist-Lines_B-4"/>
      <sheetName val="Dist-Lines_B-5"/>
      <sheetName val="Dist-Lines_-B-6"/>
      <sheetName val="Dist-Lines_-B-7"/>
      <sheetName val="Dist-Lines_-B-8"/>
      <sheetName val="Dist-Lines_-B-9"/>
      <sheetName val="Dist-Lines_-B-10"/>
      <sheetName val="Dist-Lines_-B-11"/>
      <sheetName val="Dist-Lines_-B-12"/>
      <sheetName val="Dist-Lines_-B-13"/>
      <sheetName val="Dist-Lines_-B-14"/>
      <sheetName val="Dist-Lines_-B-15"/>
      <sheetName val="Dist-Lines_-B-16"/>
      <sheetName val="Feeder_mains-_1"/>
      <sheetName val="Feeder_mains-_2"/>
      <sheetName val="Feeder_mains-_(1)"/>
      <sheetName val="Feeder_mains-up_to_800"/>
      <sheetName val="Pumping_Main-800mm"/>
      <sheetName val="ELSR-600_KL-Z-2"/>
      <sheetName val="750_KL_GLSR-Z-3"/>
      <sheetName val="ELSR-750_KL-Z-3"/>
      <sheetName val="ELSR-500_KL-Z-4"/>
      <sheetName val="500_KL_GLSR-Z-4"/>
      <sheetName val="ELSR-1850_KL-Z-8"/>
      <sheetName val="1850_KL_GLSR-Z-8"/>
      <sheetName val="800_KL_GLSR-Z-11"/>
      <sheetName val="900_KL_GLSR-Z-12"/>
      <sheetName val="ELSR-2500_KL-Z-13"/>
      <sheetName val="ELSR-2400_KL-Z-14"/>
      <sheetName val="ELSR-1200_KL-Z-15"/>
      <sheetName val="ELSR-2000_KL-Z-16"/>
      <sheetName val="Pumping_Main-500mm-(2)"/>
      <sheetName val="Pumping_Main-450mm-(3)"/>
      <sheetName val="Pumping_Main-(4)"/>
      <sheetName val="350_KL_GLSR"/>
      <sheetName val="1000_KL_Sump-"/>
      <sheetName val="1000_KL_MBR"/>
      <sheetName val="MBR-1000_KL"/>
      <sheetName val="Pump_room-12x8"/>
      <sheetName val="civ data"/>
      <sheetName val="m"/>
      <sheetName val="Newabstract"/>
      <sheetName val="CivilOld"/>
      <sheetName val="hdpe_basic"/>
      <sheetName val="Mth-Vana"/>
      <sheetName val="Demand"/>
      <sheetName val="Occ"/>
      <sheetName val="LOCAL RATES"/>
      <sheetName val="Cal"/>
      <sheetName val="Abs"/>
      <sheetName val="well"/>
      <sheetName val="Sum1"/>
      <sheetName val="98Price"/>
      <sheetName val="Civil Works"/>
      <sheetName val="August TB"/>
      <sheetName val="Consolidated"/>
      <sheetName val="pt-cw"/>
      <sheetName val="AD ST"/>
      <sheetName val="Inc.St.-Link"/>
      <sheetName val="공장별판관비배부"/>
      <sheetName val="UNIT2"/>
      <sheetName val="CFS3"/>
      <sheetName val="Core Data"/>
      <sheetName val="iD"/>
      <sheetName val="triggers"/>
      <sheetName val="Vol"/>
      <sheetName val="KWM"/>
      <sheetName val="simulations"/>
      <sheetName val="Wag&amp;Sal"/>
      <sheetName val="SALE"/>
      <sheetName val="FLCB List"/>
      <sheetName val="Fx DATA"/>
      <sheetName val="Bridge Data 2005-06"/>
      <sheetName val="PROCTOR"/>
      <sheetName val="Exp_62"/>
      <sheetName val="INDIGINEOUS_ITEMS_62"/>
      <sheetName val="E_&amp;_R62"/>
      <sheetName val="Load_Details(B1)62"/>
      <sheetName val="INDORAMA_Group_June_0262"/>
      <sheetName val="SPT_vs_PHI62"/>
      <sheetName val="Civil_Boq62"/>
      <sheetName val="Debits_as_on_12_04_0862"/>
      <sheetName val="PA-_Consutant_62"/>
      <sheetName val="Sheet3_(2)62"/>
      <sheetName val="_Block_work"/>
      <sheetName val="Flooring_&amp;_Road"/>
      <sheetName val="BOM_"/>
      <sheetName val="SUBMITED_bISS"/>
      <sheetName val="TOTAL_SUMMARY"/>
      <sheetName val="DOOR-WINDOW_SCHEDULE"/>
      <sheetName val="BLOCK_WORK-GRD_FLR"/>
      <sheetName val="Japan_Reco"/>
      <sheetName val="Abs_PMRL"/>
      <sheetName val="Cleaning_&amp;_Grubbing"/>
      <sheetName val="220Kv_(2)"/>
      <sheetName val="Source_Ref_"/>
      <sheetName val="Name_List"/>
      <sheetName val="water_prop_"/>
      <sheetName val="Price_Comparison"/>
      <sheetName val="BLOCK-A_(MEA_SHEET)"/>
      <sheetName val="4_Annex_1_Basic_rate"/>
      <sheetName val="Door_Qty"/>
      <sheetName val="Win_Qty"/>
      <sheetName val="Mar_Roster"/>
      <sheetName val="costing_sheet"/>
      <sheetName val="R_A_"/>
      <sheetName val="India_F&amp;S_Template"/>
      <sheetName val="DETAILED__BOQ"/>
      <sheetName val="BASIS_-DEC_08"/>
      <sheetName val="_"/>
      <sheetName val="Capital_Structure"/>
      <sheetName val="Recap_"/>
      <sheetName val="Schedule_A1"/>
      <sheetName val="Abstract_(Buyback)"/>
      <sheetName val="Civil_RA"/>
      <sheetName val="Plumbing_RA"/>
      <sheetName val="Electrical__RA"/>
      <sheetName val="ELV_RA"/>
      <sheetName val="FFTG_RA"/>
      <sheetName val="HVAC_RA"/>
      <sheetName val="Furniture_RA"/>
      <sheetName val="Kichen_Equi__RA"/>
      <sheetName val="Project_Budget_Worksheet"/>
      <sheetName val="All_Components_Report"/>
      <sheetName val="UNP-NCW_"/>
      <sheetName val="BUD_07-08"/>
      <sheetName val="Final_Basic_rate"/>
      <sheetName val="Elect_"/>
      <sheetName val="old_boq"/>
      <sheetName val="CABLENOS_"/>
      <sheetName val="Works_-_Quote_Sheet"/>
      <sheetName val="Bill_1-BOQ-Civil_Works"/>
      <sheetName val="Labour_Rate_"/>
      <sheetName val="Material_List_"/>
      <sheetName val="Sheet1_(2)"/>
      <sheetName val="site_fab&amp;ernstr"/>
      <sheetName val="2_1_受電設備棟"/>
      <sheetName val="2_2_受・防火水槽"/>
      <sheetName val="2_3_排水処理設備棟"/>
      <sheetName val="2_4_倉庫棟"/>
      <sheetName val="2_5_守衛棟"/>
      <sheetName val="Step_1"/>
      <sheetName val="Partitions"/>
      <sheetName val="inter"/>
      <sheetName val="LABOUR SALARY "/>
      <sheetName val="Brickwork "/>
      <sheetName val="Finishing items"/>
      <sheetName val="Global_Assmptions"/>
      <sheetName val="Data_sheet"/>
      <sheetName val="NRC_Rationalisation"/>
      <sheetName val="foot-slab_reinft"/>
      <sheetName val="PRECAST lightconc_II"/>
      <sheetName val="Roof  PT beams "/>
      <sheetName val="Client Addressess "/>
      <sheetName val="Basic Rates"/>
      <sheetName val="SP Break Up"/>
      <sheetName val="TBEAM"/>
      <sheetName val="MH(on site)"/>
      <sheetName val="ridgewood"/>
      <sheetName val="Sales &amp; Prod"/>
      <sheetName val="Measurment"/>
      <sheetName val="INDEX"/>
      <sheetName val="AREAS"/>
      <sheetName val="11-hsd"/>
      <sheetName val="13-septic"/>
      <sheetName val="7-ug"/>
      <sheetName val="2-utility"/>
      <sheetName val="RA_1"/>
      <sheetName val="boq lt"/>
      <sheetName val="Indices"/>
      <sheetName val="BFS"/>
      <sheetName val="SPEC SHEET"/>
      <sheetName val="REFERANCE DATA"/>
      <sheetName val="DOOR WINDOW"/>
      <sheetName val="TORRENT CEMENT"/>
      <sheetName val="02.10.06"/>
      <sheetName val="ORDER-3"/>
      <sheetName val="DATA INPU KN (1)"/>
      <sheetName val="DATA INPU KN"/>
      <sheetName val="beam-reinft"/>
      <sheetName val="GM &amp; TA"/>
      <sheetName val="Cash Flow Working"/>
      <sheetName val="ABS_Sec C"/>
      <sheetName val="PART-I_(2)64"/>
      <sheetName val="final_abstract64"/>
      <sheetName val="Basement_Budget63"/>
      <sheetName val="Fee_Rate_Summary63"/>
      <sheetName val="Rate_analysis63"/>
      <sheetName val="Materials_Cost63"/>
      <sheetName val="10__&amp;_11__Rate_Code_&amp;_BQ63"/>
      <sheetName val="RES_STEEL_TO63"/>
      <sheetName val="Break_up_Sheet63"/>
      <sheetName val="B_&amp;_C_-_M_-_ccp63"/>
      <sheetName val="RMZ_Summary63"/>
      <sheetName val="Fill_this_out_first___63"/>
      <sheetName val="TBAL9697_-group_wise__sdpl63"/>
      <sheetName val="Fin_Sum63"/>
      <sheetName val="Site_Dev_BOQ63"/>
      <sheetName val="Staff_Forecast_spread63"/>
      <sheetName val="Field_Values63"/>
      <sheetName val="Structure_Bills_Qty63"/>
      <sheetName val="Builtup_Area63"/>
      <sheetName val="MASTER_RATE_ANALYSIS63"/>
      <sheetName val="Cop_-VGN63"/>
      <sheetName val="IO_List63"/>
      <sheetName val="BOQ_Direct_selling_cost63"/>
      <sheetName val="Stress_Calculation63"/>
      <sheetName val="Pipe_Supports63"/>
      <sheetName val="Materials_63"/>
      <sheetName val="MN_T_B_63"/>
      <sheetName val="ORDER_BOOKING3"/>
      <sheetName val="Break_Dw63"/>
      <sheetName val="For_Bill-04_PS3"/>
      <sheetName val="RCC,Ret__Wall39"/>
      <sheetName val="RA_4_Challan_Summary_39"/>
      <sheetName val="Labour_productivity39"/>
      <sheetName val="labour_coeff39"/>
      <sheetName val="BOQ_(2)4"/>
      <sheetName val="beam-reinft-IIInd_floor3"/>
      <sheetName val="Bed_Class8"/>
      <sheetName val="PH_data3"/>
      <sheetName val="Details_(3)3"/>
      <sheetName val="Desgn(zone_I)8"/>
      <sheetName val="M_B-QtyRecn5"/>
      <sheetName val="Sqn__Main__Abs3"/>
      <sheetName val="Staff_Acco_3"/>
      <sheetName val="Section_Catalogue3"/>
      <sheetName val="Approved_MTD_Proj_#'s3"/>
      <sheetName val="ACAD_Finishes4"/>
      <sheetName val="Site_Details4"/>
      <sheetName val="Site_Area_Statement4"/>
      <sheetName val="CABLE_DATA3"/>
      <sheetName val="Mat_Cost5"/>
      <sheetName val="GR_slab-reinft3"/>
      <sheetName val="BOQ_civil3"/>
      <sheetName val="NLD_-_Assum3"/>
      <sheetName val="schedule_nos3"/>
      <sheetName val="std_wt_3"/>
      <sheetName val="Column_Steel-R23"/>
      <sheetName val="Staircase_3"/>
      <sheetName val="INPUT_SHEET3"/>
      <sheetName val="M-Book_for_Conc3"/>
      <sheetName val="M-Book_for_FW3"/>
      <sheetName val="Cash_Flows_&amp;_IRR3"/>
      <sheetName val="d-safe_specs3"/>
      <sheetName val="d-safe_DELUXE3"/>
      <sheetName val="Diawise_steel_abstract3"/>
      <sheetName val="Rising_Main3"/>
      <sheetName val="PACK_(B)3"/>
      <sheetName val="Material_3"/>
      <sheetName val="bill_23"/>
      <sheetName val="Estimate_3"/>
      <sheetName val="QS_Name3"/>
      <sheetName val="CANDY_BOQ3"/>
      <sheetName val="CFForecast_detail3"/>
      <sheetName val="Model_(Not_Merged)3"/>
      <sheetName val="Tender_Summary3"/>
      <sheetName val="train_cash3"/>
      <sheetName val="accom_cash3"/>
      <sheetName val="Common_3"/>
      <sheetName val="Meas_-Hotel_Part3"/>
      <sheetName val="3__Elemental_Summary2"/>
      <sheetName val="Material_Rate2"/>
      <sheetName val="Retaing_wall2"/>
      <sheetName val="WORK_TABLE3"/>
      <sheetName val="220_11__BS_3"/>
      <sheetName val="Intro_3"/>
      <sheetName val="Operating_Statistics3"/>
      <sheetName val="except_wiring2"/>
      <sheetName val="CPIPE_12"/>
      <sheetName val="beam-reinft-machine_rm3"/>
      <sheetName val="intr_stool_brkup2"/>
      <sheetName val="Occ,_Other_Rev,_Exp,_Dispo2"/>
      <sheetName val="Vind_-_BtB3"/>
      <sheetName val="SGS_ACQ3"/>
      <sheetName val="Form_63"/>
      <sheetName val="Price_Schedule4"/>
      <sheetName val="Cost_Any_4"/>
      <sheetName val="S_&amp;_A4"/>
      <sheetName val="PointNo_52"/>
      <sheetName val="BOQ_Distribution2"/>
      <sheetName val="A_O_R_2"/>
      <sheetName val="PRECAST_lightconc-II2"/>
      <sheetName val="Detail_In_Door_Stad2"/>
      <sheetName val="P_Well(_RCC)2"/>
      <sheetName val="PO_Summary2"/>
      <sheetName val="BOQ_Summary2"/>
      <sheetName val="Sec_1_Loose_Furniture_18%_GST2"/>
      <sheetName val="Sec_1_Loose_Furniture_12%_GST2"/>
      <sheetName val="Sec_1_Loose_Furniture_5%_GST2"/>
      <sheetName val="Sec_2_Cafeteria_Tables2"/>
      <sheetName val="Sec_3_Cafeteria_Chairs2"/>
      <sheetName val="Sec_4_Work_Floors_-_NT_2"/>
      <sheetName val="Sec_5_LGF_Chairs-NT2"/>
      <sheetName val="Sec_6_Additional_18%_GST_2"/>
      <sheetName val="Sec_6_Additional_12%_GST_2"/>
      <sheetName val="Sec_11-NT_set_32"/>
      <sheetName val="DC_Summary2"/>
      <sheetName val="M_Sheet2"/>
      <sheetName val="RA4_Checklist2"/>
      <sheetName val="PC_Master_List2"/>
      <sheetName val="Project_Details__2"/>
      <sheetName val="Labor_abs-NMR2"/>
      <sheetName val="소상_&quot;1&quot;2"/>
      <sheetName val="M_S_2"/>
      <sheetName val="Discount_&amp;_Margin2"/>
      <sheetName val="Branch_Power2"/>
      <sheetName val="RAJU_ASSO2"/>
      <sheetName val="P-Ins_&amp;_Bonds2"/>
      <sheetName val="2_대외공문2"/>
      <sheetName val="NEW-IDs_Fun_&amp;_Group2"/>
      <sheetName val="LABOUR_SALARY_"/>
      <sheetName val="Brickwork_"/>
      <sheetName val="Finishing_items"/>
      <sheetName val="M-_Rate"/>
      <sheetName val="August_Construction_Planning__"/>
      <sheetName val="Internal_Planning"/>
      <sheetName val="July'2019_Weekly"/>
      <sheetName val="9__Package_split_-_Cost_"/>
      <sheetName val="Estimate_10_00_Lakhs_"/>
      <sheetName val="abs_road"/>
      <sheetName val="Road_data"/>
      <sheetName val="terrace_parapet_block_work"/>
      <sheetName val="Canopy-2_RCC1"/>
      <sheetName val="Canopy-2_BBS"/>
      <sheetName val="Canopy-1_RCC1"/>
      <sheetName val="Canopy-1_BBS"/>
      <sheetName val="Above_terrace_columns_RCC"/>
      <sheetName val="Above_terrace_columns_BBS"/>
      <sheetName val="Parapet_wall_RCC"/>
      <sheetName val="Parapet_wall_BBS"/>
      <sheetName val="OHWT_RCC"/>
      <sheetName val="OHWT_Slab_BBS"/>
      <sheetName val="OHWT_Beams__BBS"/>
      <sheetName val="Slab_&amp;_Beam_@_0_00_Lvl"/>
      <sheetName val="Slab_&amp;_Beam"/>
      <sheetName val="Lintels_&amp;_Window"/>
      <sheetName val="Column_Steel_(UBF)"/>
      <sheetName val="Column_Steel_(SF)"/>
      <sheetName val="Column_Steel_(1F)"/>
      <sheetName val="Column_Steel_(2F)"/>
      <sheetName val="Column_Steel_(3F)"/>
      <sheetName val="Column_Steel_(4F-6F)"/>
      <sheetName val="Column_Steel_(7F-9F)"/>
      <sheetName val="Column_Steel_(10F-12F)"/>
      <sheetName val="Column_Steel_(13F-15F)"/>
      <sheetName val="Column_Steel_(16F-17F)"/>
      <sheetName val="Column_Steel_(18F)"/>
      <sheetName val="Lift_Steel_(UBF)"/>
      <sheetName val="Lift_Steel_(SF)"/>
      <sheetName val="Lift_Steel_(1F-6F)"/>
      <sheetName val="Lift_Steel_(7F-12F)"/>
      <sheetName val="Lift_Steel_(13F-18F)"/>
      <sheetName val="_Staircase_Steel_(UBF)"/>
      <sheetName val="_Staircase_Steel_(SF)"/>
      <sheetName val="_Staircase_Steel_(1F-7F)"/>
      <sheetName val="_Staircase_Steel_(8F-18F)"/>
      <sheetName val="Beams_Steel_(SF)"/>
      <sheetName val="Slab_Steel_(SF)"/>
      <sheetName val="Beams_Steel_(1F)"/>
      <sheetName val="Slab_Steel_(1F)"/>
      <sheetName val="Beams_Steel_(2F&amp;3F)"/>
      <sheetName val="Slab_Steel_(2F&amp;3F)"/>
      <sheetName val="Beams_Steel_(4F)"/>
      <sheetName val="Slab_Steel_(4F)"/>
      <sheetName val="Beams_Steel_(5F-7F)"/>
      <sheetName val="Slab_Steel_(5F-7F)"/>
      <sheetName val="Beams_Steel_(8F-15F&amp;18F)"/>
      <sheetName val="Slab_Steel_(8F-15F&amp;18F)"/>
      <sheetName val="Beams_Steel_(16F&amp;17F)"/>
      <sheetName val="Slab_Steel_(16F&amp;17F)"/>
      <sheetName val="Beams_Steel_(TF)"/>
      <sheetName val="Slab_Steel_(TF)"/>
      <sheetName val="100mm_Block_Work"/>
      <sheetName val="150mm_BLOCKS"/>
      <sheetName val="200mm_BLOCKS"/>
      <sheetName val="Internal_Walls_Plastering"/>
      <sheetName val="Internal_Ceiling_Plastering"/>
      <sheetName val="External_plaster"/>
      <sheetName val="Tower-_A_(Abstract)"/>
      <sheetName val="Canopy-2_RCC"/>
      <sheetName val="Canopy_-1_RCC"/>
      <sheetName val="Canaopy-2_steel"/>
      <sheetName val="Canopy-1_steel"/>
      <sheetName val="Columns_above_terrace"/>
      <sheetName val="OHT_bottom_&amp;_walls_"/>
      <sheetName val="Slab_&amp;_Beam_at_0_00lvl"/>
      <sheetName val="Slab_&amp;_Beam_at_+3_25lvl"/>
      <sheetName val="Parapet_slab&amp;beams"/>
      <sheetName val="Column_Steel(SF_to_TF)"/>
      <sheetName val="Above_terrace_column_steel"/>
      <sheetName val="Lift_Wall_-_Stilt_Floor"/>
      <sheetName val="Lift_Wall_1F-6F"/>
      <sheetName val="Lift_Wall_7F-12F"/>
      <sheetName val="Lift_Wall_13F-18F"/>
      <sheetName val="Lift_wall_terrace_floor"/>
      <sheetName val="Staircase_-_UBF"/>
      <sheetName val="Staircase_-_SF"/>
      <sheetName val="Staircase_-_1F-7F"/>
      <sheetName val="Staircase_-_8F-18F"/>
      <sheetName val="Beam_Steel_-_SF"/>
      <sheetName val="Slab_Steel_-_SF"/>
      <sheetName val="Beam_Steel-_1F"/>
      <sheetName val="Slab_Steel_-_1F"/>
      <sheetName val="Beams_Steel_2F"/>
      <sheetName val="Slab_steel_2F"/>
      <sheetName val="Beams_Steel_3F"/>
      <sheetName val="Slab_steel_3F"/>
      <sheetName val="Beams_Steel_-_4F"/>
      <sheetName val="Slab_steel_4F"/>
      <sheetName val="Beam_steel_5F-7F"/>
      <sheetName val="Slab_steel_5F-7F"/>
      <sheetName val="Beam_steel_8F-15F_&amp;_18F"/>
      <sheetName val="Slab_steel_8F-15F&amp;_18F"/>
      <sheetName val="Beam_steel_16F_-_17F"/>
      <sheetName val="Slab_steel_16F_-_17F"/>
      <sheetName val="Beam_steel_TF"/>
      <sheetName val="Slab_steel_TF"/>
      <sheetName val="OHT_Slab_steel_"/>
      <sheetName val="OHT_beam_steel_"/>
      <sheetName val="A-_terrace_coping_BBS"/>
      <sheetName val="Copping_beam_BBS_A_terrace"/>
      <sheetName val="150_mm_BLOCKS"/>
      <sheetName val="200_mm_BLOCKS"/>
      <sheetName val="B_F_Meters"/>
      <sheetName val="Pump_sets"/>
      <sheetName val="Pump_sets_(2)"/>
      <sheetName val="Gen_sets"/>
      <sheetName val="PR_Valves"/>
      <sheetName val="W_man_Qrt-"/>
      <sheetName val="O_&amp;M"/>
      <sheetName val="Generator_Room-1"/>
      <sheetName val="200_KL_GLSR-6_(2)"/>
      <sheetName val="500_KL_Sump-(1)"/>
      <sheetName val="250_KL_Sump-(3)"/>
      <sheetName val="Office_-_MBR"/>
      <sheetName val="HSC_(2)"/>
      <sheetName val="Gen_sets_(2)"/>
      <sheetName val="DI_pipes"/>
      <sheetName val="Wt_of_DI_Spe_"/>
      <sheetName val="HDPE_pipes"/>
      <sheetName val="RCC_SS"/>
      <sheetName val="CI_Spe_"/>
      <sheetName val="data-ELSR_"/>
      <sheetName val="data-Water_Supply"/>
      <sheetName val="Sump_&amp;_ST"/>
      <sheetName val="Bld_Stnd,Data"/>
      <sheetName val="Bld_up_to_3F"/>
      <sheetName val="CC_road"/>
      <sheetName val="Dist_Lines"/>
      <sheetName val="Feeder_mains-2"/>
      <sheetName val="Gravity_Main-900mm"/>
      <sheetName val="550_KL_Sump-1"/>
      <sheetName val="550_KL_Sump-2"/>
      <sheetName val="ELSR-1200_KL"/>
      <sheetName val="650_KL_GLSR_(2)"/>
      <sheetName val="850_KL_GLSR_"/>
      <sheetName val="500_KL_sump"/>
      <sheetName val="200_KL-_ELSR_Yelluru"/>
      <sheetName val="Dist-Zone-below_50000"/>
      <sheetName val="Data_-O&amp;M"/>
      <sheetName val="Pumping_main-350mm"/>
      <sheetName val="Inf_Well"/>
      <sheetName val="Approah_road_to_MBR"/>
      <sheetName val="Approach_Roads-Source"/>
      <sheetName val="400mm-P_Main"/>
      <sheetName val="13_Mld-WTP"/>
      <sheetName val="data-Intake_well"/>
      <sheetName val="Model_GLSR-"/>
      <sheetName val="Feeder_main-1_(2)"/>
      <sheetName val="Dist_&amp;_Feeder_mains__(2)"/>
      <sheetName val="BFlow_meters"/>
      <sheetName val="O_Nd_M"/>
      <sheetName val="Pump_room-6_59x6_00m"/>
      <sheetName val="GA-GVMC_-Raiwada-BWSC"/>
      <sheetName val="BWSC-Pumping_Main-1200mm"/>
      <sheetName val="GA-GVMC_-Raiwada"/>
      <sheetName val="MS-Pumping_Main-1300mm"/>
      <sheetName val="Thurst-F_mains"/>
      <sheetName val="Thrust-P_mains"/>
      <sheetName val="CI_weights"/>
      <sheetName val="Proforma_-II_"/>
      <sheetName val="LIST_OF_MAKES"/>
      <sheetName val="April_Analysts"/>
      <sheetName val="Basic_Rate"/>
      <sheetName val="Consumer_Fraud"/>
      <sheetName val="Avoidance_"/>
      <sheetName val="Cons_Recov_Rates"/>
      <sheetName val="Consumer_Supps"/>
      <sheetName val="Consumer_Outbound"/>
      <sheetName val="FY_Loss_Frcst"/>
      <sheetName val="FITZ_MORT_94"/>
      <sheetName val="footing_for_SP"/>
      <sheetName val="Master_Info"/>
      <sheetName val="AD_ST"/>
      <sheetName val="Riser-1"/>
      <sheetName val="Schedule v1"/>
      <sheetName val="Keyword"/>
      <sheetName val="Auswahl"/>
      <sheetName val="factor_sheet35"/>
      <sheetName val="factor_sheet36"/>
      <sheetName val="Exp_63"/>
      <sheetName val="INDIGINEOUS_ITEMS_63"/>
      <sheetName val="E_&amp;_R63"/>
      <sheetName val="Load_Details(B1)63"/>
      <sheetName val="SPT_vs_PHI63"/>
      <sheetName val="Civil_Boq63"/>
      <sheetName val="PA-_Consutant_63"/>
      <sheetName val="Debits_as_on_12_04_0863"/>
      <sheetName val="Sheet3_(2)63"/>
      <sheetName val="INDORAMA_Group_June_0263"/>
      <sheetName val="cubes_M25 Nov-03"/>
      <sheetName val="Pile cap"/>
      <sheetName val="Boq (Main Building)"/>
      <sheetName val="Annexue B"/>
      <sheetName val="_Block_work1"/>
      <sheetName val="Flooring_&amp;_Road1"/>
      <sheetName val="BOM_1"/>
      <sheetName val="SUBMITED_bISS1"/>
      <sheetName val="TOTAL_SUMMARY1"/>
      <sheetName val="DOOR-WINDOW_SCHEDULE1"/>
      <sheetName val="BLOCK_WORK-GRD_FLR1"/>
      <sheetName val="Cleaning_&amp;_Grubbing1"/>
      <sheetName val="Abs_PMRL1"/>
      <sheetName val="220Kv_(2)1"/>
      <sheetName val="Japan_Reco1"/>
      <sheetName val="Source_Ref_1"/>
      <sheetName val="Name_List1"/>
      <sheetName val="water_prop_1"/>
      <sheetName val="Price_Comparison1"/>
      <sheetName val="BLOCK-A_(MEA_SHEET)1"/>
      <sheetName val="R_A_1"/>
      <sheetName val="costing_sheet1"/>
      <sheetName val="Labour_&amp;_Plant1"/>
      <sheetName val="Mar_Roster1"/>
      <sheetName val="4_Annex_1_Basic_rate1"/>
      <sheetName val="Door_Qty1"/>
      <sheetName val="Win_Qty1"/>
      <sheetName val="Capital_Structure1"/>
      <sheetName val="India_F&amp;S_Template1"/>
      <sheetName val="DETAILED__BOQ1"/>
      <sheetName val="BASIS_-DEC_081"/>
      <sheetName val="_1"/>
      <sheetName val="Recap_1"/>
      <sheetName val="Schedule_A11"/>
      <sheetName val="Abstract_(Buyback)1"/>
      <sheetName val="Civil_RA1"/>
      <sheetName val="Plumbing_RA1"/>
      <sheetName val="Electrical__RA1"/>
      <sheetName val="ELV_RA1"/>
      <sheetName val="FFTG_RA1"/>
      <sheetName val="HVAC_RA1"/>
      <sheetName val="Furniture_RA1"/>
      <sheetName val="Kichen_Equi__RA1"/>
      <sheetName val="Project_Budget_Worksheet1"/>
      <sheetName val="All_Components_Report1"/>
      <sheetName val="UNP-NCW_1"/>
      <sheetName val="BUD_07-081"/>
      <sheetName val="Final_Basic_rate1"/>
      <sheetName val="Elect_1"/>
      <sheetName val="old_boq1"/>
      <sheetName val="CABLENOS_1"/>
      <sheetName val="Works_-_Quote_Sheet1"/>
      <sheetName val="Lead_statement1"/>
      <sheetName val="Data_F8_BTR1"/>
      <sheetName val="Bill_1-BOQ-Civil_Works1"/>
      <sheetName val="Labour_Rate_1"/>
      <sheetName val="Material_List_1"/>
      <sheetName val="Sheet1_(2)1"/>
      <sheetName val="site_fab&amp;ernstr1"/>
      <sheetName val="2_1_受電設備棟1"/>
      <sheetName val="2_2_受・防火水槽1"/>
      <sheetName val="2_3_排水処理設備棟1"/>
      <sheetName val="2_4_倉庫棟1"/>
      <sheetName val="2_5_守衛棟1"/>
      <sheetName val="Step_11"/>
      <sheetName val="Core_Data"/>
      <sheetName val="2000_MOR"/>
      <sheetName val="Inc_St_-Link"/>
      <sheetName val="Main_Sheet"/>
      <sheetName val="Lookup_data"/>
      <sheetName val="13__Steel_-_Ratio"/>
      <sheetName val="CIV_INV&amp;EXP"/>
      <sheetName val="Civil_Works"/>
      <sheetName val="August_TB"/>
      <sheetName val="FLCB_List"/>
      <sheetName val="집계표(OPTION)"/>
      <sheetName val="Global_Assmptions1"/>
      <sheetName val="Data_sheet1"/>
      <sheetName val="NRC_Rationalisation1"/>
      <sheetName val="foot-slab_reinft1"/>
      <sheetName val="RA_11"/>
      <sheetName val="boq_lt"/>
      <sheetName val="MH(on_site)"/>
      <sheetName val="PMV Data"/>
      <sheetName val="HR &amp; Admin"/>
      <sheetName val="Exim FCL"/>
      <sheetName val="XREF"/>
      <sheetName val="7 Other Costs"/>
      <sheetName val="Annex"/>
      <sheetName val="2.Pardi"/>
      <sheetName val="Meas.-Tender"/>
      <sheetName val="Non-Tender"/>
      <sheetName val="Extra item"/>
      <sheetName val="1.MPB_Conveyer Pit"/>
      <sheetName val="2.Boiler Pit"/>
      <sheetName val="3. SWRC"/>
      <sheetName val="BM"/>
      <sheetName val="Cul_detail"/>
      <sheetName val="Diaphragm "/>
      <sheetName val="ETC Plant Cost"/>
      <sheetName val="Exist"/>
      <sheetName val="LEFT"/>
      <sheetName val="RIGHT"/>
      <sheetName val="Steel-Circular"/>
      <sheetName val="report"/>
      <sheetName val="MN__x0005__x0000__x0000__x0000_"/>
      <sheetName val="MN_堌_x001f_塔_x001f_ꮸ"/>
      <sheetName val="MN_囼&lt;坄&lt;ꮸ"/>
      <sheetName val="MN_寐Ïꮸ『_x0005_"/>
      <sheetName val="MN_召į吴įꮸ"/>
      <sheetName val="MN_婌s媔sꮸ"/>
      <sheetName val="MN_吠Ęꮸ⼢_x0005_"/>
      <sheetName val="MN_唠uꮸ⾝_x0005_"/>
      <sheetName val="MN_嚐Yꮸ】_x0005_"/>
      <sheetName val="MN_婬~媴~ꮸ"/>
      <sheetName val="MN_ꮸ》_x0005__x0000_"/>
      <sheetName val="MN_夀ïꮸ⾥_x0005_"/>
      <sheetName val="MN_ꮸ⾥_x0005__x0000_"/>
      <sheetName val="MS Rates"/>
      <sheetName val="BLKs_C"/>
      <sheetName val="당초"/>
      <sheetName val="Cash2"/>
      <sheetName val="Z"/>
      <sheetName val="Estt"/>
      <sheetName val="EW SR"/>
      <sheetName val="Qty SR"/>
      <sheetName val="Evaluate"/>
      <sheetName val="Pr.-hist."/>
      <sheetName val="MaterfÙ_x0002_G"/>
      <sheetName val="SSR 2010-11 Rates"/>
      <sheetName val="mtc esti"/>
      <sheetName val="Road Detail Est."/>
      <sheetName val="02"/>
      <sheetName val="03"/>
      <sheetName val="04"/>
      <sheetName val="P.C"/>
      <sheetName val="RAB ABSTRACT-C&amp;B"/>
      <sheetName val="MB-EarthWork"/>
      <sheetName val="Water supply  "/>
      <sheetName val="Nt Item"/>
      <sheetName val="MB-PCC"/>
      <sheetName val="MB-Grade Slab"/>
      <sheetName val="MB-Fdn&amp;RW Ftgs."/>
      <sheetName val="MB-RCC-Walls"/>
      <sheetName val="Chart1"/>
      <sheetName val="Weld mesh"/>
      <sheetName val="BBS"/>
      <sheetName val="MB-RCC-Col.&amp;Ped"/>
      <sheetName val="MB-Ped&amp;Col.-Shut."/>
      <sheetName val="MB-RCC-Deck Slab"/>
      <sheetName val="MB-Wall-Shut."/>
      <sheetName val="MB-RCC-Others"/>
      <sheetName val="MB-Others-Shut."/>
      <sheetName val="MB-Footings Shut"/>
      <sheetName val="MB-Grouting"/>
      <sheetName val="MB-Anchorage"/>
      <sheetName val="MB-Block Work"/>
      <sheetName val="MB-Plastering"/>
      <sheetName val="MB-VDF"/>
      <sheetName val="MB-Insert Plates"/>
      <sheetName val="Basic Rate Summary Steel"/>
      <sheetName val="Basic Rate Summary RMC"/>
      <sheetName val="Elec. Debit"/>
      <sheetName val="Physical Check"/>
      <sheetName val="Man Power"/>
      <sheetName val="Uls"/>
      <sheetName val="SEW4"/>
      <sheetName val="18-misc"/>
      <sheetName val="5-pipe"/>
      <sheetName val="sch-3"/>
      <sheetName val="Staff Acco_"/>
      <sheetName val="HEAD"/>
      <sheetName val="activit-graph  "/>
      <sheetName val="Staff"/>
      <sheetName val="Construction"/>
      <sheetName val="steam outlet"/>
      <sheetName val="Data-Month"/>
      <sheetName val="doq"/>
      <sheetName val="Groupings-final"/>
      <sheetName val="Detail 1A"/>
      <sheetName val="Sched"/>
      <sheetName val="Trial"/>
      <sheetName val="FA_Final"/>
      <sheetName val="Non-Factory"/>
      <sheetName val="cover page"/>
      <sheetName val="REFERANCE_DATA"/>
      <sheetName val="DOOR_WINDOW"/>
      <sheetName val="Roof__PT_beams_"/>
      <sheetName val="Cash_Flow_Working"/>
      <sheetName val="Plant_&amp;__Machinery"/>
      <sheetName val="Beam-design exp"/>
      <sheetName val="PART-I_(2)65"/>
      <sheetName val="final_abstract65"/>
      <sheetName val="Basement_Budget64"/>
      <sheetName val="Fee_Rate_Summary64"/>
      <sheetName val="Rate_analysis64"/>
      <sheetName val="Materials_Cost64"/>
      <sheetName val="10__&amp;_11__Rate_Code_&amp;_BQ64"/>
      <sheetName val="RES_STEEL_TO64"/>
      <sheetName val="Break_up_Sheet64"/>
      <sheetName val="B_&amp;_C_-_M_-_ccp64"/>
      <sheetName val="RMZ_Summary64"/>
      <sheetName val="Fill_this_out_first___64"/>
      <sheetName val="TBAL9697_-group_wise__sdpl64"/>
      <sheetName val="Fin_Sum64"/>
      <sheetName val="Site_Dev_BOQ64"/>
      <sheetName val="Staff_Forecast_spread64"/>
      <sheetName val="Field_Values64"/>
      <sheetName val="Structure_Bills_Qty64"/>
      <sheetName val="Builtup_Area64"/>
      <sheetName val="MASTER_RATE_ANALYSIS64"/>
      <sheetName val="Cop_-VGN64"/>
      <sheetName val="IO_List64"/>
      <sheetName val="BOQ_Direct_selling_cost64"/>
      <sheetName val="Stress_Calculation64"/>
      <sheetName val="Pipe_Supports64"/>
      <sheetName val="Materials_64"/>
      <sheetName val="MN_T_B_64"/>
      <sheetName val="ORDER_BOOKING4"/>
      <sheetName val="Break_Dw64"/>
      <sheetName val="For_Bill-04_PS4"/>
      <sheetName val="RCC,Ret__Wall40"/>
      <sheetName val="RA_4_Challan_Summary_40"/>
      <sheetName val="Labour_productivity40"/>
      <sheetName val="labour_coeff40"/>
      <sheetName val="BOQ_(2)5"/>
      <sheetName val="beam-reinft-IIInd_floor4"/>
      <sheetName val="Bed_Class9"/>
      <sheetName val="PH_data4"/>
      <sheetName val="Details_(3)4"/>
      <sheetName val="Desgn(zone_I)9"/>
      <sheetName val="M_B-QtyRecn6"/>
      <sheetName val="Sqn__Main__Abs4"/>
      <sheetName val="Staff_Acco_4"/>
      <sheetName val="Section_Catalogue4"/>
      <sheetName val="Approved_MTD_Proj_#'s4"/>
      <sheetName val="ACAD_Finishes5"/>
      <sheetName val="Site_Details5"/>
      <sheetName val="Site_Area_Statement5"/>
      <sheetName val="CABLE_DATA4"/>
      <sheetName val="Mat_Cost6"/>
      <sheetName val="GR_slab-reinft4"/>
      <sheetName val="BOQ_civil4"/>
      <sheetName val="NLD_-_Assum4"/>
      <sheetName val="schedule_nos4"/>
      <sheetName val="std_wt_4"/>
      <sheetName val="Column_Steel-R24"/>
      <sheetName val="Staircase_4"/>
      <sheetName val="INPUT_SHEET4"/>
      <sheetName val="M-Book_for_Conc4"/>
      <sheetName val="M-Book_for_FW4"/>
      <sheetName val="Cash_Flows_&amp;_IRR4"/>
      <sheetName val="d-safe_specs4"/>
      <sheetName val="d-safe_DELUXE4"/>
      <sheetName val="Diawise_steel_abstract4"/>
      <sheetName val="Rising_Main4"/>
      <sheetName val="PACK_(B)4"/>
      <sheetName val="Material_4"/>
      <sheetName val="bill_24"/>
      <sheetName val="Estimate_4"/>
      <sheetName val="QS_Name4"/>
      <sheetName val="CANDY_BOQ4"/>
      <sheetName val="CFForecast_detail4"/>
      <sheetName val="Model_(Not_Merged)4"/>
      <sheetName val="Tender_Summary4"/>
      <sheetName val="train_cash4"/>
      <sheetName val="accom_cash4"/>
      <sheetName val="Common_4"/>
      <sheetName val="Meas_-Hotel_Part4"/>
      <sheetName val="3__Elemental_Summary3"/>
      <sheetName val="Material_Rate3"/>
      <sheetName val="Retaing_wall3"/>
      <sheetName val="WORK_TABLE4"/>
      <sheetName val="220_11__BS_4"/>
      <sheetName val="Intro_4"/>
      <sheetName val="Operating_Statistics4"/>
      <sheetName val="except_wiring3"/>
      <sheetName val="CPIPE_13"/>
      <sheetName val="beam-reinft-machine_rm4"/>
      <sheetName val="intr_stool_brkup3"/>
      <sheetName val="Occ,_Other_Rev,_Exp,_Dispo3"/>
      <sheetName val="Vind_-_BtB4"/>
      <sheetName val="SGS_ACQ4"/>
      <sheetName val="Form_64"/>
      <sheetName val="Price_Schedule5"/>
      <sheetName val="Cost_Any_5"/>
      <sheetName val="S_&amp;_A5"/>
      <sheetName val="PointNo_53"/>
      <sheetName val="BOQ_Distribution3"/>
      <sheetName val="A_O_R_3"/>
      <sheetName val="PRECAST_lightconc-II3"/>
      <sheetName val="Detail_In_Door_Stad3"/>
      <sheetName val="P_Well(_RCC)3"/>
      <sheetName val="PO_Summary3"/>
      <sheetName val="BOQ_Summary3"/>
      <sheetName val="Sec_1_Loose_Furniture_18%_GST3"/>
      <sheetName val="Sec_1_Loose_Furniture_12%_GST3"/>
      <sheetName val="Sec_1_Loose_Furniture_5%_GST3"/>
      <sheetName val="Sec_2_Cafeteria_Tables3"/>
      <sheetName val="Sec_3_Cafeteria_Chairs3"/>
      <sheetName val="Sec_4_Work_Floors_-_NT_3"/>
      <sheetName val="Sec_5_LGF_Chairs-NT3"/>
      <sheetName val="Sec_6_Additional_18%_GST_3"/>
      <sheetName val="Sec_6_Additional_12%_GST_3"/>
      <sheetName val="Sec_11-NT_set_33"/>
      <sheetName val="DC_Summary3"/>
      <sheetName val="M_Sheet3"/>
      <sheetName val="RA4_Checklist3"/>
      <sheetName val="PC_Master_List3"/>
      <sheetName val="Project_Details__3"/>
      <sheetName val="Labor_abs-NMR3"/>
      <sheetName val="소상_&quot;1&quot;3"/>
      <sheetName val="M_S_3"/>
      <sheetName val="Discount_&amp;_Margin3"/>
      <sheetName val="Branch_Power3"/>
      <sheetName val="RAJU_ASSO3"/>
      <sheetName val="P-Ins_&amp;_Bonds3"/>
      <sheetName val="2_대외공문3"/>
      <sheetName val="NEW-IDs_Fun_&amp;_Group3"/>
      <sheetName val="LABOUR_SALARY_1"/>
      <sheetName val="Brickwork_1"/>
      <sheetName val="Finishing_items1"/>
      <sheetName val="M-_Rate1"/>
      <sheetName val="August_Construction_Planning__1"/>
      <sheetName val="Internal_Planning1"/>
      <sheetName val="July'2019_Weekly1"/>
      <sheetName val="9__Package_split_-_Cost_1"/>
      <sheetName val="Estimate_10_00_Lakhs_1"/>
      <sheetName val="abs_road1"/>
      <sheetName val="Road_data1"/>
      <sheetName val="Bld_SSR1"/>
      <sheetName val="SSR_-Sani_1"/>
      <sheetName val="Elec_SSR1"/>
      <sheetName val="PH-_SSR1"/>
      <sheetName val="R_&amp;_B_SSR1"/>
      <sheetName val="RCC_Pipes1"/>
      <sheetName val="DI-Pipes_&amp;_Spe1"/>
      <sheetName val="CI_Spe1"/>
      <sheetName val="Bolts&amp;_rings1"/>
      <sheetName val="Dist_Lines-150-old1"/>
      <sheetName val="GA-GVMC_-NW(Com)_1"/>
      <sheetName val="GA-GVMC_-NW_1"/>
      <sheetName val="Dist_Lines-1001"/>
      <sheetName val="Dist-Lines_-5001"/>
      <sheetName val="Dist_Lines-1501"/>
      <sheetName val="GA-GVMC_-NW__(2)1"/>
      <sheetName val="GA-GVMC_-NW__1"/>
      <sheetName val="Dist-Lines_B-1_1"/>
      <sheetName val="Dist-Lines-Final_checked1"/>
      <sheetName val="Pumping_mains-1"/>
      <sheetName val="Feeder_main-old1"/>
      <sheetName val="Dist-Lines_-B-21"/>
      <sheetName val="Dist-Lines_-B-31"/>
      <sheetName val="Dist-Lines_B-41"/>
      <sheetName val="Dist-Lines_B-51"/>
      <sheetName val="Dist-Lines_-B-61"/>
      <sheetName val="Dist-Lines_-B-71"/>
      <sheetName val="Dist-Lines_-B-81"/>
      <sheetName val="Dist-Lines_-B-91"/>
      <sheetName val="Dist-Lines_-B-101"/>
      <sheetName val="Dist-Lines_-B-111"/>
      <sheetName val="Dist-Lines_-B-121"/>
      <sheetName val="Dist-Lines_-B-131"/>
      <sheetName val="Dist-Lines_-B-141"/>
      <sheetName val="Dist-Lines_-B-151"/>
      <sheetName val="Dist-Lines_-B-161"/>
      <sheetName val="Feeder_mains-_11"/>
      <sheetName val="Feeder_mains-_21"/>
      <sheetName val="Feeder_mains-_(1)1"/>
      <sheetName val="Feeder_mains-up_to_8001"/>
      <sheetName val="Pumping_Main-800mm1"/>
      <sheetName val="ELSR-600_KL-Z-21"/>
      <sheetName val="750_KL_GLSR-Z-31"/>
      <sheetName val="ELSR-750_KL-Z-31"/>
      <sheetName val="ELSR-500_KL-Z-41"/>
      <sheetName val="500_KL_GLSR-Z-41"/>
      <sheetName val="ELSR-1850_KL-Z-81"/>
      <sheetName val="1850_KL_GLSR-Z-81"/>
      <sheetName val="800_KL_GLSR-Z-111"/>
      <sheetName val="900_KL_GLSR-Z-121"/>
      <sheetName val="ELSR-2500_KL-Z-131"/>
      <sheetName val="ELSR-2400_KL-Z-141"/>
      <sheetName val="ELSR-1200_KL-Z-151"/>
      <sheetName val="ELSR-2000_KL-Z-161"/>
      <sheetName val="Pumping_Main-500mm-(2)1"/>
      <sheetName val="terrace_parapet_block_work1"/>
      <sheetName val="Canopy-2_RCC11"/>
      <sheetName val="Canopy-2_BBS1"/>
      <sheetName val="Canopy-1_RCC11"/>
      <sheetName val="Canopy-1_BBS1"/>
      <sheetName val="Above_terrace_columns_RCC1"/>
      <sheetName val="Above_terrace_columns_BBS1"/>
      <sheetName val="Parapet_wall_RCC1"/>
      <sheetName val="Parapet_wall_BBS1"/>
      <sheetName val="OHWT_RCC1"/>
      <sheetName val="OHWT_Slab_BBS1"/>
      <sheetName val="OHWT_Beams__BBS1"/>
      <sheetName val="Slab_&amp;_Beam_@_0_00_Lvl1"/>
      <sheetName val="Slab_&amp;_Beam1"/>
      <sheetName val="Lintels_&amp;_Window1"/>
      <sheetName val="Column_Steel_(UBF)1"/>
      <sheetName val="Column_Steel_(SF)1"/>
      <sheetName val="Column_Steel_(1F)1"/>
      <sheetName val="Column_Steel_(2F)1"/>
      <sheetName val="Column_Steel_(3F)1"/>
      <sheetName val="Column_Steel_(4F-6F)1"/>
      <sheetName val="Column_Steel_(7F-9F)1"/>
      <sheetName val="Column_Steel_(10F-12F)1"/>
      <sheetName val="Column_Steel_(13F-15F)1"/>
      <sheetName val="Column_Steel_(16F-17F)1"/>
      <sheetName val="Column_Steel_(18F)1"/>
      <sheetName val="Lift_Steel_(UBF)1"/>
      <sheetName val="Lift_Steel_(SF)1"/>
      <sheetName val="Lift_Steel_(1F-6F)1"/>
      <sheetName val="Lift_Steel_(7F-12F)1"/>
      <sheetName val="Lift_Steel_(13F-18F)1"/>
      <sheetName val="_Staircase_Steel_(UBF)1"/>
      <sheetName val="_Staircase_Steel_(SF)1"/>
      <sheetName val="_Staircase_Steel_(1F-7F)1"/>
      <sheetName val="_Staircase_Steel_(8F-18F)1"/>
      <sheetName val="Beams_Steel_(SF)1"/>
      <sheetName val="Slab_Steel_(SF)1"/>
      <sheetName val="Beams_Steel_(1F)1"/>
      <sheetName val="Slab_Steel_(1F)1"/>
      <sheetName val="Beams_Steel_(2F&amp;3F)1"/>
      <sheetName val="Slab_Steel_(2F&amp;3F)1"/>
      <sheetName val="Beams_Steel_(4F)1"/>
      <sheetName val="Slab_Steel_(4F)1"/>
      <sheetName val="Beams_Steel_(5F-7F)1"/>
      <sheetName val="Slab_Steel_(5F-7F)1"/>
      <sheetName val="Beams_Steel_(8F-15F&amp;18F)1"/>
      <sheetName val="Slab_Steel_(8F-15F&amp;18F)1"/>
      <sheetName val="Beams_Steel_(16F&amp;17F)1"/>
      <sheetName val="Slab_Steel_(16F&amp;17F)1"/>
      <sheetName val="Beams_Steel_(TF)1"/>
      <sheetName val="Slab_Steel_(TF)1"/>
      <sheetName val="100mm_Block_Work1"/>
      <sheetName val="150mm_BLOCKS1"/>
      <sheetName val="200mm_BLOCKS1"/>
      <sheetName val="Internal_Walls_Plastering1"/>
      <sheetName val="Internal_Ceiling_Plastering1"/>
      <sheetName val="External_plaster1"/>
      <sheetName val="Tower-_A_(Abstract)1"/>
      <sheetName val="Canopy-2_RCC2"/>
      <sheetName val="Canopy_-1_RCC1"/>
      <sheetName val="Canaopy-2_steel1"/>
      <sheetName val="Canopy-1_steel1"/>
      <sheetName val="Columns_above_terrace1"/>
      <sheetName val="OHT_bottom_&amp;_walls_1"/>
      <sheetName val="Slab_&amp;_Beam_at_0_00lvl1"/>
      <sheetName val="Slab_&amp;_Beam_at_+3_25lvl1"/>
      <sheetName val="Parapet_slab&amp;beams1"/>
      <sheetName val="Column_Steel(SF_to_TF)1"/>
      <sheetName val="Above_terrace_column_steel1"/>
      <sheetName val="Lift_Wall_-_Stilt_Floor1"/>
      <sheetName val="Lift_Wall_1F-6F1"/>
      <sheetName val="Lift_Wall_7F-12F1"/>
      <sheetName val="Lift_Wall_13F-18F1"/>
      <sheetName val="Lift_wall_terrace_floor1"/>
      <sheetName val="Staircase_-_UBF1"/>
      <sheetName val="Staircase_-_SF1"/>
      <sheetName val="Staircase_-_1F-7F1"/>
      <sheetName val="Staircase_-_8F-18F1"/>
      <sheetName val="Beam_Steel_-_SF1"/>
      <sheetName val="Slab_Steel_-_SF1"/>
      <sheetName val="Beam_Steel-_1F1"/>
      <sheetName val="Slab_Steel_-_1F1"/>
      <sheetName val="Beams_Steel_2F1"/>
      <sheetName val="Slab_steel_2F1"/>
      <sheetName val="Beams_Steel_3F1"/>
      <sheetName val="Slab_steel_3F1"/>
      <sheetName val="Beams_Steel_-_4F1"/>
      <sheetName val="Slab_steel_4F1"/>
      <sheetName val="Beam_steel_5F-7F1"/>
      <sheetName val="Slab_steel_5F-7F1"/>
      <sheetName val="Beam_steel_8F-15F_&amp;_18F1"/>
      <sheetName val="Slab_steel_8F-15F&amp;_18F1"/>
      <sheetName val="Beam_steel_16F_-_17F1"/>
      <sheetName val="Slab_steel_16F_-_17F1"/>
      <sheetName val="Beam_steel_TF1"/>
      <sheetName val="Slab_steel_TF1"/>
      <sheetName val="OHT_Slab_steel_1"/>
      <sheetName val="OHT_beam_steel_1"/>
      <sheetName val="A-_terrace_coping_BBS1"/>
      <sheetName val="Copping_beam_BBS_A_terrace1"/>
      <sheetName val="150_mm_BLOCKS1"/>
      <sheetName val="200_mm_BLOCKS1"/>
      <sheetName val="Pumping_Main-450mm-(3)1"/>
      <sheetName val="Pumping_Main-(4)1"/>
      <sheetName val="350_KL_GLSR1"/>
      <sheetName val="1000_KL_Sump-1"/>
      <sheetName val="1000_KL_MBR1"/>
      <sheetName val="MBR-1000_KL1"/>
      <sheetName val="Pump_room-12x81"/>
      <sheetName val="B_F_Meters1"/>
      <sheetName val="Pump_sets1"/>
      <sheetName val="Pump_sets_(2)1"/>
      <sheetName val="Gen_sets1"/>
      <sheetName val="PR_Valves1"/>
      <sheetName val="W_man_Qrt-1"/>
      <sheetName val="O_&amp;M1"/>
      <sheetName val="Generator_Room-11"/>
      <sheetName val="200_KL_GLSR-6_(2)1"/>
      <sheetName val="500_KL_Sump-(1)1"/>
      <sheetName val="250_KL_Sump-(3)1"/>
      <sheetName val="Office_-_MBR1"/>
      <sheetName val="HSC_(2)1"/>
      <sheetName val="Gen_sets_(2)1"/>
      <sheetName val="DI_pipes1"/>
      <sheetName val="Wt_of_DI_Spe_1"/>
      <sheetName val="HDPE_pipes1"/>
      <sheetName val="RCC_SS1"/>
      <sheetName val="CI_Spe_1"/>
      <sheetName val="data-ELSR_1"/>
      <sheetName val="data-Water_Supply1"/>
      <sheetName val="Sump_&amp;_ST1"/>
      <sheetName val="Bld_Stnd,Data1"/>
      <sheetName val="Bld_up_to_3F1"/>
      <sheetName val="CC_road1"/>
      <sheetName val="Dist_Lines1"/>
      <sheetName val="Feeder_mains-21"/>
      <sheetName val="Gravity_Main-900mm1"/>
      <sheetName val="550_KL_Sump-11"/>
      <sheetName val="550_KL_Sump-21"/>
      <sheetName val="ELSR-1200_KL1"/>
      <sheetName val="650_KL_GLSR_(2)1"/>
      <sheetName val="850_KL_GLSR_1"/>
      <sheetName val="500_KL_sump1"/>
      <sheetName val="200_KL-_ELSR_Yelluru1"/>
      <sheetName val="Dist-Zone-below_500001"/>
      <sheetName val="Data_-O&amp;M1"/>
      <sheetName val="Pumping_main-350mm1"/>
      <sheetName val="Inf_Well1"/>
      <sheetName val="Approah_road_to_MBR1"/>
      <sheetName val="Approach_Roads-Source1"/>
      <sheetName val="400mm-P_Main1"/>
      <sheetName val="13_Mld-WTP1"/>
      <sheetName val="data-Intake_well1"/>
      <sheetName val="Model_GLSR-1"/>
      <sheetName val="Feeder_main-1_(2)1"/>
      <sheetName val="Dist_&amp;_Feeder_mains__(2)1"/>
      <sheetName val="BFlow_meters1"/>
      <sheetName val="O_Nd_M1"/>
      <sheetName val="Pump_room-6_59x6_00m1"/>
      <sheetName val="GA-GVMC_-Raiwada-BWSC1"/>
      <sheetName val="BWSC-Pumping_Main-1200mm1"/>
      <sheetName val="GA-GVMC_-Raiwada1"/>
      <sheetName val="MS-Pumping_Main-1300mm1"/>
      <sheetName val="Thurst-F_mains1"/>
      <sheetName val="Thrust-P_mains1"/>
      <sheetName val="CI_weights1"/>
      <sheetName val="Proforma_-II_1"/>
      <sheetName val="LIST_OF_MAKES1"/>
      <sheetName val="April_Analysts1"/>
      <sheetName val="Basic_Rate1"/>
      <sheetName val="Consumer_Fraud1"/>
      <sheetName val="Avoidance_1"/>
      <sheetName val="Cons_Recov_Rates1"/>
      <sheetName val="Consumer_Supps1"/>
      <sheetName val="Consumer_Outbound1"/>
      <sheetName val="FY_Loss_Frcst1"/>
      <sheetName val="FITZ_MORT_941"/>
      <sheetName val="footing_for_SP1"/>
      <sheetName val="Master_Info1"/>
      <sheetName val="AD_ST1"/>
      <sheetName val="PRECAST_lightconc_II"/>
      <sheetName val="Client_Addressess_"/>
      <sheetName val="Basic_Rates"/>
      <sheetName val="SP_Break_Up"/>
      <sheetName val="Basic Rates - Lab"/>
      <sheetName val="Basic Rates - Assump"/>
      <sheetName val="Mix Design"/>
      <sheetName val="First Floor "/>
      <sheetName val="ltgload"/>
      <sheetName val="Bechtel Norms"/>
      <sheetName val="CS PIPING"/>
      <sheetName val="TECH DATA"/>
      <sheetName val="no."/>
      <sheetName val="Machinery"/>
      <sheetName val="Section_by_layers_old"/>
      <sheetName val="sumary"/>
      <sheetName val="2nd "/>
      <sheetName val="shuttering"/>
      <sheetName val="Sheet7"/>
      <sheetName val="strain"/>
      <sheetName val="dBase"/>
      <sheetName val="L (4)"/>
      <sheetName val="PART-I_(2)66"/>
      <sheetName val="final_abstract66"/>
      <sheetName val="Basement_Budget65"/>
      <sheetName val="Fee_Rate_Summary65"/>
      <sheetName val="Rate_analysis65"/>
      <sheetName val="Break_up_Sheet65"/>
      <sheetName val="TBAL9697_-group_wise__sdpl65"/>
      <sheetName val="B_&amp;_C_-_M_-_ccp65"/>
      <sheetName val="Materials_Cost65"/>
      <sheetName val="10__&amp;_11__Rate_Code_&amp;_BQ65"/>
      <sheetName val="RES_STEEL_TO65"/>
      <sheetName val="RMZ_Summary65"/>
      <sheetName val="Site_Dev_BOQ65"/>
      <sheetName val="Staff_Forecast_spread65"/>
      <sheetName val="Fin_Sum65"/>
      <sheetName val="IO_List65"/>
      <sheetName val="Fill_this_out_first___65"/>
      <sheetName val="Field_Values65"/>
      <sheetName val="INDORAMA_Group_June_0264"/>
      <sheetName val="Structure_Bills_Qty65"/>
      <sheetName val="Builtup_Area65"/>
      <sheetName val="MASTER_RATE_ANALYSIS65"/>
      <sheetName val="Cop_-VGN65"/>
      <sheetName val="Pipe_Supports65"/>
      <sheetName val="Materials_65"/>
      <sheetName val="BOQ_Direct_selling_cost65"/>
      <sheetName val="Stress_Calculation65"/>
      <sheetName val="MN_T_B_65"/>
      <sheetName val="E_&amp;_R64"/>
      <sheetName val="Exp_64"/>
      <sheetName val="INDIGINEOUS_ITEMS_64"/>
      <sheetName val="Break_Dw65"/>
      <sheetName val="Load_Details(B1)64"/>
      <sheetName val="SPT_vs_PHI64"/>
      <sheetName val="Civil_Boq64"/>
      <sheetName val="Debits_as_on_12_04_0864"/>
      <sheetName val="RCC,Ret__Wall41"/>
      <sheetName val="RA_4_Challan_Summary_41"/>
      <sheetName val="Labour_productivity41"/>
      <sheetName val="labour_coeff41"/>
      <sheetName val="BOQ_(2)6"/>
      <sheetName val="GR_slab-reinft5"/>
      <sheetName val="For_Bill-04_PS5"/>
      <sheetName val="ORDER_BOOKING5"/>
      <sheetName val="beam-reinft-IIInd_floor5"/>
      <sheetName val="PA-_Consutant_64"/>
      <sheetName val="Sheet3_(2)64"/>
      <sheetName val="CABLE_DATA5"/>
      <sheetName val="Approved_MTD_Proj_#'s5"/>
      <sheetName val="M_B-QtyRecn7"/>
      <sheetName val="Bed_Class10"/>
      <sheetName val="PH_data5"/>
      <sheetName val="Details_(3)5"/>
      <sheetName val="Desgn(zone_I)10"/>
      <sheetName val="NLD_-_Assum5"/>
      <sheetName val="schedule_nos5"/>
      <sheetName val="Sqn__Main__Abs5"/>
      <sheetName val="Mat_Cost7"/>
      <sheetName val="Staff_Acco_5"/>
      <sheetName val="Section_Catalogue5"/>
      <sheetName val="ACAD_Finishes6"/>
      <sheetName val="Site_Details6"/>
      <sheetName val="Site_Area_Statement6"/>
      <sheetName val="M-Book_for_Conc5"/>
      <sheetName val="M-Book_for_FW5"/>
      <sheetName val="PACK_(B)5"/>
      <sheetName val="BOQ_civil5"/>
      <sheetName val="Staircase_5"/>
      <sheetName val="Material_5"/>
      <sheetName val="Estimate_5"/>
      <sheetName val="bill_25"/>
      <sheetName val="INPUT_SHEET5"/>
      <sheetName val="Rising_Main5"/>
      <sheetName val="d-safe_specs5"/>
      <sheetName val="d-safe_DELUXE5"/>
      <sheetName val="Diawise_steel_abstract5"/>
      <sheetName val="Tender_Summary5"/>
      <sheetName val="std_wt_5"/>
      <sheetName val="Column_Steel-R25"/>
      <sheetName val="Cash_Flows_&amp;_IRR5"/>
      <sheetName val="QS_Name5"/>
      <sheetName val="CANDY_BOQ5"/>
      <sheetName val="CFForecast_detail5"/>
      <sheetName val="Model_(Not_Merged)5"/>
      <sheetName val="SGS_ACQ5"/>
      <sheetName val="train_cash5"/>
      <sheetName val="accom_cash5"/>
      <sheetName val="Common_5"/>
      <sheetName val="Meas_-Hotel_Part5"/>
      <sheetName val="beam-reinft-machine_rm5"/>
      <sheetName val="Vind_-_BtB5"/>
      <sheetName val="WORK_TABLE5"/>
      <sheetName val="220_11__BS_5"/>
      <sheetName val="Intro_5"/>
      <sheetName val="Form_65"/>
      <sheetName val="Operating_Statistics5"/>
      <sheetName val="Material_Rate4"/>
      <sheetName val="Retaing_wall4"/>
      <sheetName val="except_wiring4"/>
      <sheetName val="CPIPE_14"/>
      <sheetName val="intr_stool_brkup4"/>
      <sheetName val="3__Elemental_Summary4"/>
      <sheetName val="Detail_In_Door_Stad4"/>
      <sheetName val="M_S_4"/>
      <sheetName val="RAJU_ASSO4"/>
      <sheetName val="Price_Schedule6"/>
      <sheetName val="Cost_Any_6"/>
      <sheetName val="S_&amp;_A6"/>
      <sheetName val="PointNo_54"/>
      <sheetName val="BOQ_Distribution4"/>
      <sheetName val="A_O_R_4"/>
      <sheetName val="PRECAST_lightconc-II4"/>
      <sheetName val="PO_Summary4"/>
      <sheetName val="BOQ_Summary4"/>
      <sheetName val="Sec_1_Loose_Furniture_18%_GST4"/>
      <sheetName val="Sec_1_Loose_Furniture_12%_GST4"/>
      <sheetName val="Sec_1_Loose_Furniture_5%_GST4"/>
      <sheetName val="Sec_2_Cafeteria_Tables4"/>
      <sheetName val="Sec_3_Cafeteria_Chairs4"/>
      <sheetName val="Sec_4_Work_Floors_-_NT_4"/>
      <sheetName val="Sec_5_LGF_Chairs-NT4"/>
      <sheetName val="Sec_6_Additional_18%_GST_4"/>
      <sheetName val="Sec_6_Additional_12%_GST_4"/>
      <sheetName val="Sec_11-NT_set_34"/>
      <sheetName val="DC_Summary4"/>
      <sheetName val="M_Sheet4"/>
      <sheetName val="RA4_Checklist4"/>
      <sheetName val="Occ,_Other_Rev,_Exp,_Dispo4"/>
      <sheetName val="Cleaning_&amp;_Grubbing2"/>
      <sheetName val="Labor_abs-NMR4"/>
      <sheetName val="water_prop_2"/>
      <sheetName val="Name_List2"/>
      <sheetName val="Abs_PMRL2"/>
      <sheetName val="DOOR-WINDOW_SCHEDULE2"/>
      <sheetName val="BLOCK_WORK-GRD_FLR2"/>
      <sheetName val="P_Well(_RCC)4"/>
      <sheetName val="소상_&quot;1&quot;4"/>
      <sheetName val="Discount_&amp;_Margin4"/>
      <sheetName val="Branch_Power4"/>
      <sheetName val="Japan_Reco2"/>
      <sheetName val="_Block_work2"/>
      <sheetName val="Flooring_&amp;_Road2"/>
      <sheetName val="BOM_2"/>
      <sheetName val="SUBMITED_bISS2"/>
      <sheetName val="TOTAL_SUMMARY2"/>
      <sheetName val="P-Ins_&amp;_Bonds4"/>
      <sheetName val="PC_Master_List4"/>
      <sheetName val="Project_Details__4"/>
      <sheetName val="2_대외공문4"/>
      <sheetName val="NEW-IDs_Fun_&amp;_Group4"/>
      <sheetName val="Labour_&amp;_Plant2"/>
      <sheetName val="4_Annex_1_Basic_rate2"/>
      <sheetName val="Door_Qty2"/>
      <sheetName val="Win_Qty2"/>
      <sheetName val="220Kv_(2)2"/>
      <sheetName val="Capital_Structure2"/>
      <sheetName val="Mar_Roster2"/>
      <sheetName val="costing_sheet2"/>
      <sheetName val="Project_Budget_Worksheet2"/>
      <sheetName val="All_Components_Report2"/>
      <sheetName val="R_A_2"/>
      <sheetName val="Recap_2"/>
      <sheetName val="Schedule_A12"/>
      <sheetName val="Abstract_(Buyback)2"/>
      <sheetName val="Civil_RA2"/>
      <sheetName val="Plumbing_RA2"/>
      <sheetName val="Electrical__RA2"/>
      <sheetName val="ELV_RA2"/>
      <sheetName val="FFTG_RA2"/>
      <sheetName val="HVAC_RA2"/>
      <sheetName val="Furniture_RA2"/>
      <sheetName val="Kichen_Equi__RA2"/>
      <sheetName val="Price_Comparison2"/>
      <sheetName val="BLOCK-A_(MEA_SHEET)2"/>
      <sheetName val="India_F&amp;S_Template2"/>
      <sheetName val="DETAILED__BOQ2"/>
      <sheetName val="BASIS_-DEC_082"/>
      <sheetName val="_2"/>
      <sheetName val="BUD_07-082"/>
      <sheetName val="UNP-NCW_2"/>
      <sheetName val="Final_Basic_rate2"/>
      <sheetName val="Step_12"/>
      <sheetName val="Source_Ref_2"/>
      <sheetName val="Elect_2"/>
      <sheetName val="Bill_1-BOQ-Civil_Works2"/>
      <sheetName val="old_boq2"/>
      <sheetName val="2_1_受電設備棟2"/>
      <sheetName val="2_2_受・防火水槽2"/>
      <sheetName val="2_3_排水処理設備棟2"/>
      <sheetName val="2_4_倉庫棟2"/>
      <sheetName val="2_5_守衛棟2"/>
      <sheetName val="Global_Assmptions2"/>
      <sheetName val="9__Package_split_-_Cost_2"/>
      <sheetName val="FITZ_MORT_942"/>
      <sheetName val="CABLENOS_2"/>
      <sheetName val="August_Construction_Planning__2"/>
      <sheetName val="Internal_Planning2"/>
      <sheetName val="July'2019_Weekly2"/>
      <sheetName val="M-_Rate2"/>
      <sheetName val="Works_-_Quote_Sheet2"/>
      <sheetName val="Lead_statement2"/>
      <sheetName val="Data_F8_BTR2"/>
      <sheetName val="Main_Sheet1"/>
      <sheetName val="Lookup_data1"/>
      <sheetName val="Sheet1_(2)2"/>
      <sheetName val="site_fab&amp;ernstr2"/>
      <sheetName val="13__Steel_-_Ratio1"/>
      <sheetName val="Bld_SSR2"/>
      <sheetName val="SSR_-Sani_2"/>
      <sheetName val="Elec_SSR2"/>
      <sheetName val="PH-_SSR2"/>
      <sheetName val="R_&amp;_B_SSR2"/>
      <sheetName val="RCC_Pipes2"/>
      <sheetName val="DI-Pipes_&amp;_Spe2"/>
      <sheetName val="CI_Spe2"/>
      <sheetName val="Bolts&amp;_rings2"/>
      <sheetName val="Dist_Lines-150-old2"/>
      <sheetName val="GA-GVMC_-NW(Com)_2"/>
      <sheetName val="GA-GVMC_-NW_2"/>
      <sheetName val="Dist_Lines-1002"/>
      <sheetName val="Dist-Lines_-5002"/>
      <sheetName val="Dist_Lines-1502"/>
      <sheetName val="GA-GVMC_-NW__(2)2"/>
      <sheetName val="GA-GVMC_-NW__2"/>
      <sheetName val="Dist-Lines_B-1_2"/>
      <sheetName val="Dist-Lines-Final_checked2"/>
      <sheetName val="Pumping_mains-2"/>
      <sheetName val="Feeder_main-old2"/>
      <sheetName val="Dist-Lines_-B-22"/>
      <sheetName val="Dist-Lines_-B-32"/>
      <sheetName val="Dist-Lines_B-42"/>
      <sheetName val="Dist-Lines_B-52"/>
      <sheetName val="Dist-Lines_-B-62"/>
      <sheetName val="Dist-Lines_-B-72"/>
      <sheetName val="Dist-Lines_-B-82"/>
      <sheetName val="Dist-Lines_-B-92"/>
      <sheetName val="Dist-Lines_-B-102"/>
      <sheetName val="Dist-Lines_-B-112"/>
      <sheetName val="Dist-Lines_-B-122"/>
      <sheetName val="Dist-Lines_-B-132"/>
      <sheetName val="Dist-Lines_-B-142"/>
      <sheetName val="Dist-Lines_-B-152"/>
      <sheetName val="Dist-Lines_-B-162"/>
      <sheetName val="Feeder_mains-_12"/>
      <sheetName val="Feeder_mains-_22"/>
      <sheetName val="Feeder_mains-_(1)2"/>
      <sheetName val="Feeder_mains-up_to_8002"/>
      <sheetName val="Pumping_Main-800mm2"/>
      <sheetName val="ELSR-600_KL-Z-22"/>
      <sheetName val="750_KL_GLSR-Z-32"/>
      <sheetName val="ELSR-750_KL-Z-32"/>
      <sheetName val="ELSR-500_KL-Z-42"/>
      <sheetName val="500_KL_GLSR-Z-42"/>
      <sheetName val="ELSR-1850_KL-Z-82"/>
      <sheetName val="1850_KL_GLSR-Z-82"/>
      <sheetName val="800_KL_GLSR-Z-112"/>
      <sheetName val="900_KL_GLSR-Z-122"/>
      <sheetName val="ELSR-2500_KL-Z-132"/>
      <sheetName val="ELSR-2400_KL-Z-142"/>
      <sheetName val="ELSR-1200_KL-Z-152"/>
      <sheetName val="ELSR-2000_KL-Z-162"/>
      <sheetName val="CIV_INV&amp;EXP1"/>
      <sheetName val="Pumping_Main-500mm-(2)2"/>
      <sheetName val="Pumping_Main-450mm-(3)2"/>
      <sheetName val="Pumping_Main-(4)2"/>
      <sheetName val="350_KL_GLSR2"/>
      <sheetName val="Proforma_-II_2"/>
      <sheetName val="Road_data2"/>
      <sheetName val="Master_Info2"/>
      <sheetName val="NRC_Rationalisation2"/>
      <sheetName val="Labour_Rate_2"/>
      <sheetName val="Material_List_2"/>
      <sheetName val="Data_sheet2"/>
      <sheetName val="foot-slab_reinft2"/>
      <sheetName val="Core_Data1"/>
      <sheetName val="1000_KL_Sump-2"/>
      <sheetName val="1000_KL_MBR2"/>
      <sheetName val="MBR-1000_KL2"/>
      <sheetName val="Pump_room-12x82"/>
      <sheetName val="B_F_Meters2"/>
      <sheetName val="Estimate_10_00_Lakhs_2"/>
      <sheetName val="abs_road2"/>
      <sheetName val="Pump_sets2"/>
      <sheetName val="Pump_sets_(2)2"/>
      <sheetName val="Gen_sets2"/>
      <sheetName val="PR_Valves2"/>
      <sheetName val="W_man_Qrt-2"/>
      <sheetName val="O_&amp;M2"/>
      <sheetName val="Generator_Room-12"/>
      <sheetName val="200_KL_GLSR-6_(2)2"/>
      <sheetName val="500_KL_Sump-(1)2"/>
      <sheetName val="250_KL_Sump-(3)2"/>
      <sheetName val="Office_-_MBR2"/>
      <sheetName val="HSC_(2)2"/>
      <sheetName val="Gen_sets_(2)2"/>
      <sheetName val="DI_pipes2"/>
      <sheetName val="Wt_of_DI_Spe_2"/>
      <sheetName val="HDPE_pipes2"/>
      <sheetName val="RCC_SS2"/>
      <sheetName val="CI_Spe_2"/>
      <sheetName val="data-ELSR_2"/>
      <sheetName val="data-Water_Supply2"/>
      <sheetName val="Sump_&amp;_ST2"/>
      <sheetName val="Bld_Stnd,Data2"/>
      <sheetName val="Bld_up_to_3F2"/>
      <sheetName val="CC_road2"/>
      <sheetName val="Dist_Lines2"/>
      <sheetName val="Feeder_mains-22"/>
      <sheetName val="Gravity_Main-900mm2"/>
      <sheetName val="550_KL_Sump-12"/>
      <sheetName val="550_KL_Sump-22"/>
      <sheetName val="ELSR-1200_KL2"/>
      <sheetName val="650_KL_GLSR_(2)2"/>
      <sheetName val="850_KL_GLSR_2"/>
      <sheetName val="500_KL_sump2"/>
      <sheetName val="200_KL-_ELSR_Yelluru2"/>
      <sheetName val="Dist-Zone-below_500002"/>
      <sheetName val="Data_-O&amp;M2"/>
      <sheetName val="Pumping_main-350mm2"/>
      <sheetName val="Inf_Well2"/>
      <sheetName val="Approah_road_to_MBR2"/>
      <sheetName val="Approach_Roads-Source2"/>
      <sheetName val="400mm-P_Main2"/>
      <sheetName val="13_Mld-WTP2"/>
      <sheetName val="data-Intake_well2"/>
      <sheetName val="Model_GLSR-2"/>
      <sheetName val="Feeder_main-1_(2)2"/>
      <sheetName val="Dist_&amp;_Feeder_mains__(2)2"/>
      <sheetName val="BFlow_meters2"/>
      <sheetName val="O_Nd_M2"/>
      <sheetName val="Pump_room-6_59x6_00m2"/>
      <sheetName val="GA-GVMC_-Raiwada-BWSC2"/>
      <sheetName val="BWSC-Pumping_Main-1200mm2"/>
      <sheetName val="GA-GVMC_-Raiwada2"/>
      <sheetName val="MS-Pumping_Main-1300mm2"/>
      <sheetName val="Thurst-F_mains2"/>
      <sheetName val="Thrust-P_mains2"/>
      <sheetName val="CI_weights2"/>
      <sheetName val="FLCB_List1"/>
      <sheetName val="LABOUR_SALARY_2"/>
      <sheetName val="Brickwork_2"/>
      <sheetName val="Finishing_items2"/>
      <sheetName val="terrace_parapet_block_work2"/>
      <sheetName val="Canopy-2_RCC12"/>
      <sheetName val="Canopy-2_BBS2"/>
      <sheetName val="Canopy-1_RCC12"/>
      <sheetName val="Canopy-1_BBS2"/>
      <sheetName val="Above_terrace_columns_RCC2"/>
      <sheetName val="Above_terrace_columns_BBS2"/>
      <sheetName val="Parapet_wall_RCC2"/>
      <sheetName val="Parapet_wall_BBS2"/>
      <sheetName val="OHWT_RCC2"/>
      <sheetName val="OHWT_Slab_BBS2"/>
      <sheetName val="OHWT_Beams__BBS2"/>
      <sheetName val="Slab_&amp;_Beam_@_0_00_Lvl2"/>
      <sheetName val="Slab_&amp;_Beam2"/>
      <sheetName val="Lintels_&amp;_Window2"/>
      <sheetName val="Column_Steel_(UBF)2"/>
      <sheetName val="Column_Steel_(SF)2"/>
      <sheetName val="Column_Steel_(1F)2"/>
      <sheetName val="Column_Steel_(2F)2"/>
      <sheetName val="Column_Steel_(3F)2"/>
      <sheetName val="Column_Steel_(4F-6F)2"/>
      <sheetName val="Column_Steel_(7F-9F)2"/>
      <sheetName val="Column_Steel_(10F-12F)2"/>
      <sheetName val="Column_Steel_(13F-15F)2"/>
      <sheetName val="Column_Steel_(16F-17F)2"/>
      <sheetName val="Column_Steel_(18F)2"/>
      <sheetName val="Lift_Steel_(UBF)2"/>
      <sheetName val="Lift_Steel_(SF)2"/>
      <sheetName val="Lift_Steel_(1F-6F)2"/>
      <sheetName val="Lift_Steel_(7F-12F)2"/>
      <sheetName val="Lift_Steel_(13F-18F)2"/>
      <sheetName val="_Staircase_Steel_(UBF)2"/>
      <sheetName val="_Staircase_Steel_(SF)2"/>
      <sheetName val="_Staircase_Steel_(1F-7F)2"/>
      <sheetName val="_Staircase_Steel_(8F-18F)2"/>
      <sheetName val="Beams_Steel_(SF)2"/>
      <sheetName val="Slab_Steel_(SF)2"/>
      <sheetName val="Beams_Steel_(1F)2"/>
      <sheetName val="Slab_Steel_(1F)2"/>
      <sheetName val="Beams_Steel_(2F&amp;3F)2"/>
      <sheetName val="Slab_Steel_(2F&amp;3F)2"/>
      <sheetName val="Beams_Steel_(4F)2"/>
      <sheetName val="Slab_Steel_(4F)2"/>
      <sheetName val="Beams_Steel_(5F-7F)2"/>
      <sheetName val="Slab_Steel_(5F-7F)2"/>
      <sheetName val="Beams_Steel_(8F-15F&amp;18F)2"/>
      <sheetName val="Slab_Steel_(8F-15F&amp;18F)2"/>
      <sheetName val="Beams_Steel_(16F&amp;17F)2"/>
      <sheetName val="Slab_Steel_(16F&amp;17F)2"/>
      <sheetName val="Beams_Steel_(TF)2"/>
      <sheetName val="Slab_Steel_(TF)2"/>
      <sheetName val="100mm_Block_Work2"/>
      <sheetName val="150mm_BLOCKS2"/>
      <sheetName val="200mm_BLOCKS2"/>
      <sheetName val="Internal_Walls_Plastering2"/>
      <sheetName val="Internal_Ceiling_Plastering2"/>
      <sheetName val="External_plaster2"/>
      <sheetName val="Tower-_A_(Abstract)2"/>
      <sheetName val="Canopy-2_RCC3"/>
      <sheetName val="Canopy_-1_RCC2"/>
      <sheetName val="Canaopy-2_steel2"/>
      <sheetName val="Canopy-1_steel2"/>
      <sheetName val="Columns_above_terrace2"/>
      <sheetName val="OHT_bottom_&amp;_walls_2"/>
      <sheetName val="Slab_&amp;_Beam_at_0_00lvl2"/>
      <sheetName val="Slab_&amp;_Beam_at_+3_25lvl2"/>
      <sheetName val="Parapet_slab&amp;beams2"/>
      <sheetName val="Column_Steel(SF_to_TF)2"/>
      <sheetName val="Above_terrace_column_steel2"/>
      <sheetName val="Lift_Wall_-_Stilt_Floor2"/>
      <sheetName val="Lift_Wall_1F-6F2"/>
      <sheetName val="Lift_Wall_7F-12F2"/>
      <sheetName val="Lift_Wall_13F-18F2"/>
      <sheetName val="Lift_wall_terrace_floor2"/>
      <sheetName val="Staircase_-_UBF2"/>
      <sheetName val="Staircase_-_SF2"/>
      <sheetName val="Staircase_-_1F-7F2"/>
      <sheetName val="Staircase_-_8F-18F2"/>
      <sheetName val="Beam_Steel_-_SF2"/>
      <sheetName val="Slab_Steel_-_SF2"/>
      <sheetName val="Beam_Steel-_1F2"/>
      <sheetName val="Slab_Steel_-_1F2"/>
      <sheetName val="Beams_Steel_2F2"/>
      <sheetName val="Slab_steel_2F2"/>
      <sheetName val="Beams_Steel_3F2"/>
      <sheetName val="Slab_steel_3F2"/>
      <sheetName val="Beams_Steel_-_4F2"/>
      <sheetName val="Slab_steel_4F2"/>
      <sheetName val="Beam_steel_5F-7F2"/>
      <sheetName val="Slab_steel_5F-7F2"/>
      <sheetName val="Beam_steel_8F-15F_&amp;_18F2"/>
      <sheetName val="Slab_steel_8F-15F&amp;_18F2"/>
      <sheetName val="Beam_steel_16F_-_17F2"/>
      <sheetName val="Slab_steel_16F_-_17F2"/>
      <sheetName val="Beam_steel_TF2"/>
      <sheetName val="Slab_steel_TF2"/>
      <sheetName val="OHT_Slab_steel_2"/>
      <sheetName val="OHT_beam_steel_2"/>
      <sheetName val="A-_terrace_coping_BBS2"/>
      <sheetName val="Copping_beam_BBS_A_terrace2"/>
      <sheetName val="150_mm_BLOCKS2"/>
      <sheetName val="200_mm_BLOCKS2"/>
      <sheetName val="LIST_OF_MAKES2"/>
      <sheetName val="April_Analysts2"/>
      <sheetName val="Basic_Rate2"/>
      <sheetName val="Consumer_Fraud2"/>
      <sheetName val="Avoidance_2"/>
      <sheetName val="Cons_Recov_Rates2"/>
      <sheetName val="Consumer_Supps2"/>
      <sheetName val="Consumer_Outbound2"/>
      <sheetName val="FY_Loss_Frcst2"/>
      <sheetName val="footing_for_SP2"/>
      <sheetName val="AD_ST2"/>
      <sheetName val="Inc_St_-Link1"/>
      <sheetName val="Sales_&amp;_Prod"/>
      <sheetName val="Exim_FCL"/>
      <sheetName val="Civil_Works1"/>
      <sheetName val="August_TB1"/>
      <sheetName val="2000_MOR1"/>
      <sheetName val="Fx_DATA"/>
      <sheetName val="PRECAST_lightconc_II1"/>
      <sheetName val="Roof__PT_beams_1"/>
      <sheetName val="Client_Addressess_1"/>
      <sheetName val="Basic_Rates1"/>
      <sheetName val="SP_Break_Up1"/>
      <sheetName val="PMV_Data"/>
      <sheetName val="TORRENT_CEMENT"/>
      <sheetName val="02_10_06"/>
      <sheetName val="DATA_INPU_KN_(1)"/>
      <sheetName val="DATA_INPU_KN"/>
      <sheetName val="SPEC_SHEET"/>
      <sheetName val="cubes_M25_Nov-03"/>
      <sheetName val="GM_&amp;_TA"/>
      <sheetName val="ABS_Sec_C"/>
      <sheetName val="HR_&amp;_Admin"/>
      <sheetName val="Pile_cap"/>
      <sheetName val="Boq_(Main_Building)"/>
      <sheetName val="Annexue_B"/>
      <sheetName val="7_Other_Costs"/>
      <sheetName val="Staff_Acco_6"/>
      <sheetName val="activit-graph__"/>
      <sheetName val="Schedule_v1"/>
      <sheetName val="LOCAL_RATES"/>
      <sheetName val="2_Pardi"/>
      <sheetName val="Meas_-Tender"/>
      <sheetName val="Extra_item"/>
      <sheetName val="1_MPB_Conveyer_Pit"/>
      <sheetName val="2_Boiler_Pit"/>
      <sheetName val="3__SWRC"/>
      <sheetName val="Diaphragm_"/>
      <sheetName val="Pump_se"/>
      <sheetName val="Pump_seÑ"/>
      <sheetName val="Ellis_&amp;_WS&amp;S"/>
      <sheetName val="Drip_mould_&amp;_Elevation"/>
      <sheetName val="not_req_3"/>
      <sheetName val="Lead_statement_ss5"/>
      <sheetName val="MaterfÙG"/>
      <sheetName val="MRoad_data"/>
      <sheetName val="steam_outlet"/>
      <sheetName val="ETC_Plant_Cost"/>
      <sheetName val="P_C"/>
      <sheetName val="RAB_ABSTRACT-C&amp;B"/>
      <sheetName val="Water_supply__"/>
      <sheetName val="Nt_Item"/>
      <sheetName val="MB-Grade_Slab"/>
      <sheetName val="MB-Fdn&amp;RW_Ftgs_"/>
      <sheetName val="Weld_mesh"/>
      <sheetName val="MB-RCC-Col_&amp;Ped"/>
      <sheetName val="MB-Ped&amp;Col_-Shut_"/>
      <sheetName val="MB-RCC-Deck_Slab"/>
      <sheetName val="MB-Wall-Shut_"/>
      <sheetName val="MB-Others-Shut_"/>
      <sheetName val="MB-Footings_Shut"/>
      <sheetName val="MB-Block_Work"/>
      <sheetName val="MB-Insert_Plates"/>
      <sheetName val="Basic_Rate_Summary_Steel"/>
      <sheetName val="Basic_Rate_Summary_RMC"/>
      <sheetName val="Elec__Debit"/>
      <sheetName val="Physical_Check"/>
      <sheetName val="Man_Power"/>
      <sheetName val="BUILT UP BBM"/>
      <sheetName val="Background"/>
      <sheetName val="Sectors"/>
      <sheetName val="Assmpns"/>
      <sheetName val="PRL"/>
      <sheetName val="BOQ - Plaster"/>
      <sheetName val="BOQ - Gypsum"/>
      <sheetName val="BOQ - Waterproofing"/>
      <sheetName val="Podium Finishing"/>
      <sheetName val="Mezzanine Floor Beam"/>
      <sheetName val="Ground Floor Slab"/>
      <sheetName val="storm water1"/>
      <sheetName val="Col up to plinth"/>
      <sheetName val="Footing"/>
      <sheetName val="CASH-FLOW"/>
      <sheetName val="EEV(Prilim)"/>
      <sheetName val="(M+L)"/>
      <sheetName val="Dura Board"/>
      <sheetName val="Milestone Corr"/>
      <sheetName val="Staircase"/>
      <sheetName val="Plinth Beam "/>
      <sheetName val="Dtype-Civil"/>
      <sheetName val="Reinf Constants"/>
      <sheetName val="TPL-Ceiling_OB"/>
      <sheetName val="TPL-Ceiling_DH"/>
      <sheetName val="S1-DH+OB"/>
      <sheetName val="Room Data"/>
      <sheetName val="M1"/>
      <sheetName val="M2"/>
      <sheetName val="M3"/>
      <sheetName val="M4"/>
      <sheetName val="M5"/>
      <sheetName val="M6"/>
      <sheetName val="M7"/>
      <sheetName val="TPL-Room_OB"/>
      <sheetName val="TPL-Wall_OB_New"/>
      <sheetName val="TPL-Wall_DH_New"/>
      <sheetName val="IDCCALHYD_GOO"/>
      <sheetName val="0000000000000"/>
      <sheetName val="title"/>
      <sheetName val="pier desig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sheetData sheetId="123"/>
      <sheetData sheetId="124"/>
      <sheetData sheetId="125"/>
      <sheetData sheetId="126"/>
      <sheetData sheetId="127"/>
      <sheetData sheetId="128"/>
      <sheetData sheetId="129"/>
      <sheetData sheetId="130"/>
      <sheetData sheetId="131"/>
      <sheetData sheetId="132"/>
      <sheetData sheetId="133"/>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sheetData sheetId="144" refreshError="1"/>
      <sheetData sheetId="145" refreshError="1"/>
      <sheetData sheetId="146" refreshError="1"/>
      <sheetData sheetId="147" refreshError="1"/>
      <sheetData sheetId="148" refreshError="1"/>
      <sheetData sheetId="149" refreshError="1"/>
      <sheetData sheetId="150" refreshError="1"/>
      <sheetData sheetId="151"/>
      <sheetData sheetId="152"/>
      <sheetData sheetId="153" refreshError="1"/>
      <sheetData sheetId="154" refreshError="1"/>
      <sheetData sheetId="155" refreshError="1"/>
      <sheetData sheetId="156"/>
      <sheetData sheetId="157"/>
      <sheetData sheetId="158"/>
      <sheetData sheetId="159"/>
      <sheetData sheetId="160"/>
      <sheetData sheetId="161"/>
      <sheetData sheetId="162"/>
      <sheetData sheetId="163"/>
      <sheetData sheetId="164"/>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sheetData sheetId="184"/>
      <sheetData sheetId="185"/>
      <sheetData sheetId="186"/>
      <sheetData sheetId="187"/>
      <sheetData sheetId="188"/>
      <sheetData sheetId="189"/>
      <sheetData sheetId="190"/>
      <sheetData sheetId="191"/>
      <sheetData sheetId="192"/>
      <sheetData sheetId="193">
        <row r="52">
          <cell r="B52" t="str">
            <v>Main Panel</v>
          </cell>
        </row>
      </sheetData>
      <sheetData sheetId="194">
        <row r="52">
          <cell r="B52" t="str">
            <v>Main Panel</v>
          </cell>
        </row>
      </sheetData>
      <sheetData sheetId="195">
        <row r="52">
          <cell r="B52" t="str">
            <v>Main Panel</v>
          </cell>
        </row>
      </sheetData>
      <sheetData sheetId="196">
        <row r="52">
          <cell r="B52" t="str">
            <v>Main Panel</v>
          </cell>
        </row>
      </sheetData>
      <sheetData sheetId="197">
        <row r="52">
          <cell r="B52" t="str">
            <v>Main Panel</v>
          </cell>
        </row>
      </sheetData>
      <sheetData sheetId="198">
        <row r="52">
          <cell r="B52" t="str">
            <v>Main Panel</v>
          </cell>
        </row>
      </sheetData>
      <sheetData sheetId="199">
        <row r="52">
          <cell r="B52" t="str">
            <v>Main Panel</v>
          </cell>
        </row>
      </sheetData>
      <sheetData sheetId="200">
        <row r="52">
          <cell r="B52" t="str">
            <v>Main Panel</v>
          </cell>
        </row>
      </sheetData>
      <sheetData sheetId="201">
        <row r="52">
          <cell r="B52" t="str">
            <v>Main Panel</v>
          </cell>
        </row>
      </sheetData>
      <sheetData sheetId="202">
        <row r="52">
          <cell r="B52" t="str">
            <v>Main Panel</v>
          </cell>
        </row>
      </sheetData>
      <sheetData sheetId="203">
        <row r="52">
          <cell r="B52" t="str">
            <v>Main Panel</v>
          </cell>
        </row>
      </sheetData>
      <sheetData sheetId="204">
        <row r="52">
          <cell r="B52" t="str">
            <v>Main Panel</v>
          </cell>
        </row>
      </sheetData>
      <sheetData sheetId="205">
        <row r="52">
          <cell r="B52" t="str">
            <v>Main Panel</v>
          </cell>
        </row>
      </sheetData>
      <sheetData sheetId="206">
        <row r="52">
          <cell r="B52" t="str">
            <v>Main Panel</v>
          </cell>
        </row>
      </sheetData>
      <sheetData sheetId="207">
        <row r="52">
          <cell r="B52" t="str">
            <v>Main Panel</v>
          </cell>
        </row>
      </sheetData>
      <sheetData sheetId="208">
        <row r="52">
          <cell r="B52" t="str">
            <v>Main Panel</v>
          </cell>
        </row>
      </sheetData>
      <sheetData sheetId="209">
        <row r="52">
          <cell r="B52" t="str">
            <v>Main Panel</v>
          </cell>
        </row>
      </sheetData>
      <sheetData sheetId="210">
        <row r="52">
          <cell r="B52" t="str">
            <v>Main Panel</v>
          </cell>
        </row>
      </sheetData>
      <sheetData sheetId="211">
        <row r="52">
          <cell r="B52" t="str">
            <v>Main Panel</v>
          </cell>
        </row>
      </sheetData>
      <sheetData sheetId="212" refreshError="1"/>
      <sheetData sheetId="213" refreshError="1"/>
      <sheetData sheetId="214"/>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ow r="52">
          <cell r="B52" t="str">
            <v>Main Panel</v>
          </cell>
        </row>
      </sheetData>
      <sheetData sheetId="227">
        <row r="52">
          <cell r="B52" t="str">
            <v>Main Panel</v>
          </cell>
        </row>
      </sheetData>
      <sheetData sheetId="228"/>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ow r="52">
          <cell r="B52" t="str">
            <v>Main Panel</v>
          </cell>
        </row>
      </sheetData>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refreshError="1"/>
      <sheetData sheetId="764">
        <row r="52">
          <cell r="B52" t="str">
            <v>Main Panel</v>
          </cell>
        </row>
      </sheetData>
      <sheetData sheetId="765">
        <row r="52">
          <cell r="B52" t="str">
            <v>Main Panel</v>
          </cell>
        </row>
      </sheetData>
      <sheetData sheetId="766">
        <row r="52">
          <cell r="B52" t="str">
            <v>Main Panel</v>
          </cell>
        </row>
      </sheetData>
      <sheetData sheetId="767">
        <row r="52">
          <cell r="B52" t="str">
            <v>Main Panel</v>
          </cell>
        </row>
      </sheetData>
      <sheetData sheetId="768">
        <row r="52">
          <cell r="B52" t="str">
            <v>Main Panel</v>
          </cell>
        </row>
      </sheetData>
      <sheetData sheetId="769">
        <row r="52">
          <cell r="B52" t="str">
            <v>Main Panel</v>
          </cell>
        </row>
      </sheetData>
      <sheetData sheetId="770">
        <row r="52">
          <cell r="B52" t="str">
            <v>Main Panel</v>
          </cell>
        </row>
      </sheetData>
      <sheetData sheetId="771">
        <row r="52">
          <cell r="B52" t="str">
            <v>Main Panel</v>
          </cell>
        </row>
      </sheetData>
      <sheetData sheetId="772">
        <row r="52">
          <cell r="B52" t="str">
            <v>Main Panel</v>
          </cell>
        </row>
      </sheetData>
      <sheetData sheetId="773">
        <row r="52">
          <cell r="B52" t="str">
            <v>Main Panel</v>
          </cell>
        </row>
      </sheetData>
      <sheetData sheetId="774">
        <row r="52">
          <cell r="B52" t="str">
            <v>Main Panel</v>
          </cell>
        </row>
      </sheetData>
      <sheetData sheetId="775">
        <row r="52">
          <cell r="B52" t="str">
            <v>Main Panel</v>
          </cell>
        </row>
      </sheetData>
      <sheetData sheetId="776">
        <row r="52">
          <cell r="B52" t="str">
            <v>Main Panel</v>
          </cell>
        </row>
      </sheetData>
      <sheetData sheetId="777">
        <row r="52">
          <cell r="B52" t="str">
            <v>Main Panel</v>
          </cell>
        </row>
      </sheetData>
      <sheetData sheetId="778">
        <row r="52">
          <cell r="B52" t="str">
            <v>Main Panel</v>
          </cell>
        </row>
      </sheetData>
      <sheetData sheetId="779">
        <row r="52">
          <cell r="B52" t="str">
            <v>Main Panel</v>
          </cell>
        </row>
      </sheetData>
      <sheetData sheetId="780">
        <row r="52">
          <cell r="B52" t="str">
            <v>Main Panel</v>
          </cell>
        </row>
      </sheetData>
      <sheetData sheetId="781">
        <row r="52">
          <cell r="B52" t="str">
            <v>Main Panel</v>
          </cell>
        </row>
      </sheetData>
      <sheetData sheetId="782">
        <row r="52">
          <cell r="B52" t="str">
            <v>Main Panel</v>
          </cell>
        </row>
      </sheetData>
      <sheetData sheetId="783">
        <row r="52">
          <cell r="B52" t="str">
            <v>Main Panel</v>
          </cell>
        </row>
      </sheetData>
      <sheetData sheetId="784">
        <row r="52">
          <cell r="B52" t="str">
            <v>Main Panel</v>
          </cell>
        </row>
      </sheetData>
      <sheetData sheetId="785">
        <row r="52">
          <cell r="B52" t="str">
            <v>Main Panel</v>
          </cell>
        </row>
      </sheetData>
      <sheetData sheetId="786">
        <row r="52">
          <cell r="B52" t="str">
            <v>Main Panel</v>
          </cell>
        </row>
      </sheetData>
      <sheetData sheetId="787">
        <row r="52">
          <cell r="B52" t="str">
            <v>Main Panel</v>
          </cell>
        </row>
      </sheetData>
      <sheetData sheetId="788">
        <row r="52">
          <cell r="B52" t="str">
            <v>Main Panel</v>
          </cell>
        </row>
      </sheetData>
      <sheetData sheetId="789">
        <row r="52">
          <cell r="B52" t="str">
            <v>Main Panel</v>
          </cell>
        </row>
      </sheetData>
      <sheetData sheetId="790">
        <row r="52">
          <cell r="B52" t="str">
            <v>Main Panel</v>
          </cell>
        </row>
      </sheetData>
      <sheetData sheetId="791">
        <row r="52">
          <cell r="B52" t="str">
            <v>Main Panel</v>
          </cell>
        </row>
      </sheetData>
      <sheetData sheetId="792">
        <row r="52">
          <cell r="B52" t="str">
            <v>Main Panel</v>
          </cell>
        </row>
      </sheetData>
      <sheetData sheetId="793">
        <row r="52">
          <cell r="B52" t="str">
            <v>Main Panel</v>
          </cell>
        </row>
      </sheetData>
      <sheetData sheetId="794">
        <row r="52">
          <cell r="B52" t="str">
            <v>Main Panel</v>
          </cell>
        </row>
      </sheetData>
      <sheetData sheetId="795">
        <row r="52">
          <cell r="B52" t="str">
            <v>Main Panel</v>
          </cell>
        </row>
      </sheetData>
      <sheetData sheetId="796">
        <row r="52">
          <cell r="B52" t="str">
            <v>Main Panel</v>
          </cell>
        </row>
      </sheetData>
      <sheetData sheetId="797">
        <row r="52">
          <cell r="B52" t="str">
            <v>Main Panel</v>
          </cell>
        </row>
      </sheetData>
      <sheetData sheetId="798">
        <row r="52">
          <cell r="B52" t="str">
            <v>Main Panel</v>
          </cell>
        </row>
      </sheetData>
      <sheetData sheetId="799">
        <row r="52">
          <cell r="B52" t="str">
            <v>Main Panel</v>
          </cell>
        </row>
      </sheetData>
      <sheetData sheetId="800">
        <row r="52">
          <cell r="B52" t="str">
            <v>Main Panel</v>
          </cell>
        </row>
      </sheetData>
      <sheetData sheetId="801">
        <row r="52">
          <cell r="B52" t="str">
            <v>Main Panel</v>
          </cell>
        </row>
      </sheetData>
      <sheetData sheetId="802">
        <row r="52">
          <cell r="B52" t="str">
            <v>Main Panel</v>
          </cell>
        </row>
      </sheetData>
      <sheetData sheetId="803">
        <row r="52">
          <cell r="B52" t="str">
            <v>Main Panel</v>
          </cell>
        </row>
      </sheetData>
      <sheetData sheetId="804">
        <row r="52">
          <cell r="B52" t="str">
            <v>Main Panel</v>
          </cell>
        </row>
      </sheetData>
      <sheetData sheetId="805">
        <row r="52">
          <cell r="B52" t="str">
            <v>Main Panel</v>
          </cell>
        </row>
      </sheetData>
      <sheetData sheetId="806">
        <row r="52">
          <cell r="B52" t="str">
            <v>Main Panel</v>
          </cell>
        </row>
      </sheetData>
      <sheetData sheetId="807">
        <row r="52">
          <cell r="B52" t="str">
            <v>Main Panel</v>
          </cell>
        </row>
      </sheetData>
      <sheetData sheetId="808">
        <row r="52">
          <cell r="B52" t="str">
            <v>Main Panel</v>
          </cell>
        </row>
      </sheetData>
      <sheetData sheetId="809">
        <row r="52">
          <cell r="B52" t="str">
            <v>Main Panel</v>
          </cell>
        </row>
      </sheetData>
      <sheetData sheetId="810">
        <row r="52">
          <cell r="B52" t="str">
            <v>Main Panel</v>
          </cell>
        </row>
      </sheetData>
      <sheetData sheetId="811">
        <row r="52">
          <cell r="B52" t="str">
            <v>Main Panel</v>
          </cell>
        </row>
      </sheetData>
      <sheetData sheetId="812">
        <row r="52">
          <cell r="B52" t="str">
            <v>Main Panel</v>
          </cell>
        </row>
      </sheetData>
      <sheetData sheetId="813">
        <row r="52">
          <cell r="B52" t="str">
            <v>Main Panel</v>
          </cell>
        </row>
      </sheetData>
      <sheetData sheetId="814">
        <row r="52">
          <cell r="B52" t="str">
            <v>Main Panel</v>
          </cell>
        </row>
      </sheetData>
      <sheetData sheetId="815">
        <row r="52">
          <cell r="B52" t="str">
            <v>Main Panel</v>
          </cell>
        </row>
      </sheetData>
      <sheetData sheetId="816">
        <row r="52">
          <cell r="B52" t="str">
            <v>Main Panel</v>
          </cell>
        </row>
      </sheetData>
      <sheetData sheetId="817">
        <row r="52">
          <cell r="B52" t="str">
            <v>Main Panel</v>
          </cell>
        </row>
      </sheetData>
      <sheetData sheetId="818">
        <row r="52">
          <cell r="B52" t="str">
            <v>Main Panel</v>
          </cell>
        </row>
      </sheetData>
      <sheetData sheetId="819">
        <row r="52">
          <cell r="B52" t="str">
            <v>Main Panel</v>
          </cell>
        </row>
      </sheetData>
      <sheetData sheetId="820">
        <row r="52">
          <cell r="B52" t="str">
            <v>Main Panel</v>
          </cell>
        </row>
      </sheetData>
      <sheetData sheetId="821">
        <row r="52">
          <cell r="B52" t="str">
            <v>Main Panel</v>
          </cell>
        </row>
      </sheetData>
      <sheetData sheetId="822">
        <row r="52">
          <cell r="B52" t="str">
            <v>Main Panel</v>
          </cell>
        </row>
      </sheetData>
      <sheetData sheetId="823">
        <row r="52">
          <cell r="B52" t="str">
            <v>Main Panel</v>
          </cell>
        </row>
      </sheetData>
      <sheetData sheetId="824">
        <row r="52">
          <cell r="B52" t="str">
            <v>Main Panel</v>
          </cell>
        </row>
      </sheetData>
      <sheetData sheetId="825">
        <row r="52">
          <cell r="B52" t="str">
            <v>Main Panel</v>
          </cell>
        </row>
      </sheetData>
      <sheetData sheetId="826">
        <row r="52">
          <cell r="B52" t="str">
            <v>Main Panel</v>
          </cell>
        </row>
      </sheetData>
      <sheetData sheetId="827">
        <row r="52">
          <cell r="B52" t="str">
            <v>Main Panel</v>
          </cell>
        </row>
      </sheetData>
      <sheetData sheetId="828">
        <row r="52">
          <cell r="B52" t="str">
            <v>Main Panel</v>
          </cell>
        </row>
      </sheetData>
      <sheetData sheetId="829">
        <row r="52">
          <cell r="B52" t="str">
            <v>Main Panel</v>
          </cell>
        </row>
      </sheetData>
      <sheetData sheetId="830">
        <row r="52">
          <cell r="B52" t="str">
            <v>Main Panel</v>
          </cell>
        </row>
      </sheetData>
      <sheetData sheetId="831">
        <row r="52">
          <cell r="B52" t="str">
            <v>Main Panel</v>
          </cell>
        </row>
      </sheetData>
      <sheetData sheetId="832">
        <row r="52">
          <cell r="B52" t="str">
            <v>Main Panel</v>
          </cell>
        </row>
      </sheetData>
      <sheetData sheetId="833">
        <row r="52">
          <cell r="B52" t="str">
            <v>Main Panel</v>
          </cell>
        </row>
      </sheetData>
      <sheetData sheetId="834">
        <row r="52">
          <cell r="B52" t="str">
            <v>Main Panel</v>
          </cell>
        </row>
      </sheetData>
      <sheetData sheetId="835">
        <row r="52">
          <cell r="B52" t="str">
            <v>Main Panel</v>
          </cell>
        </row>
      </sheetData>
      <sheetData sheetId="836">
        <row r="52">
          <cell r="B52" t="str">
            <v>Main Panel</v>
          </cell>
        </row>
      </sheetData>
      <sheetData sheetId="837">
        <row r="52">
          <cell r="B52" t="str">
            <v>Main Panel</v>
          </cell>
        </row>
      </sheetData>
      <sheetData sheetId="838">
        <row r="52">
          <cell r="B52" t="str">
            <v>Main Panel</v>
          </cell>
        </row>
      </sheetData>
      <sheetData sheetId="839">
        <row r="52">
          <cell r="B52" t="str">
            <v>Main Panel</v>
          </cell>
        </row>
      </sheetData>
      <sheetData sheetId="840">
        <row r="52">
          <cell r="B52" t="str">
            <v>Main Panel</v>
          </cell>
        </row>
      </sheetData>
      <sheetData sheetId="841">
        <row r="52">
          <cell r="B52" t="str">
            <v>Main Panel</v>
          </cell>
        </row>
      </sheetData>
      <sheetData sheetId="842">
        <row r="52">
          <cell r="B52" t="str">
            <v>Main Panel</v>
          </cell>
        </row>
      </sheetData>
      <sheetData sheetId="843">
        <row r="52">
          <cell r="B52" t="str">
            <v>Main Panel</v>
          </cell>
        </row>
      </sheetData>
      <sheetData sheetId="844">
        <row r="52">
          <cell r="B52" t="str">
            <v>Main Panel</v>
          </cell>
        </row>
      </sheetData>
      <sheetData sheetId="845">
        <row r="52">
          <cell r="B52" t="str">
            <v>Main Panel</v>
          </cell>
        </row>
      </sheetData>
      <sheetData sheetId="846">
        <row r="52">
          <cell r="B52" t="str">
            <v>Main Panel</v>
          </cell>
        </row>
      </sheetData>
      <sheetData sheetId="847">
        <row r="52">
          <cell r="B52" t="str">
            <v>Main Panel</v>
          </cell>
        </row>
      </sheetData>
      <sheetData sheetId="848">
        <row r="52">
          <cell r="B52" t="str">
            <v>Main Panel</v>
          </cell>
        </row>
      </sheetData>
      <sheetData sheetId="849">
        <row r="52">
          <cell r="B52" t="str">
            <v>Main Panel</v>
          </cell>
        </row>
      </sheetData>
      <sheetData sheetId="850">
        <row r="52">
          <cell r="B52" t="str">
            <v>Main Panel</v>
          </cell>
        </row>
      </sheetData>
      <sheetData sheetId="851">
        <row r="52">
          <cell r="B52" t="str">
            <v>Main Panel</v>
          </cell>
        </row>
      </sheetData>
      <sheetData sheetId="852">
        <row r="52">
          <cell r="B52" t="str">
            <v>Main Panel</v>
          </cell>
        </row>
      </sheetData>
      <sheetData sheetId="853">
        <row r="52">
          <cell r="B52" t="str">
            <v>Main Panel</v>
          </cell>
        </row>
      </sheetData>
      <sheetData sheetId="854">
        <row r="52">
          <cell r="B52" t="str">
            <v>Main Panel</v>
          </cell>
        </row>
      </sheetData>
      <sheetData sheetId="855">
        <row r="52">
          <cell r="B52" t="str">
            <v>Main Panel</v>
          </cell>
        </row>
      </sheetData>
      <sheetData sheetId="856">
        <row r="52">
          <cell r="B52" t="str">
            <v>Main Panel</v>
          </cell>
        </row>
      </sheetData>
      <sheetData sheetId="857">
        <row r="52">
          <cell r="B52" t="str">
            <v>Main Panel</v>
          </cell>
        </row>
      </sheetData>
      <sheetData sheetId="858">
        <row r="52">
          <cell r="B52" t="str">
            <v>Main Panel</v>
          </cell>
        </row>
      </sheetData>
      <sheetData sheetId="859">
        <row r="52">
          <cell r="B52" t="str">
            <v>Main Panel</v>
          </cell>
        </row>
      </sheetData>
      <sheetData sheetId="860">
        <row r="52">
          <cell r="B52" t="str">
            <v>Main Panel</v>
          </cell>
        </row>
      </sheetData>
      <sheetData sheetId="861">
        <row r="52">
          <cell r="B52" t="str">
            <v>Main Panel</v>
          </cell>
        </row>
      </sheetData>
      <sheetData sheetId="862">
        <row r="52">
          <cell r="B52" t="str">
            <v>Main Panel</v>
          </cell>
        </row>
      </sheetData>
      <sheetData sheetId="863">
        <row r="52">
          <cell r="B52" t="str">
            <v>Main Panel</v>
          </cell>
        </row>
      </sheetData>
      <sheetData sheetId="864">
        <row r="52">
          <cell r="B52" t="str">
            <v>Main Panel</v>
          </cell>
        </row>
      </sheetData>
      <sheetData sheetId="865">
        <row r="52">
          <cell r="B52" t="str">
            <v>Main Panel</v>
          </cell>
        </row>
      </sheetData>
      <sheetData sheetId="866">
        <row r="52">
          <cell r="B52" t="str">
            <v>Main Panel</v>
          </cell>
        </row>
      </sheetData>
      <sheetData sheetId="867">
        <row r="52">
          <cell r="B52" t="str">
            <v>Main Panel</v>
          </cell>
        </row>
      </sheetData>
      <sheetData sheetId="868">
        <row r="52">
          <cell r="B52" t="str">
            <v>Main Panel</v>
          </cell>
        </row>
      </sheetData>
      <sheetData sheetId="869">
        <row r="52">
          <cell r="B52" t="str">
            <v>Main Panel</v>
          </cell>
        </row>
      </sheetData>
      <sheetData sheetId="870">
        <row r="52">
          <cell r="B52" t="str">
            <v>Main Panel</v>
          </cell>
        </row>
      </sheetData>
      <sheetData sheetId="871">
        <row r="52">
          <cell r="B52" t="str">
            <v>Main Panel</v>
          </cell>
        </row>
      </sheetData>
      <sheetData sheetId="872">
        <row r="52">
          <cell r="B52" t="str">
            <v>Main Panel</v>
          </cell>
        </row>
      </sheetData>
      <sheetData sheetId="873">
        <row r="52">
          <cell r="B52" t="str">
            <v>Main Panel</v>
          </cell>
        </row>
      </sheetData>
      <sheetData sheetId="874">
        <row r="52">
          <cell r="B52" t="str">
            <v>Main Panel</v>
          </cell>
        </row>
      </sheetData>
      <sheetData sheetId="875">
        <row r="52">
          <cell r="B52" t="str">
            <v>Main Panel</v>
          </cell>
        </row>
      </sheetData>
      <sheetData sheetId="876">
        <row r="52">
          <cell r="B52" t="str">
            <v>Main Panel</v>
          </cell>
        </row>
      </sheetData>
      <sheetData sheetId="877">
        <row r="52">
          <cell r="B52" t="str">
            <v>Main Panel</v>
          </cell>
        </row>
      </sheetData>
      <sheetData sheetId="878">
        <row r="52">
          <cell r="B52" t="str">
            <v>Main Panel</v>
          </cell>
        </row>
      </sheetData>
      <sheetData sheetId="879">
        <row r="52">
          <cell r="B52" t="str">
            <v>Main Panel</v>
          </cell>
        </row>
      </sheetData>
      <sheetData sheetId="880">
        <row r="52">
          <cell r="B52" t="str">
            <v>Main Panel</v>
          </cell>
        </row>
      </sheetData>
      <sheetData sheetId="881">
        <row r="52">
          <cell r="B52" t="str">
            <v>Main Panel</v>
          </cell>
        </row>
      </sheetData>
      <sheetData sheetId="882">
        <row r="52">
          <cell r="B52" t="str">
            <v>Main Panel</v>
          </cell>
        </row>
      </sheetData>
      <sheetData sheetId="883">
        <row r="52">
          <cell r="B52" t="str">
            <v>Main Panel</v>
          </cell>
        </row>
      </sheetData>
      <sheetData sheetId="884">
        <row r="52">
          <cell r="B52" t="str">
            <v>Main Panel</v>
          </cell>
        </row>
      </sheetData>
      <sheetData sheetId="885">
        <row r="52">
          <cell r="B52" t="str">
            <v>Main Panel</v>
          </cell>
        </row>
      </sheetData>
      <sheetData sheetId="886">
        <row r="52">
          <cell r="B52" t="str">
            <v>Main Panel</v>
          </cell>
        </row>
      </sheetData>
      <sheetData sheetId="887">
        <row r="52">
          <cell r="B52" t="str">
            <v>Main Panel</v>
          </cell>
        </row>
      </sheetData>
      <sheetData sheetId="888">
        <row r="52">
          <cell r="B52" t="str">
            <v>Main Panel</v>
          </cell>
        </row>
      </sheetData>
      <sheetData sheetId="889" refreshError="1"/>
      <sheetData sheetId="890">
        <row r="52">
          <cell r="B52" t="str">
            <v>Main Panel</v>
          </cell>
        </row>
      </sheetData>
      <sheetData sheetId="891">
        <row r="52">
          <cell r="B52" t="str">
            <v>Main Panel</v>
          </cell>
        </row>
      </sheetData>
      <sheetData sheetId="892">
        <row r="52">
          <cell r="B52" t="str">
            <v>Main Panel</v>
          </cell>
        </row>
      </sheetData>
      <sheetData sheetId="893">
        <row r="52">
          <cell r="B52" t="str">
            <v>Main Panel</v>
          </cell>
        </row>
      </sheetData>
      <sheetData sheetId="894">
        <row r="52">
          <cell r="B52" t="str">
            <v>Main Panel</v>
          </cell>
        </row>
      </sheetData>
      <sheetData sheetId="895">
        <row r="52">
          <cell r="B52" t="str">
            <v>Main Panel</v>
          </cell>
        </row>
      </sheetData>
      <sheetData sheetId="896">
        <row r="52">
          <cell r="B52" t="str">
            <v>Main Panel</v>
          </cell>
        </row>
      </sheetData>
      <sheetData sheetId="897" refreshError="1"/>
      <sheetData sheetId="898">
        <row r="52">
          <cell r="B52" t="str">
            <v>Main Panel</v>
          </cell>
        </row>
      </sheetData>
      <sheetData sheetId="899">
        <row r="52">
          <cell r="B52" t="str">
            <v>Main Panel</v>
          </cell>
        </row>
      </sheetData>
      <sheetData sheetId="900">
        <row r="52">
          <cell r="B52" t="str">
            <v>Main Panel</v>
          </cell>
        </row>
      </sheetData>
      <sheetData sheetId="901">
        <row r="52">
          <cell r="B52" t="str">
            <v>Main Panel</v>
          </cell>
        </row>
      </sheetData>
      <sheetData sheetId="902">
        <row r="52">
          <cell r="B52" t="str">
            <v>Main Panel</v>
          </cell>
        </row>
      </sheetData>
      <sheetData sheetId="903">
        <row r="52">
          <cell r="B52" t="str">
            <v>Main Panel</v>
          </cell>
        </row>
      </sheetData>
      <sheetData sheetId="904">
        <row r="52">
          <cell r="B52" t="str">
            <v>Main Panel</v>
          </cell>
        </row>
      </sheetData>
      <sheetData sheetId="905">
        <row r="52">
          <cell r="B52" t="str">
            <v>Main Panel</v>
          </cell>
        </row>
      </sheetData>
      <sheetData sheetId="906">
        <row r="52">
          <cell r="B52" t="str">
            <v>Main Panel</v>
          </cell>
        </row>
      </sheetData>
      <sheetData sheetId="907">
        <row r="52">
          <cell r="B52" t="str">
            <v>Main Panel</v>
          </cell>
        </row>
      </sheetData>
      <sheetData sheetId="908">
        <row r="52">
          <cell r="B52" t="str">
            <v>Main Panel</v>
          </cell>
        </row>
      </sheetData>
      <sheetData sheetId="909">
        <row r="52">
          <cell r="B52" t="str">
            <v>Main Panel</v>
          </cell>
        </row>
      </sheetData>
      <sheetData sheetId="910">
        <row r="52">
          <cell r="B52" t="str">
            <v>Main Panel</v>
          </cell>
        </row>
      </sheetData>
      <sheetData sheetId="911">
        <row r="52">
          <cell r="B52" t="str">
            <v>Main Panel</v>
          </cell>
        </row>
      </sheetData>
      <sheetData sheetId="912">
        <row r="52">
          <cell r="B52" t="str">
            <v>Main Panel</v>
          </cell>
        </row>
      </sheetData>
      <sheetData sheetId="913">
        <row r="52">
          <cell r="B52" t="str">
            <v>Main Panel</v>
          </cell>
        </row>
      </sheetData>
      <sheetData sheetId="914">
        <row r="52">
          <cell r="B52" t="str">
            <v>Main Panel</v>
          </cell>
        </row>
      </sheetData>
      <sheetData sheetId="915">
        <row r="52">
          <cell r="B52" t="str">
            <v>Main Panel</v>
          </cell>
        </row>
      </sheetData>
      <sheetData sheetId="916">
        <row r="52">
          <cell r="B52" t="str">
            <v>Main Panel</v>
          </cell>
        </row>
      </sheetData>
      <sheetData sheetId="917">
        <row r="52">
          <cell r="B52" t="str">
            <v>Main Panel</v>
          </cell>
        </row>
      </sheetData>
      <sheetData sheetId="918">
        <row r="52">
          <cell r="B52" t="str">
            <v>Main Panel</v>
          </cell>
        </row>
      </sheetData>
      <sheetData sheetId="919">
        <row r="52">
          <cell r="B52" t="str">
            <v>Main Panel</v>
          </cell>
        </row>
      </sheetData>
      <sheetData sheetId="920">
        <row r="52">
          <cell r="B52" t="str">
            <v>Main Panel</v>
          </cell>
        </row>
      </sheetData>
      <sheetData sheetId="921">
        <row r="52">
          <cell r="B52" t="str">
            <v>Main Panel</v>
          </cell>
        </row>
      </sheetData>
      <sheetData sheetId="922">
        <row r="52">
          <cell r="B52" t="str">
            <v>Main Panel</v>
          </cell>
        </row>
      </sheetData>
      <sheetData sheetId="923">
        <row r="52">
          <cell r="B52" t="str">
            <v>Main Panel</v>
          </cell>
        </row>
      </sheetData>
      <sheetData sheetId="924">
        <row r="52">
          <cell r="B52" t="str">
            <v>Main Panel</v>
          </cell>
        </row>
      </sheetData>
      <sheetData sheetId="925">
        <row r="52">
          <cell r="B52" t="str">
            <v>Main Panel</v>
          </cell>
        </row>
      </sheetData>
      <sheetData sheetId="926">
        <row r="52">
          <cell r="B52" t="str">
            <v>Main Panel</v>
          </cell>
        </row>
      </sheetData>
      <sheetData sheetId="927">
        <row r="52">
          <cell r="B52" t="str">
            <v>Main Panel</v>
          </cell>
        </row>
      </sheetData>
      <sheetData sheetId="928">
        <row r="52">
          <cell r="B52" t="str">
            <v>Main Panel</v>
          </cell>
        </row>
      </sheetData>
      <sheetData sheetId="929">
        <row r="52">
          <cell r="B52" t="str">
            <v>Main Panel</v>
          </cell>
        </row>
      </sheetData>
      <sheetData sheetId="930">
        <row r="52">
          <cell r="B52" t="str">
            <v>Main Panel</v>
          </cell>
        </row>
      </sheetData>
      <sheetData sheetId="931">
        <row r="52">
          <cell r="B52" t="str">
            <v>Main Panel</v>
          </cell>
        </row>
      </sheetData>
      <sheetData sheetId="932">
        <row r="52">
          <cell r="B52" t="str">
            <v>Main Panel</v>
          </cell>
        </row>
      </sheetData>
      <sheetData sheetId="933">
        <row r="52">
          <cell r="B52" t="str">
            <v>Main Panel</v>
          </cell>
        </row>
      </sheetData>
      <sheetData sheetId="934">
        <row r="52">
          <cell r="B52" t="str">
            <v>Main Panel</v>
          </cell>
        </row>
      </sheetData>
      <sheetData sheetId="935">
        <row r="52">
          <cell r="B52" t="str">
            <v>Main Panel</v>
          </cell>
        </row>
      </sheetData>
      <sheetData sheetId="936">
        <row r="52">
          <cell r="B52" t="str">
            <v>Main Panel</v>
          </cell>
        </row>
      </sheetData>
      <sheetData sheetId="937">
        <row r="52">
          <cell r="B52" t="str">
            <v>Main Panel</v>
          </cell>
        </row>
      </sheetData>
      <sheetData sheetId="938">
        <row r="52">
          <cell r="B52" t="str">
            <v>Main Panel</v>
          </cell>
        </row>
      </sheetData>
      <sheetData sheetId="939">
        <row r="52">
          <cell r="B52" t="str">
            <v>Main Panel</v>
          </cell>
        </row>
      </sheetData>
      <sheetData sheetId="940">
        <row r="52">
          <cell r="B52" t="str">
            <v>Main Panel</v>
          </cell>
        </row>
      </sheetData>
      <sheetData sheetId="941">
        <row r="52">
          <cell r="B52" t="str">
            <v>Main Panel</v>
          </cell>
        </row>
      </sheetData>
      <sheetData sheetId="942">
        <row r="52">
          <cell r="B52" t="str">
            <v>Main Panel</v>
          </cell>
        </row>
      </sheetData>
      <sheetData sheetId="943">
        <row r="52">
          <cell r="B52" t="str">
            <v>Main Panel</v>
          </cell>
        </row>
      </sheetData>
      <sheetData sheetId="944">
        <row r="52">
          <cell r="B52" t="str">
            <v>Main Panel</v>
          </cell>
        </row>
      </sheetData>
      <sheetData sheetId="945">
        <row r="52">
          <cell r="B52" t="str">
            <v>Main Panel</v>
          </cell>
        </row>
      </sheetData>
      <sheetData sheetId="946">
        <row r="52">
          <cell r="B52" t="str">
            <v>Main Panel</v>
          </cell>
        </row>
      </sheetData>
      <sheetData sheetId="947">
        <row r="52">
          <cell r="B52" t="str">
            <v>Main Panel</v>
          </cell>
        </row>
      </sheetData>
      <sheetData sheetId="948">
        <row r="52">
          <cell r="B52" t="str">
            <v>Main Panel</v>
          </cell>
        </row>
      </sheetData>
      <sheetData sheetId="949">
        <row r="52">
          <cell r="B52" t="str">
            <v>Main Panel</v>
          </cell>
        </row>
      </sheetData>
      <sheetData sheetId="950">
        <row r="52">
          <cell r="B52" t="str">
            <v>Main Panel</v>
          </cell>
        </row>
      </sheetData>
      <sheetData sheetId="951">
        <row r="52">
          <cell r="B52" t="str">
            <v>Main Panel</v>
          </cell>
        </row>
      </sheetData>
      <sheetData sheetId="952">
        <row r="52">
          <cell r="B52" t="str">
            <v>Main Panel</v>
          </cell>
        </row>
      </sheetData>
      <sheetData sheetId="953">
        <row r="52">
          <cell r="B52" t="str">
            <v>Main Panel</v>
          </cell>
        </row>
      </sheetData>
      <sheetData sheetId="954">
        <row r="52">
          <cell r="B52" t="str">
            <v>Main Panel</v>
          </cell>
        </row>
      </sheetData>
      <sheetData sheetId="955">
        <row r="52">
          <cell r="B52" t="str">
            <v>Main Panel</v>
          </cell>
        </row>
      </sheetData>
      <sheetData sheetId="956">
        <row r="52">
          <cell r="B52" t="str">
            <v>Main Panel</v>
          </cell>
        </row>
      </sheetData>
      <sheetData sheetId="957">
        <row r="52">
          <cell r="B52" t="str">
            <v>Main Panel</v>
          </cell>
        </row>
      </sheetData>
      <sheetData sheetId="958">
        <row r="52">
          <cell r="B52" t="str">
            <v>Main Panel</v>
          </cell>
        </row>
      </sheetData>
      <sheetData sheetId="959">
        <row r="52">
          <cell r="B52" t="str">
            <v>Main Panel</v>
          </cell>
        </row>
      </sheetData>
      <sheetData sheetId="960">
        <row r="52">
          <cell r="B52" t="str">
            <v>Main Panel</v>
          </cell>
        </row>
      </sheetData>
      <sheetData sheetId="961">
        <row r="52">
          <cell r="B52" t="str">
            <v>Main Panel</v>
          </cell>
        </row>
      </sheetData>
      <sheetData sheetId="962" refreshError="1"/>
      <sheetData sheetId="963" refreshError="1"/>
      <sheetData sheetId="964" refreshError="1"/>
      <sheetData sheetId="965" refreshError="1"/>
      <sheetData sheetId="966" refreshError="1"/>
      <sheetData sheetId="967" refreshError="1"/>
      <sheetData sheetId="968" refreshError="1"/>
      <sheetData sheetId="969" refreshError="1"/>
      <sheetData sheetId="970" refreshError="1"/>
      <sheetData sheetId="971" refreshError="1"/>
      <sheetData sheetId="972" refreshError="1"/>
      <sheetData sheetId="973" refreshError="1"/>
      <sheetData sheetId="974" refreshError="1"/>
      <sheetData sheetId="975" refreshError="1"/>
      <sheetData sheetId="976" refreshError="1"/>
      <sheetData sheetId="977" refreshError="1"/>
      <sheetData sheetId="978" refreshError="1"/>
      <sheetData sheetId="979" refreshError="1"/>
      <sheetData sheetId="980" refreshError="1"/>
      <sheetData sheetId="981" refreshError="1"/>
      <sheetData sheetId="982" refreshError="1"/>
      <sheetData sheetId="983" refreshError="1"/>
      <sheetData sheetId="984" refreshError="1"/>
      <sheetData sheetId="985" refreshError="1"/>
      <sheetData sheetId="986" refreshError="1"/>
      <sheetData sheetId="987" refreshError="1"/>
      <sheetData sheetId="988" refreshError="1"/>
      <sheetData sheetId="989" refreshError="1"/>
      <sheetData sheetId="990" refreshError="1"/>
      <sheetData sheetId="991" refreshError="1"/>
      <sheetData sheetId="992" refreshError="1"/>
      <sheetData sheetId="993" refreshError="1"/>
      <sheetData sheetId="994" refreshError="1"/>
      <sheetData sheetId="995" refreshError="1"/>
      <sheetData sheetId="996" refreshError="1"/>
      <sheetData sheetId="997" refreshError="1"/>
      <sheetData sheetId="998" refreshError="1"/>
      <sheetData sheetId="999" refreshError="1"/>
      <sheetData sheetId="1000"/>
      <sheetData sheetId="1001"/>
      <sheetData sheetId="1002"/>
      <sheetData sheetId="1003">
        <row r="52">
          <cell r="B52" t="str">
            <v>Main Panel</v>
          </cell>
        </row>
      </sheetData>
      <sheetData sheetId="1004">
        <row r="52">
          <cell r="B52" t="str">
            <v>Main Panel</v>
          </cell>
        </row>
      </sheetData>
      <sheetData sheetId="1005">
        <row r="52">
          <cell r="B52" t="str">
            <v>Main Panel</v>
          </cell>
        </row>
      </sheetData>
      <sheetData sheetId="1006">
        <row r="52">
          <cell r="B52" t="str">
            <v>Main Panel</v>
          </cell>
        </row>
      </sheetData>
      <sheetData sheetId="1007">
        <row r="52">
          <cell r="B52" t="str">
            <v>Main Panel</v>
          </cell>
        </row>
      </sheetData>
      <sheetData sheetId="1008">
        <row r="52">
          <cell r="B52" t="str">
            <v>Main Panel</v>
          </cell>
        </row>
      </sheetData>
      <sheetData sheetId="1009">
        <row r="52">
          <cell r="B52" t="str">
            <v>Main Panel</v>
          </cell>
        </row>
      </sheetData>
      <sheetData sheetId="1010">
        <row r="52">
          <cell r="B52" t="str">
            <v>Main Panel</v>
          </cell>
        </row>
      </sheetData>
      <sheetData sheetId="1011">
        <row r="52">
          <cell r="B52" t="str">
            <v>Main Panel</v>
          </cell>
        </row>
      </sheetData>
      <sheetData sheetId="1012">
        <row r="52">
          <cell r="B52" t="str">
            <v>Main Panel</v>
          </cell>
        </row>
      </sheetData>
      <sheetData sheetId="1013">
        <row r="52">
          <cell r="B52" t="str">
            <v>Main Panel</v>
          </cell>
        </row>
      </sheetData>
      <sheetData sheetId="1014">
        <row r="52">
          <cell r="B52" t="str">
            <v>Main Panel</v>
          </cell>
        </row>
      </sheetData>
      <sheetData sheetId="1015">
        <row r="52">
          <cell r="B52" t="str">
            <v>Main Panel</v>
          </cell>
        </row>
      </sheetData>
      <sheetData sheetId="1016">
        <row r="52">
          <cell r="B52" t="str">
            <v>Main Panel</v>
          </cell>
        </row>
      </sheetData>
      <sheetData sheetId="1017">
        <row r="52">
          <cell r="B52" t="str">
            <v>Main Panel</v>
          </cell>
        </row>
      </sheetData>
      <sheetData sheetId="1018">
        <row r="52">
          <cell r="B52" t="str">
            <v>Main Panel</v>
          </cell>
        </row>
      </sheetData>
      <sheetData sheetId="1019">
        <row r="52">
          <cell r="B52" t="str">
            <v>Main Panel</v>
          </cell>
        </row>
      </sheetData>
      <sheetData sheetId="1020">
        <row r="52">
          <cell r="B52" t="str">
            <v>Main Panel</v>
          </cell>
        </row>
      </sheetData>
      <sheetData sheetId="1021">
        <row r="52">
          <cell r="B52" t="str">
            <v>Main Panel</v>
          </cell>
        </row>
      </sheetData>
      <sheetData sheetId="1022">
        <row r="52">
          <cell r="B52" t="str">
            <v>Main Panel</v>
          </cell>
        </row>
      </sheetData>
      <sheetData sheetId="1023">
        <row r="52">
          <cell r="B52" t="str">
            <v>Main Panel</v>
          </cell>
        </row>
      </sheetData>
      <sheetData sheetId="1024">
        <row r="52">
          <cell r="B52" t="str">
            <v>Main Panel</v>
          </cell>
        </row>
      </sheetData>
      <sheetData sheetId="1025">
        <row r="52">
          <cell r="B52" t="str">
            <v>Main Panel</v>
          </cell>
        </row>
      </sheetData>
      <sheetData sheetId="1026">
        <row r="52">
          <cell r="B52" t="str">
            <v>Main Panel</v>
          </cell>
        </row>
      </sheetData>
      <sheetData sheetId="1027">
        <row r="52">
          <cell r="B52" t="str">
            <v>Main Panel</v>
          </cell>
        </row>
      </sheetData>
      <sheetData sheetId="1028">
        <row r="52">
          <cell r="B52" t="str">
            <v>Main Panel</v>
          </cell>
        </row>
      </sheetData>
      <sheetData sheetId="1029">
        <row r="52">
          <cell r="B52" t="str">
            <v>Main Panel</v>
          </cell>
        </row>
      </sheetData>
      <sheetData sheetId="1030">
        <row r="52">
          <cell r="B52" t="str">
            <v>Main Panel</v>
          </cell>
        </row>
      </sheetData>
      <sheetData sheetId="1031">
        <row r="52">
          <cell r="B52" t="str">
            <v>Main Panel</v>
          </cell>
        </row>
      </sheetData>
      <sheetData sheetId="1032">
        <row r="52">
          <cell r="B52" t="str">
            <v>Main Panel</v>
          </cell>
        </row>
      </sheetData>
      <sheetData sheetId="1033">
        <row r="52">
          <cell r="B52" t="str">
            <v>Main Panel</v>
          </cell>
        </row>
      </sheetData>
      <sheetData sheetId="1034">
        <row r="52">
          <cell r="B52" t="str">
            <v>Main Panel</v>
          </cell>
        </row>
      </sheetData>
      <sheetData sheetId="1035">
        <row r="52">
          <cell r="B52" t="str">
            <v>Main Panel</v>
          </cell>
        </row>
      </sheetData>
      <sheetData sheetId="1036">
        <row r="52">
          <cell r="B52" t="str">
            <v>Main Panel</v>
          </cell>
        </row>
      </sheetData>
      <sheetData sheetId="1037">
        <row r="52">
          <cell r="B52" t="str">
            <v>Main Panel</v>
          </cell>
        </row>
      </sheetData>
      <sheetData sheetId="1038">
        <row r="52">
          <cell r="B52" t="str">
            <v>Main Panel</v>
          </cell>
        </row>
      </sheetData>
      <sheetData sheetId="1039">
        <row r="52">
          <cell r="B52" t="str">
            <v>Main Panel</v>
          </cell>
        </row>
      </sheetData>
      <sheetData sheetId="1040">
        <row r="52">
          <cell r="B52" t="str">
            <v>Main Panel</v>
          </cell>
        </row>
      </sheetData>
      <sheetData sheetId="1041">
        <row r="52">
          <cell r="B52" t="str">
            <v>Main Panel</v>
          </cell>
        </row>
      </sheetData>
      <sheetData sheetId="1042">
        <row r="52">
          <cell r="B52" t="str">
            <v>Main Panel</v>
          </cell>
        </row>
      </sheetData>
      <sheetData sheetId="1043">
        <row r="52">
          <cell r="B52" t="str">
            <v>Main Panel</v>
          </cell>
        </row>
      </sheetData>
      <sheetData sheetId="1044">
        <row r="52">
          <cell r="B52" t="str">
            <v>Main Panel</v>
          </cell>
        </row>
      </sheetData>
      <sheetData sheetId="1045">
        <row r="52">
          <cell r="B52" t="str">
            <v>Main Panel</v>
          </cell>
        </row>
      </sheetData>
      <sheetData sheetId="1046">
        <row r="52">
          <cell r="B52" t="str">
            <v>Main Panel</v>
          </cell>
        </row>
      </sheetData>
      <sheetData sheetId="1047">
        <row r="52">
          <cell r="B52" t="str">
            <v>Main Panel</v>
          </cell>
        </row>
      </sheetData>
      <sheetData sheetId="1048">
        <row r="52">
          <cell r="B52" t="str">
            <v>Main Panel</v>
          </cell>
        </row>
      </sheetData>
      <sheetData sheetId="1049">
        <row r="52">
          <cell r="B52" t="str">
            <v>Main Panel</v>
          </cell>
        </row>
      </sheetData>
      <sheetData sheetId="1050">
        <row r="52">
          <cell r="B52" t="str">
            <v>Main Panel</v>
          </cell>
        </row>
      </sheetData>
      <sheetData sheetId="1051">
        <row r="52">
          <cell r="B52" t="str">
            <v>Main Panel</v>
          </cell>
        </row>
      </sheetData>
      <sheetData sheetId="1052">
        <row r="52">
          <cell r="B52" t="str">
            <v>Main Panel</v>
          </cell>
        </row>
      </sheetData>
      <sheetData sheetId="1053">
        <row r="52">
          <cell r="B52" t="str">
            <v>Main Panel</v>
          </cell>
        </row>
      </sheetData>
      <sheetData sheetId="1054">
        <row r="52">
          <cell r="B52" t="str">
            <v>Main Panel</v>
          </cell>
        </row>
      </sheetData>
      <sheetData sheetId="1055">
        <row r="52">
          <cell r="B52" t="str">
            <v>Main Panel</v>
          </cell>
        </row>
      </sheetData>
      <sheetData sheetId="1056">
        <row r="52">
          <cell r="B52" t="str">
            <v>Main Panel</v>
          </cell>
        </row>
      </sheetData>
      <sheetData sheetId="1057">
        <row r="52">
          <cell r="B52" t="str">
            <v>Main Panel</v>
          </cell>
        </row>
      </sheetData>
      <sheetData sheetId="1058">
        <row r="52">
          <cell r="B52" t="str">
            <v>Main Panel</v>
          </cell>
        </row>
      </sheetData>
      <sheetData sheetId="1059">
        <row r="52">
          <cell r="B52" t="str">
            <v>Main Panel</v>
          </cell>
        </row>
      </sheetData>
      <sheetData sheetId="1060">
        <row r="52">
          <cell r="B52" t="str">
            <v>Main Panel</v>
          </cell>
        </row>
      </sheetData>
      <sheetData sheetId="1061">
        <row r="52">
          <cell r="B52" t="str">
            <v>Main Panel</v>
          </cell>
        </row>
      </sheetData>
      <sheetData sheetId="1062">
        <row r="52">
          <cell r="B52" t="str">
            <v>Main Panel</v>
          </cell>
        </row>
      </sheetData>
      <sheetData sheetId="1063">
        <row r="52">
          <cell r="B52" t="str">
            <v>Main Panel</v>
          </cell>
        </row>
      </sheetData>
      <sheetData sheetId="1064">
        <row r="52">
          <cell r="B52" t="str">
            <v>Main Panel</v>
          </cell>
        </row>
      </sheetData>
      <sheetData sheetId="1065">
        <row r="52">
          <cell r="B52" t="str">
            <v>Main Panel</v>
          </cell>
        </row>
      </sheetData>
      <sheetData sheetId="1066">
        <row r="52">
          <cell r="B52" t="str">
            <v>Main Panel</v>
          </cell>
        </row>
      </sheetData>
      <sheetData sheetId="1067">
        <row r="52">
          <cell r="B52" t="str">
            <v>Main Panel</v>
          </cell>
        </row>
      </sheetData>
      <sheetData sheetId="1068">
        <row r="52">
          <cell r="B52" t="str">
            <v>Main Panel</v>
          </cell>
        </row>
      </sheetData>
      <sheetData sheetId="1069">
        <row r="52">
          <cell r="B52" t="str">
            <v>Main Panel</v>
          </cell>
        </row>
      </sheetData>
      <sheetData sheetId="1070">
        <row r="52">
          <cell r="B52" t="str">
            <v>Main Panel</v>
          </cell>
        </row>
      </sheetData>
      <sheetData sheetId="1071">
        <row r="52">
          <cell r="B52" t="str">
            <v>Main Panel</v>
          </cell>
        </row>
      </sheetData>
      <sheetData sheetId="1072">
        <row r="52">
          <cell r="B52" t="str">
            <v>Main Panel</v>
          </cell>
        </row>
      </sheetData>
      <sheetData sheetId="1073">
        <row r="52">
          <cell r="B52" t="str">
            <v>Main Panel</v>
          </cell>
        </row>
      </sheetData>
      <sheetData sheetId="1074">
        <row r="52">
          <cell r="B52" t="str">
            <v>Main Panel</v>
          </cell>
        </row>
      </sheetData>
      <sheetData sheetId="1075">
        <row r="52">
          <cell r="B52" t="str">
            <v>Main Panel</v>
          </cell>
        </row>
      </sheetData>
      <sheetData sheetId="1076">
        <row r="52">
          <cell r="B52" t="str">
            <v>Main Panel</v>
          </cell>
        </row>
      </sheetData>
      <sheetData sheetId="1077">
        <row r="52">
          <cell r="B52" t="str">
            <v>Main Panel</v>
          </cell>
        </row>
      </sheetData>
      <sheetData sheetId="1078">
        <row r="52">
          <cell r="B52" t="str">
            <v>Main Panel</v>
          </cell>
        </row>
      </sheetData>
      <sheetData sheetId="1079">
        <row r="52">
          <cell r="B52" t="str">
            <v>Main Panel</v>
          </cell>
        </row>
      </sheetData>
      <sheetData sheetId="1080">
        <row r="52">
          <cell r="B52" t="str">
            <v>Main Panel</v>
          </cell>
        </row>
      </sheetData>
      <sheetData sheetId="1081">
        <row r="52">
          <cell r="B52" t="str">
            <v>Main Panel</v>
          </cell>
        </row>
      </sheetData>
      <sheetData sheetId="1082">
        <row r="52">
          <cell r="B52" t="str">
            <v>Main Panel</v>
          </cell>
        </row>
      </sheetData>
      <sheetData sheetId="1083">
        <row r="52">
          <cell r="B52" t="str">
            <v>Main Panel</v>
          </cell>
        </row>
      </sheetData>
      <sheetData sheetId="1084">
        <row r="52">
          <cell r="B52" t="str">
            <v>Main Panel</v>
          </cell>
        </row>
      </sheetData>
      <sheetData sheetId="1085">
        <row r="52">
          <cell r="B52" t="str">
            <v>Main Panel</v>
          </cell>
        </row>
      </sheetData>
      <sheetData sheetId="1086">
        <row r="52">
          <cell r="B52" t="str">
            <v>Main Panel</v>
          </cell>
        </row>
      </sheetData>
      <sheetData sheetId="1087">
        <row r="52">
          <cell r="B52" t="str">
            <v>Main Panel</v>
          </cell>
        </row>
      </sheetData>
      <sheetData sheetId="1088">
        <row r="52">
          <cell r="B52" t="str">
            <v>Main Panel</v>
          </cell>
        </row>
      </sheetData>
      <sheetData sheetId="1089">
        <row r="52">
          <cell r="B52" t="str">
            <v>Main Panel</v>
          </cell>
        </row>
      </sheetData>
      <sheetData sheetId="1090">
        <row r="52">
          <cell r="B52" t="str">
            <v>Main Panel</v>
          </cell>
        </row>
      </sheetData>
      <sheetData sheetId="1091">
        <row r="52">
          <cell r="B52" t="str">
            <v>Main Panel</v>
          </cell>
        </row>
      </sheetData>
      <sheetData sheetId="1092">
        <row r="52">
          <cell r="B52" t="str">
            <v>Main Panel</v>
          </cell>
        </row>
      </sheetData>
      <sheetData sheetId="1093">
        <row r="52">
          <cell r="B52" t="str">
            <v>Main Panel</v>
          </cell>
        </row>
      </sheetData>
      <sheetData sheetId="1094">
        <row r="52">
          <cell r="B52" t="str">
            <v>Main Panel</v>
          </cell>
        </row>
      </sheetData>
      <sheetData sheetId="1095">
        <row r="52">
          <cell r="B52" t="str">
            <v>Main Panel</v>
          </cell>
        </row>
      </sheetData>
      <sheetData sheetId="1096">
        <row r="52">
          <cell r="B52" t="str">
            <v>Main Panel</v>
          </cell>
        </row>
      </sheetData>
      <sheetData sheetId="1097">
        <row r="52">
          <cell r="B52" t="str">
            <v>Main Panel</v>
          </cell>
        </row>
      </sheetData>
      <sheetData sheetId="1098">
        <row r="52">
          <cell r="B52" t="str">
            <v>Main Panel</v>
          </cell>
        </row>
      </sheetData>
      <sheetData sheetId="1099">
        <row r="52">
          <cell r="B52" t="str">
            <v>Main Panel</v>
          </cell>
        </row>
      </sheetData>
      <sheetData sheetId="1100">
        <row r="52">
          <cell r="B52" t="str">
            <v>Main Panel</v>
          </cell>
        </row>
      </sheetData>
      <sheetData sheetId="1101">
        <row r="52">
          <cell r="B52" t="str">
            <v>Main Panel</v>
          </cell>
        </row>
      </sheetData>
      <sheetData sheetId="1102">
        <row r="52">
          <cell r="B52" t="str">
            <v>Main Panel</v>
          </cell>
        </row>
      </sheetData>
      <sheetData sheetId="1103">
        <row r="52">
          <cell r="B52" t="str">
            <v>Main Panel</v>
          </cell>
        </row>
      </sheetData>
      <sheetData sheetId="1104">
        <row r="52">
          <cell r="B52" t="str">
            <v>Main Panel</v>
          </cell>
        </row>
      </sheetData>
      <sheetData sheetId="1105">
        <row r="52">
          <cell r="B52" t="str">
            <v>Main Panel</v>
          </cell>
        </row>
      </sheetData>
      <sheetData sheetId="1106">
        <row r="52">
          <cell r="B52" t="str">
            <v>Main Panel</v>
          </cell>
        </row>
      </sheetData>
      <sheetData sheetId="1107">
        <row r="52">
          <cell r="B52" t="str">
            <v>Main Panel</v>
          </cell>
        </row>
      </sheetData>
      <sheetData sheetId="1108">
        <row r="52">
          <cell r="B52" t="str">
            <v>Main Panel</v>
          </cell>
        </row>
      </sheetData>
      <sheetData sheetId="1109">
        <row r="52">
          <cell r="B52" t="str">
            <v>Main Panel</v>
          </cell>
        </row>
      </sheetData>
      <sheetData sheetId="1110">
        <row r="52">
          <cell r="B52" t="str">
            <v>Main Panel</v>
          </cell>
        </row>
      </sheetData>
      <sheetData sheetId="1111">
        <row r="52">
          <cell r="B52" t="str">
            <v>Main Panel</v>
          </cell>
        </row>
      </sheetData>
      <sheetData sheetId="1112">
        <row r="52">
          <cell r="B52" t="str">
            <v>Main Panel</v>
          </cell>
        </row>
      </sheetData>
      <sheetData sheetId="1113">
        <row r="52">
          <cell r="B52" t="str">
            <v>Main Panel</v>
          </cell>
        </row>
      </sheetData>
      <sheetData sheetId="1114">
        <row r="52">
          <cell r="B52" t="str">
            <v>Main Panel</v>
          </cell>
        </row>
      </sheetData>
      <sheetData sheetId="1115">
        <row r="52">
          <cell r="B52" t="str">
            <v>Main Panel</v>
          </cell>
        </row>
      </sheetData>
      <sheetData sheetId="1116">
        <row r="52">
          <cell r="B52" t="str">
            <v>Main Panel</v>
          </cell>
        </row>
      </sheetData>
      <sheetData sheetId="1117">
        <row r="52">
          <cell r="B52" t="str">
            <v>Main Panel</v>
          </cell>
        </row>
      </sheetData>
      <sheetData sheetId="1118">
        <row r="52">
          <cell r="B52" t="str">
            <v>Main Panel</v>
          </cell>
        </row>
      </sheetData>
      <sheetData sheetId="1119">
        <row r="52">
          <cell r="B52" t="str">
            <v>Main Panel</v>
          </cell>
        </row>
      </sheetData>
      <sheetData sheetId="1120">
        <row r="52">
          <cell r="B52" t="str">
            <v>Main Panel</v>
          </cell>
        </row>
      </sheetData>
      <sheetData sheetId="1121">
        <row r="52">
          <cell r="B52" t="str">
            <v>Main Panel</v>
          </cell>
        </row>
      </sheetData>
      <sheetData sheetId="1122">
        <row r="52">
          <cell r="B52" t="str">
            <v>Main Panel</v>
          </cell>
        </row>
      </sheetData>
      <sheetData sheetId="1123">
        <row r="52">
          <cell r="B52" t="str">
            <v>Main Panel</v>
          </cell>
        </row>
      </sheetData>
      <sheetData sheetId="1124">
        <row r="52">
          <cell r="B52" t="str">
            <v>Main Panel</v>
          </cell>
        </row>
      </sheetData>
      <sheetData sheetId="1125">
        <row r="52">
          <cell r="B52" t="str">
            <v>Main Panel</v>
          </cell>
        </row>
      </sheetData>
      <sheetData sheetId="1126">
        <row r="52">
          <cell r="B52" t="str">
            <v>Main Panel</v>
          </cell>
        </row>
      </sheetData>
      <sheetData sheetId="1127">
        <row r="52">
          <cell r="B52" t="str">
            <v>Main Panel</v>
          </cell>
        </row>
      </sheetData>
      <sheetData sheetId="1128">
        <row r="52">
          <cell r="B52" t="str">
            <v>Main Panel</v>
          </cell>
        </row>
      </sheetData>
      <sheetData sheetId="1129">
        <row r="52">
          <cell r="B52" t="str">
            <v>Main Panel</v>
          </cell>
        </row>
      </sheetData>
      <sheetData sheetId="1130">
        <row r="52">
          <cell r="B52" t="str">
            <v>Main Panel</v>
          </cell>
        </row>
      </sheetData>
      <sheetData sheetId="1131">
        <row r="52">
          <cell r="B52" t="str">
            <v>Main Panel</v>
          </cell>
        </row>
      </sheetData>
      <sheetData sheetId="1132">
        <row r="52">
          <cell r="B52" t="str">
            <v>Main Panel</v>
          </cell>
        </row>
      </sheetData>
      <sheetData sheetId="1133">
        <row r="52">
          <cell r="B52" t="str">
            <v>Main Panel</v>
          </cell>
        </row>
      </sheetData>
      <sheetData sheetId="1134">
        <row r="52">
          <cell r="B52" t="str">
            <v>Main Panel</v>
          </cell>
        </row>
      </sheetData>
      <sheetData sheetId="1135">
        <row r="52">
          <cell r="B52" t="str">
            <v>Main Panel</v>
          </cell>
        </row>
      </sheetData>
      <sheetData sheetId="1136">
        <row r="52">
          <cell r="B52" t="str">
            <v>Main Panel</v>
          </cell>
        </row>
      </sheetData>
      <sheetData sheetId="1137">
        <row r="52">
          <cell r="B52" t="str">
            <v>Main Panel</v>
          </cell>
        </row>
      </sheetData>
      <sheetData sheetId="1138">
        <row r="52">
          <cell r="B52" t="str">
            <v>Main Panel</v>
          </cell>
        </row>
      </sheetData>
      <sheetData sheetId="1139">
        <row r="52">
          <cell r="B52" t="str">
            <v>Main Panel</v>
          </cell>
        </row>
      </sheetData>
      <sheetData sheetId="1140">
        <row r="52">
          <cell r="B52" t="str">
            <v>Main Panel</v>
          </cell>
        </row>
      </sheetData>
      <sheetData sheetId="1141">
        <row r="52">
          <cell r="B52" t="str">
            <v>Main Panel</v>
          </cell>
        </row>
      </sheetData>
      <sheetData sheetId="1142">
        <row r="52">
          <cell r="B52" t="str">
            <v>Main Panel</v>
          </cell>
        </row>
      </sheetData>
      <sheetData sheetId="1143">
        <row r="52">
          <cell r="B52" t="str">
            <v>Main Panel</v>
          </cell>
        </row>
      </sheetData>
      <sheetData sheetId="1144">
        <row r="52">
          <cell r="B52" t="str">
            <v>Main Panel</v>
          </cell>
        </row>
      </sheetData>
      <sheetData sheetId="1145">
        <row r="52">
          <cell r="B52" t="str">
            <v>Main Panel</v>
          </cell>
        </row>
      </sheetData>
      <sheetData sheetId="1146">
        <row r="52">
          <cell r="B52" t="str">
            <v>Main Panel</v>
          </cell>
        </row>
      </sheetData>
      <sheetData sheetId="1147">
        <row r="52">
          <cell r="B52" t="str">
            <v>Main Panel</v>
          </cell>
        </row>
      </sheetData>
      <sheetData sheetId="1148">
        <row r="52">
          <cell r="B52" t="str">
            <v>Main Panel</v>
          </cell>
        </row>
      </sheetData>
      <sheetData sheetId="1149">
        <row r="52">
          <cell r="B52" t="str">
            <v>Main Panel</v>
          </cell>
        </row>
      </sheetData>
      <sheetData sheetId="1150">
        <row r="52">
          <cell r="B52" t="str">
            <v>Main Panel</v>
          </cell>
        </row>
      </sheetData>
      <sheetData sheetId="1151">
        <row r="52">
          <cell r="B52" t="str">
            <v>Main Panel</v>
          </cell>
        </row>
      </sheetData>
      <sheetData sheetId="1152">
        <row r="52">
          <cell r="B52" t="str">
            <v>Main Panel</v>
          </cell>
        </row>
      </sheetData>
      <sheetData sheetId="1153">
        <row r="52">
          <cell r="B52" t="str">
            <v>Main Panel</v>
          </cell>
        </row>
      </sheetData>
      <sheetData sheetId="1154">
        <row r="52">
          <cell r="B52" t="str">
            <v>Main Panel</v>
          </cell>
        </row>
      </sheetData>
      <sheetData sheetId="1155">
        <row r="52">
          <cell r="B52" t="str">
            <v>Main Panel</v>
          </cell>
        </row>
      </sheetData>
      <sheetData sheetId="1156">
        <row r="52">
          <cell r="B52" t="str">
            <v>Main Panel</v>
          </cell>
        </row>
      </sheetData>
      <sheetData sheetId="1157">
        <row r="52">
          <cell r="B52" t="str">
            <v>Main Panel</v>
          </cell>
        </row>
      </sheetData>
      <sheetData sheetId="1158">
        <row r="52">
          <cell r="B52" t="str">
            <v>Main Panel</v>
          </cell>
        </row>
      </sheetData>
      <sheetData sheetId="1159">
        <row r="52">
          <cell r="B52" t="str">
            <v>Main Panel</v>
          </cell>
        </row>
      </sheetData>
      <sheetData sheetId="1160">
        <row r="52">
          <cell r="B52" t="str">
            <v>Main Panel</v>
          </cell>
        </row>
      </sheetData>
      <sheetData sheetId="1161">
        <row r="52">
          <cell r="B52" t="str">
            <v>Main Panel</v>
          </cell>
        </row>
      </sheetData>
      <sheetData sheetId="1162">
        <row r="52">
          <cell r="B52" t="str">
            <v>Main Panel</v>
          </cell>
        </row>
      </sheetData>
      <sheetData sheetId="1163">
        <row r="52">
          <cell r="B52" t="str">
            <v>Main Panel</v>
          </cell>
        </row>
      </sheetData>
      <sheetData sheetId="1164">
        <row r="52">
          <cell r="B52" t="str">
            <v>Main Panel</v>
          </cell>
        </row>
      </sheetData>
      <sheetData sheetId="1165">
        <row r="52">
          <cell r="B52" t="str">
            <v>Main Panel</v>
          </cell>
        </row>
      </sheetData>
      <sheetData sheetId="1166">
        <row r="52">
          <cell r="B52" t="str">
            <v>Main Panel</v>
          </cell>
        </row>
      </sheetData>
      <sheetData sheetId="1167">
        <row r="52">
          <cell r="B52" t="str">
            <v>Main Panel</v>
          </cell>
        </row>
      </sheetData>
      <sheetData sheetId="1168">
        <row r="52">
          <cell r="B52" t="str">
            <v>Main Panel</v>
          </cell>
        </row>
      </sheetData>
      <sheetData sheetId="1169">
        <row r="52">
          <cell r="B52" t="str">
            <v>Main Panel</v>
          </cell>
        </row>
      </sheetData>
      <sheetData sheetId="1170">
        <row r="52">
          <cell r="B52" t="str">
            <v>Main Panel</v>
          </cell>
        </row>
      </sheetData>
      <sheetData sheetId="1171">
        <row r="52">
          <cell r="B52" t="str">
            <v>Main Panel</v>
          </cell>
        </row>
      </sheetData>
      <sheetData sheetId="1172">
        <row r="52">
          <cell r="B52" t="str">
            <v>Main Panel</v>
          </cell>
        </row>
      </sheetData>
      <sheetData sheetId="1173">
        <row r="52">
          <cell r="B52" t="str">
            <v>Main Panel</v>
          </cell>
        </row>
      </sheetData>
      <sheetData sheetId="1174">
        <row r="52">
          <cell r="B52" t="str">
            <v>Main Panel</v>
          </cell>
        </row>
      </sheetData>
      <sheetData sheetId="1175">
        <row r="52">
          <cell r="B52" t="str">
            <v>Main Panel</v>
          </cell>
        </row>
      </sheetData>
      <sheetData sheetId="1176">
        <row r="52">
          <cell r="B52" t="str">
            <v>Main Panel</v>
          </cell>
        </row>
      </sheetData>
      <sheetData sheetId="1177">
        <row r="52">
          <cell r="B52" t="str">
            <v>Main Panel</v>
          </cell>
        </row>
      </sheetData>
      <sheetData sheetId="1178">
        <row r="52">
          <cell r="B52" t="str">
            <v>Main Panel</v>
          </cell>
        </row>
      </sheetData>
      <sheetData sheetId="1179">
        <row r="52">
          <cell r="B52" t="str">
            <v>Main Panel</v>
          </cell>
        </row>
      </sheetData>
      <sheetData sheetId="1180">
        <row r="52">
          <cell r="B52" t="str">
            <v>Main Panel</v>
          </cell>
        </row>
      </sheetData>
      <sheetData sheetId="1181">
        <row r="52">
          <cell r="B52" t="str">
            <v>Main Panel</v>
          </cell>
        </row>
      </sheetData>
      <sheetData sheetId="1182">
        <row r="52">
          <cell r="B52" t="str">
            <v>Main Panel</v>
          </cell>
        </row>
      </sheetData>
      <sheetData sheetId="1183">
        <row r="52">
          <cell r="B52" t="str">
            <v>Main Panel</v>
          </cell>
        </row>
      </sheetData>
      <sheetData sheetId="1184">
        <row r="52">
          <cell r="B52" t="str">
            <v>Main Panel</v>
          </cell>
        </row>
      </sheetData>
      <sheetData sheetId="1185">
        <row r="52">
          <cell r="B52" t="str">
            <v>Main Panel</v>
          </cell>
        </row>
      </sheetData>
      <sheetData sheetId="1186">
        <row r="52">
          <cell r="B52" t="str">
            <v>Main Panel</v>
          </cell>
        </row>
      </sheetData>
      <sheetData sheetId="1187">
        <row r="52">
          <cell r="B52" t="str">
            <v>Main Panel</v>
          </cell>
        </row>
      </sheetData>
      <sheetData sheetId="1188">
        <row r="52">
          <cell r="B52" t="str">
            <v>Main Panel</v>
          </cell>
        </row>
      </sheetData>
      <sheetData sheetId="1189">
        <row r="52">
          <cell r="B52" t="str">
            <v>Main Panel</v>
          </cell>
        </row>
      </sheetData>
      <sheetData sheetId="1190">
        <row r="52">
          <cell r="B52" t="str">
            <v>Main Panel</v>
          </cell>
        </row>
      </sheetData>
      <sheetData sheetId="1191">
        <row r="52">
          <cell r="B52" t="str">
            <v>Main Panel</v>
          </cell>
        </row>
      </sheetData>
      <sheetData sheetId="1192">
        <row r="52">
          <cell r="B52" t="str">
            <v>Main Panel</v>
          </cell>
        </row>
      </sheetData>
      <sheetData sheetId="1193">
        <row r="52">
          <cell r="B52" t="str">
            <v>Main Panel</v>
          </cell>
        </row>
      </sheetData>
      <sheetData sheetId="1194">
        <row r="52">
          <cell r="B52" t="str">
            <v>Main Panel</v>
          </cell>
        </row>
      </sheetData>
      <sheetData sheetId="1195">
        <row r="52">
          <cell r="B52" t="str">
            <v>Main Panel</v>
          </cell>
        </row>
      </sheetData>
      <sheetData sheetId="1196">
        <row r="52">
          <cell r="B52" t="str">
            <v>Main Panel</v>
          </cell>
        </row>
      </sheetData>
      <sheetData sheetId="1197">
        <row r="52">
          <cell r="B52" t="str">
            <v>Main Panel</v>
          </cell>
        </row>
      </sheetData>
      <sheetData sheetId="1198">
        <row r="52">
          <cell r="B52" t="str">
            <v>Main Panel</v>
          </cell>
        </row>
      </sheetData>
      <sheetData sheetId="1199">
        <row r="52">
          <cell r="B52" t="str">
            <v>Main Panel</v>
          </cell>
        </row>
      </sheetData>
      <sheetData sheetId="1200">
        <row r="52">
          <cell r="B52" t="str">
            <v>Main Panel</v>
          </cell>
        </row>
      </sheetData>
      <sheetData sheetId="1201">
        <row r="52">
          <cell r="B52" t="str">
            <v>Main Panel</v>
          </cell>
        </row>
      </sheetData>
      <sheetData sheetId="1202">
        <row r="52">
          <cell r="B52" t="str">
            <v>Main Panel</v>
          </cell>
        </row>
      </sheetData>
      <sheetData sheetId="1203">
        <row r="52">
          <cell r="B52" t="str">
            <v>Main Panel</v>
          </cell>
        </row>
      </sheetData>
      <sheetData sheetId="1204">
        <row r="52">
          <cell r="B52" t="str">
            <v>Main Panel</v>
          </cell>
        </row>
      </sheetData>
      <sheetData sheetId="1205">
        <row r="52">
          <cell r="B52" t="str">
            <v>Main Panel</v>
          </cell>
        </row>
      </sheetData>
      <sheetData sheetId="1206">
        <row r="52">
          <cell r="B52" t="str">
            <v>Main Panel</v>
          </cell>
        </row>
      </sheetData>
      <sheetData sheetId="1207">
        <row r="52">
          <cell r="B52" t="str">
            <v>Main Panel</v>
          </cell>
        </row>
      </sheetData>
      <sheetData sheetId="1208">
        <row r="52">
          <cell r="B52" t="str">
            <v>Main Panel</v>
          </cell>
        </row>
      </sheetData>
      <sheetData sheetId="1209">
        <row r="52">
          <cell r="B52" t="str">
            <v>Main Panel</v>
          </cell>
        </row>
      </sheetData>
      <sheetData sheetId="1210">
        <row r="52">
          <cell r="B52" t="str">
            <v>Main Panel</v>
          </cell>
        </row>
      </sheetData>
      <sheetData sheetId="1211">
        <row r="52">
          <cell r="B52" t="str">
            <v>Main Panel</v>
          </cell>
        </row>
      </sheetData>
      <sheetData sheetId="1212">
        <row r="52">
          <cell r="B52" t="str">
            <v>Main Panel</v>
          </cell>
        </row>
      </sheetData>
      <sheetData sheetId="1213">
        <row r="52">
          <cell r="B52" t="str">
            <v>Main Panel</v>
          </cell>
        </row>
      </sheetData>
      <sheetData sheetId="1214">
        <row r="52">
          <cell r="B52" t="str">
            <v>Main Panel</v>
          </cell>
        </row>
      </sheetData>
      <sheetData sheetId="1215">
        <row r="52">
          <cell r="B52" t="str">
            <v>Main Panel</v>
          </cell>
        </row>
      </sheetData>
      <sheetData sheetId="1216">
        <row r="52">
          <cell r="B52" t="str">
            <v>Main Panel</v>
          </cell>
        </row>
      </sheetData>
      <sheetData sheetId="1217">
        <row r="52">
          <cell r="B52" t="str">
            <v>Main Panel</v>
          </cell>
        </row>
      </sheetData>
      <sheetData sheetId="1218">
        <row r="52">
          <cell r="B52" t="str">
            <v>Main Panel</v>
          </cell>
        </row>
      </sheetData>
      <sheetData sheetId="1219">
        <row r="52">
          <cell r="B52" t="str">
            <v>Main Panel</v>
          </cell>
        </row>
      </sheetData>
      <sheetData sheetId="1220">
        <row r="52">
          <cell r="B52" t="str">
            <v>Main Panel</v>
          </cell>
        </row>
      </sheetData>
      <sheetData sheetId="1221">
        <row r="52">
          <cell r="B52" t="str">
            <v>Main Panel</v>
          </cell>
        </row>
      </sheetData>
      <sheetData sheetId="1222">
        <row r="52">
          <cell r="B52" t="str">
            <v>Main Panel</v>
          </cell>
        </row>
      </sheetData>
      <sheetData sheetId="1223">
        <row r="52">
          <cell r="B52" t="str">
            <v>Main Panel</v>
          </cell>
        </row>
      </sheetData>
      <sheetData sheetId="1224">
        <row r="52">
          <cell r="B52" t="str">
            <v>Main Panel</v>
          </cell>
        </row>
      </sheetData>
      <sheetData sheetId="1225">
        <row r="52">
          <cell r="B52" t="str">
            <v>Main Panel</v>
          </cell>
        </row>
      </sheetData>
      <sheetData sheetId="1226">
        <row r="52">
          <cell r="B52" t="str">
            <v>Main Panel</v>
          </cell>
        </row>
      </sheetData>
      <sheetData sheetId="1227">
        <row r="52">
          <cell r="B52" t="str">
            <v>Main Panel</v>
          </cell>
        </row>
      </sheetData>
      <sheetData sheetId="1228">
        <row r="52">
          <cell r="B52" t="str">
            <v>Main Panel</v>
          </cell>
        </row>
      </sheetData>
      <sheetData sheetId="1229">
        <row r="52">
          <cell r="B52" t="str">
            <v>Main Panel</v>
          </cell>
        </row>
      </sheetData>
      <sheetData sheetId="1230">
        <row r="52">
          <cell r="B52" t="str">
            <v>Main Panel</v>
          </cell>
        </row>
      </sheetData>
      <sheetData sheetId="1231">
        <row r="52">
          <cell r="B52" t="str">
            <v>Main Panel</v>
          </cell>
        </row>
      </sheetData>
      <sheetData sheetId="1232">
        <row r="52">
          <cell r="B52" t="str">
            <v>Main Panel</v>
          </cell>
        </row>
      </sheetData>
      <sheetData sheetId="1233">
        <row r="52">
          <cell r="B52" t="str">
            <v>Main Panel</v>
          </cell>
        </row>
      </sheetData>
      <sheetData sheetId="1234">
        <row r="52">
          <cell r="B52" t="str">
            <v>Main Panel</v>
          </cell>
        </row>
      </sheetData>
      <sheetData sheetId="1235">
        <row r="52">
          <cell r="B52" t="str">
            <v>Main Panel</v>
          </cell>
        </row>
      </sheetData>
      <sheetData sheetId="1236">
        <row r="52">
          <cell r="B52" t="str">
            <v>Main Panel</v>
          </cell>
        </row>
      </sheetData>
      <sheetData sheetId="1237">
        <row r="52">
          <cell r="B52" t="str">
            <v>Main Panel</v>
          </cell>
        </row>
      </sheetData>
      <sheetData sheetId="1238">
        <row r="52">
          <cell r="B52" t="str">
            <v>Main Panel</v>
          </cell>
        </row>
      </sheetData>
      <sheetData sheetId="1239">
        <row r="52">
          <cell r="B52" t="str">
            <v>Main Panel</v>
          </cell>
        </row>
      </sheetData>
      <sheetData sheetId="1240">
        <row r="52">
          <cell r="B52" t="str">
            <v>Main Panel</v>
          </cell>
        </row>
      </sheetData>
      <sheetData sheetId="1241">
        <row r="52">
          <cell r="B52" t="str">
            <v>Main Panel</v>
          </cell>
        </row>
      </sheetData>
      <sheetData sheetId="1242">
        <row r="52">
          <cell r="B52" t="str">
            <v>Main Panel</v>
          </cell>
        </row>
      </sheetData>
      <sheetData sheetId="1243">
        <row r="52">
          <cell r="B52" t="str">
            <v>Main Panel</v>
          </cell>
        </row>
      </sheetData>
      <sheetData sheetId="1244">
        <row r="52">
          <cell r="B52" t="str">
            <v>Main Panel</v>
          </cell>
        </row>
      </sheetData>
      <sheetData sheetId="1245">
        <row r="52">
          <cell r="B52" t="str">
            <v>Main Panel</v>
          </cell>
        </row>
      </sheetData>
      <sheetData sheetId="1246">
        <row r="52">
          <cell r="B52" t="str">
            <v>Main Panel</v>
          </cell>
        </row>
      </sheetData>
      <sheetData sheetId="1247">
        <row r="52">
          <cell r="B52" t="str">
            <v>Main Panel</v>
          </cell>
        </row>
      </sheetData>
      <sheetData sheetId="1248">
        <row r="52">
          <cell r="B52" t="str">
            <v>Main Panel</v>
          </cell>
        </row>
      </sheetData>
      <sheetData sheetId="1249">
        <row r="52">
          <cell r="B52" t="str">
            <v>Main Panel</v>
          </cell>
        </row>
      </sheetData>
      <sheetData sheetId="1250">
        <row r="52">
          <cell r="B52" t="str">
            <v>Main Panel</v>
          </cell>
        </row>
      </sheetData>
      <sheetData sheetId="1251">
        <row r="52">
          <cell r="B52" t="str">
            <v>Main Panel</v>
          </cell>
        </row>
      </sheetData>
      <sheetData sheetId="1252">
        <row r="52">
          <cell r="B52" t="str">
            <v>Main Panel</v>
          </cell>
        </row>
      </sheetData>
      <sheetData sheetId="1253">
        <row r="52">
          <cell r="B52" t="str">
            <v>Main Panel</v>
          </cell>
        </row>
      </sheetData>
      <sheetData sheetId="1254">
        <row r="52">
          <cell r="B52" t="str">
            <v>Main Panel</v>
          </cell>
        </row>
      </sheetData>
      <sheetData sheetId="1255">
        <row r="52">
          <cell r="B52" t="str">
            <v>Main Panel</v>
          </cell>
        </row>
      </sheetData>
      <sheetData sheetId="1256">
        <row r="52">
          <cell r="B52" t="str">
            <v>Main Panel</v>
          </cell>
        </row>
      </sheetData>
      <sheetData sheetId="1257">
        <row r="52">
          <cell r="B52" t="str">
            <v>Main Panel</v>
          </cell>
        </row>
      </sheetData>
      <sheetData sheetId="1258">
        <row r="52">
          <cell r="B52" t="str">
            <v>Main Panel</v>
          </cell>
        </row>
      </sheetData>
      <sheetData sheetId="1259">
        <row r="52">
          <cell r="B52" t="str">
            <v>Main Panel</v>
          </cell>
        </row>
      </sheetData>
      <sheetData sheetId="1260">
        <row r="52">
          <cell r="B52" t="str">
            <v>Main Panel</v>
          </cell>
        </row>
      </sheetData>
      <sheetData sheetId="1261">
        <row r="52">
          <cell r="B52" t="str">
            <v>Main Panel</v>
          </cell>
        </row>
      </sheetData>
      <sheetData sheetId="1262">
        <row r="52">
          <cell r="B52" t="str">
            <v>Main Panel</v>
          </cell>
        </row>
      </sheetData>
      <sheetData sheetId="1263">
        <row r="52">
          <cell r="B52" t="str">
            <v>Main Panel</v>
          </cell>
        </row>
      </sheetData>
      <sheetData sheetId="1264">
        <row r="52">
          <cell r="B52" t="str">
            <v>Main Panel</v>
          </cell>
        </row>
      </sheetData>
      <sheetData sheetId="1265">
        <row r="52">
          <cell r="B52" t="str">
            <v>Main Panel</v>
          </cell>
        </row>
      </sheetData>
      <sheetData sheetId="1266">
        <row r="52">
          <cell r="B52" t="str">
            <v>Main Panel</v>
          </cell>
        </row>
      </sheetData>
      <sheetData sheetId="1267">
        <row r="52">
          <cell r="B52" t="str">
            <v>Main Panel</v>
          </cell>
        </row>
      </sheetData>
      <sheetData sheetId="1268">
        <row r="52">
          <cell r="B52" t="str">
            <v>Main Panel</v>
          </cell>
        </row>
      </sheetData>
      <sheetData sheetId="1269">
        <row r="52">
          <cell r="B52" t="str">
            <v>Main Panel</v>
          </cell>
        </row>
      </sheetData>
      <sheetData sheetId="1270">
        <row r="52">
          <cell r="B52" t="str">
            <v>Main Panel</v>
          </cell>
        </row>
      </sheetData>
      <sheetData sheetId="1271">
        <row r="52">
          <cell r="B52" t="str">
            <v>Main Panel</v>
          </cell>
        </row>
      </sheetData>
      <sheetData sheetId="1272">
        <row r="52">
          <cell r="B52" t="str">
            <v>Main Panel</v>
          </cell>
        </row>
      </sheetData>
      <sheetData sheetId="1273">
        <row r="52">
          <cell r="B52" t="str">
            <v>Main Panel</v>
          </cell>
        </row>
      </sheetData>
      <sheetData sheetId="1274">
        <row r="52">
          <cell r="B52" t="str">
            <v>Main Panel</v>
          </cell>
        </row>
      </sheetData>
      <sheetData sheetId="1275">
        <row r="52">
          <cell r="B52" t="str">
            <v>Main Panel</v>
          </cell>
        </row>
      </sheetData>
      <sheetData sheetId="1276">
        <row r="52">
          <cell r="B52" t="str">
            <v>Main Panel</v>
          </cell>
        </row>
      </sheetData>
      <sheetData sheetId="1277">
        <row r="52">
          <cell r="B52" t="str">
            <v>Main Panel</v>
          </cell>
        </row>
      </sheetData>
      <sheetData sheetId="1278">
        <row r="52">
          <cell r="B52" t="str">
            <v>Main Panel</v>
          </cell>
        </row>
      </sheetData>
      <sheetData sheetId="1279">
        <row r="52">
          <cell r="B52" t="str">
            <v>Main Panel</v>
          </cell>
        </row>
      </sheetData>
      <sheetData sheetId="1280">
        <row r="52">
          <cell r="B52" t="str">
            <v>Main Panel</v>
          </cell>
        </row>
      </sheetData>
      <sheetData sheetId="1281">
        <row r="52">
          <cell r="B52" t="str">
            <v>Main Panel</v>
          </cell>
        </row>
      </sheetData>
      <sheetData sheetId="1282">
        <row r="52">
          <cell r="B52" t="str">
            <v>Main Panel</v>
          </cell>
        </row>
      </sheetData>
      <sheetData sheetId="1283">
        <row r="52">
          <cell r="B52" t="str">
            <v>Main Panel</v>
          </cell>
        </row>
      </sheetData>
      <sheetData sheetId="1284">
        <row r="52">
          <cell r="B52" t="str">
            <v>Main Panel</v>
          </cell>
        </row>
      </sheetData>
      <sheetData sheetId="1285">
        <row r="52">
          <cell r="B52" t="str">
            <v>Main Panel</v>
          </cell>
        </row>
      </sheetData>
      <sheetData sheetId="1286">
        <row r="52">
          <cell r="B52" t="str">
            <v>Main Panel</v>
          </cell>
        </row>
      </sheetData>
      <sheetData sheetId="1287">
        <row r="52">
          <cell r="B52" t="str">
            <v>Main Panel</v>
          </cell>
        </row>
      </sheetData>
      <sheetData sheetId="1288">
        <row r="52">
          <cell r="B52" t="str">
            <v>Main Panel</v>
          </cell>
        </row>
      </sheetData>
      <sheetData sheetId="1289">
        <row r="52">
          <cell r="B52" t="str">
            <v>Main Panel</v>
          </cell>
        </row>
      </sheetData>
      <sheetData sheetId="1290">
        <row r="52">
          <cell r="B52" t="str">
            <v>Main Panel</v>
          </cell>
        </row>
      </sheetData>
      <sheetData sheetId="1291">
        <row r="52">
          <cell r="B52" t="str">
            <v>Main Panel</v>
          </cell>
        </row>
      </sheetData>
      <sheetData sheetId="1292">
        <row r="52">
          <cell r="B52" t="str">
            <v>Main Panel</v>
          </cell>
        </row>
      </sheetData>
      <sheetData sheetId="1293">
        <row r="52">
          <cell r="B52" t="str">
            <v>Main Panel</v>
          </cell>
        </row>
      </sheetData>
      <sheetData sheetId="1294">
        <row r="52">
          <cell r="B52" t="str">
            <v>Main Panel</v>
          </cell>
        </row>
      </sheetData>
      <sheetData sheetId="1295">
        <row r="52">
          <cell r="B52" t="str">
            <v>Main Panel</v>
          </cell>
        </row>
      </sheetData>
      <sheetData sheetId="1296">
        <row r="52">
          <cell r="B52" t="str">
            <v>Main Panel</v>
          </cell>
        </row>
      </sheetData>
      <sheetData sheetId="1297">
        <row r="52">
          <cell r="B52" t="str">
            <v>Main Panel</v>
          </cell>
        </row>
      </sheetData>
      <sheetData sheetId="1298">
        <row r="52">
          <cell r="B52" t="str">
            <v>Main Panel</v>
          </cell>
        </row>
      </sheetData>
      <sheetData sheetId="1299">
        <row r="52">
          <cell r="B52" t="str">
            <v>Main Panel</v>
          </cell>
        </row>
      </sheetData>
      <sheetData sheetId="1300">
        <row r="52">
          <cell r="B52" t="str">
            <v>Main Panel</v>
          </cell>
        </row>
      </sheetData>
      <sheetData sheetId="1301">
        <row r="52">
          <cell r="B52" t="str">
            <v>Main Panel</v>
          </cell>
        </row>
      </sheetData>
      <sheetData sheetId="1302">
        <row r="52">
          <cell r="B52" t="str">
            <v>Main Panel</v>
          </cell>
        </row>
      </sheetData>
      <sheetData sheetId="1303">
        <row r="52">
          <cell r="B52" t="str">
            <v>Main Panel</v>
          </cell>
        </row>
      </sheetData>
      <sheetData sheetId="1304">
        <row r="52">
          <cell r="B52" t="str">
            <v>Main Panel</v>
          </cell>
        </row>
      </sheetData>
      <sheetData sheetId="1305">
        <row r="52">
          <cell r="B52" t="str">
            <v>Main Panel</v>
          </cell>
        </row>
      </sheetData>
      <sheetData sheetId="1306">
        <row r="52">
          <cell r="B52" t="str">
            <v>Main Panel</v>
          </cell>
        </row>
      </sheetData>
      <sheetData sheetId="1307">
        <row r="52">
          <cell r="B52" t="str">
            <v>Main Panel</v>
          </cell>
        </row>
      </sheetData>
      <sheetData sheetId="1308">
        <row r="52">
          <cell r="B52" t="str">
            <v>Main Panel</v>
          </cell>
        </row>
      </sheetData>
      <sheetData sheetId="1309">
        <row r="52">
          <cell r="B52" t="str">
            <v>Main Panel</v>
          </cell>
        </row>
      </sheetData>
      <sheetData sheetId="1310">
        <row r="52">
          <cell r="B52" t="str">
            <v>Main Panel</v>
          </cell>
        </row>
      </sheetData>
      <sheetData sheetId="1311">
        <row r="52">
          <cell r="B52" t="str">
            <v>Main Panel</v>
          </cell>
        </row>
      </sheetData>
      <sheetData sheetId="1312">
        <row r="52">
          <cell r="B52" t="str">
            <v>Main Panel</v>
          </cell>
        </row>
      </sheetData>
      <sheetData sheetId="1313">
        <row r="52">
          <cell r="B52" t="str">
            <v>Main Panel</v>
          </cell>
        </row>
      </sheetData>
      <sheetData sheetId="1314">
        <row r="52">
          <cell r="B52" t="str">
            <v>Main Panel</v>
          </cell>
        </row>
      </sheetData>
      <sheetData sheetId="1315">
        <row r="52">
          <cell r="B52" t="str">
            <v>Main Panel</v>
          </cell>
        </row>
      </sheetData>
      <sheetData sheetId="1316">
        <row r="52">
          <cell r="B52" t="str">
            <v>Main Panel</v>
          </cell>
        </row>
      </sheetData>
      <sheetData sheetId="1317">
        <row r="52">
          <cell r="B52" t="str">
            <v>Main Panel</v>
          </cell>
        </row>
      </sheetData>
      <sheetData sheetId="1318">
        <row r="52">
          <cell r="B52" t="str">
            <v>Main Panel</v>
          </cell>
        </row>
      </sheetData>
      <sheetData sheetId="1319">
        <row r="52">
          <cell r="B52" t="str">
            <v>Main Panel</v>
          </cell>
        </row>
      </sheetData>
      <sheetData sheetId="1320">
        <row r="52">
          <cell r="B52" t="str">
            <v>Main Panel</v>
          </cell>
        </row>
      </sheetData>
      <sheetData sheetId="1321">
        <row r="52">
          <cell r="B52" t="str">
            <v>Main Panel</v>
          </cell>
        </row>
      </sheetData>
      <sheetData sheetId="1322">
        <row r="52">
          <cell r="B52" t="str">
            <v>Main Panel</v>
          </cell>
        </row>
      </sheetData>
      <sheetData sheetId="1323">
        <row r="52">
          <cell r="B52" t="str">
            <v>Main Panel</v>
          </cell>
        </row>
      </sheetData>
      <sheetData sheetId="1324">
        <row r="52">
          <cell r="B52" t="str">
            <v>Main Panel</v>
          </cell>
        </row>
      </sheetData>
      <sheetData sheetId="1325">
        <row r="52">
          <cell r="B52" t="str">
            <v>Main Panel</v>
          </cell>
        </row>
      </sheetData>
      <sheetData sheetId="1326">
        <row r="52">
          <cell r="B52" t="str">
            <v>Main Panel</v>
          </cell>
        </row>
      </sheetData>
      <sheetData sheetId="1327">
        <row r="52">
          <cell r="B52" t="str">
            <v>Main Panel</v>
          </cell>
        </row>
      </sheetData>
      <sheetData sheetId="1328">
        <row r="52">
          <cell r="B52" t="str">
            <v>Main Panel</v>
          </cell>
        </row>
      </sheetData>
      <sheetData sheetId="1329">
        <row r="52">
          <cell r="B52" t="str">
            <v>Main Panel</v>
          </cell>
        </row>
      </sheetData>
      <sheetData sheetId="1330">
        <row r="52">
          <cell r="B52" t="str">
            <v>Main Panel</v>
          </cell>
        </row>
      </sheetData>
      <sheetData sheetId="1331">
        <row r="52">
          <cell r="B52" t="str">
            <v>Main Panel</v>
          </cell>
        </row>
      </sheetData>
      <sheetData sheetId="1332">
        <row r="52">
          <cell r="B52" t="str">
            <v>Main Panel</v>
          </cell>
        </row>
      </sheetData>
      <sheetData sheetId="1333">
        <row r="52">
          <cell r="B52" t="str">
            <v>Main Panel</v>
          </cell>
        </row>
      </sheetData>
      <sheetData sheetId="1334">
        <row r="52">
          <cell r="B52" t="str">
            <v>Main Panel</v>
          </cell>
        </row>
      </sheetData>
      <sheetData sheetId="1335">
        <row r="52">
          <cell r="B52" t="str">
            <v>Main Panel</v>
          </cell>
        </row>
      </sheetData>
      <sheetData sheetId="1336">
        <row r="52">
          <cell r="B52" t="str">
            <v>Main Panel</v>
          </cell>
        </row>
      </sheetData>
      <sheetData sheetId="1337">
        <row r="52">
          <cell r="B52" t="str">
            <v>Main Panel</v>
          </cell>
        </row>
      </sheetData>
      <sheetData sheetId="1338">
        <row r="52">
          <cell r="B52" t="str">
            <v>Main Panel</v>
          </cell>
        </row>
      </sheetData>
      <sheetData sheetId="1339">
        <row r="52">
          <cell r="B52" t="str">
            <v>Main Panel</v>
          </cell>
        </row>
      </sheetData>
      <sheetData sheetId="1340">
        <row r="52">
          <cell r="B52" t="str">
            <v>Main Panel</v>
          </cell>
        </row>
      </sheetData>
      <sheetData sheetId="1341">
        <row r="52">
          <cell r="B52" t="str">
            <v>Main Panel</v>
          </cell>
        </row>
      </sheetData>
      <sheetData sheetId="1342">
        <row r="52">
          <cell r="B52" t="str">
            <v>Main Panel</v>
          </cell>
        </row>
      </sheetData>
      <sheetData sheetId="1343">
        <row r="52">
          <cell r="B52" t="str">
            <v>Main Panel</v>
          </cell>
        </row>
      </sheetData>
      <sheetData sheetId="1344">
        <row r="52">
          <cell r="B52" t="str">
            <v>Main Panel</v>
          </cell>
        </row>
      </sheetData>
      <sheetData sheetId="1345">
        <row r="52">
          <cell r="B52" t="str">
            <v>Main Panel</v>
          </cell>
        </row>
      </sheetData>
      <sheetData sheetId="1346">
        <row r="52">
          <cell r="B52" t="str">
            <v>Main Panel</v>
          </cell>
        </row>
      </sheetData>
      <sheetData sheetId="1347">
        <row r="52">
          <cell r="B52" t="str">
            <v>Main Panel</v>
          </cell>
        </row>
      </sheetData>
      <sheetData sheetId="1348">
        <row r="52">
          <cell r="B52" t="str">
            <v>Main Panel</v>
          </cell>
        </row>
      </sheetData>
      <sheetData sheetId="1349">
        <row r="52">
          <cell r="B52" t="str">
            <v>Main Panel</v>
          </cell>
        </row>
      </sheetData>
      <sheetData sheetId="1350">
        <row r="52">
          <cell r="B52" t="str">
            <v>Main Panel</v>
          </cell>
        </row>
      </sheetData>
      <sheetData sheetId="1351">
        <row r="52">
          <cell r="B52" t="str">
            <v>Main Panel</v>
          </cell>
        </row>
      </sheetData>
      <sheetData sheetId="1352">
        <row r="52">
          <cell r="B52" t="str">
            <v>Main Panel</v>
          </cell>
        </row>
      </sheetData>
      <sheetData sheetId="1353">
        <row r="52">
          <cell r="B52" t="str">
            <v>Main Panel</v>
          </cell>
        </row>
      </sheetData>
      <sheetData sheetId="1354">
        <row r="52">
          <cell r="B52" t="str">
            <v>Main Panel</v>
          </cell>
        </row>
      </sheetData>
      <sheetData sheetId="1355">
        <row r="52">
          <cell r="B52" t="str">
            <v>Main Panel</v>
          </cell>
        </row>
      </sheetData>
      <sheetData sheetId="1356">
        <row r="52">
          <cell r="B52" t="str">
            <v>Main Panel</v>
          </cell>
        </row>
      </sheetData>
      <sheetData sheetId="1357">
        <row r="52">
          <cell r="B52" t="str">
            <v>Main Panel</v>
          </cell>
        </row>
      </sheetData>
      <sheetData sheetId="1358">
        <row r="52">
          <cell r="B52" t="str">
            <v>Main Panel</v>
          </cell>
        </row>
      </sheetData>
      <sheetData sheetId="1359">
        <row r="52">
          <cell r="B52" t="str">
            <v>Main Panel</v>
          </cell>
        </row>
      </sheetData>
      <sheetData sheetId="1360">
        <row r="52">
          <cell r="B52" t="str">
            <v>Main Panel</v>
          </cell>
        </row>
      </sheetData>
      <sheetData sheetId="1361">
        <row r="52">
          <cell r="B52" t="str">
            <v>Main Panel</v>
          </cell>
        </row>
      </sheetData>
      <sheetData sheetId="1362">
        <row r="52">
          <cell r="B52" t="str">
            <v>Main Panel</v>
          </cell>
        </row>
      </sheetData>
      <sheetData sheetId="1363">
        <row r="52">
          <cell r="B52" t="str">
            <v>Main Panel</v>
          </cell>
        </row>
      </sheetData>
      <sheetData sheetId="1364">
        <row r="52">
          <cell r="B52" t="str">
            <v>Main Panel</v>
          </cell>
        </row>
      </sheetData>
      <sheetData sheetId="1365">
        <row r="52">
          <cell r="B52" t="str">
            <v>Main Panel</v>
          </cell>
        </row>
      </sheetData>
      <sheetData sheetId="1366">
        <row r="52">
          <cell r="B52" t="str">
            <v>Main Panel</v>
          </cell>
        </row>
      </sheetData>
      <sheetData sheetId="1367">
        <row r="52">
          <cell r="B52" t="str">
            <v>Main Panel</v>
          </cell>
        </row>
      </sheetData>
      <sheetData sheetId="1368">
        <row r="52">
          <cell r="B52" t="str">
            <v>Main Panel</v>
          </cell>
        </row>
      </sheetData>
      <sheetData sheetId="1369">
        <row r="52">
          <cell r="B52" t="str">
            <v>Main Panel</v>
          </cell>
        </row>
      </sheetData>
      <sheetData sheetId="1370">
        <row r="52">
          <cell r="B52" t="str">
            <v>Main Panel</v>
          </cell>
        </row>
      </sheetData>
      <sheetData sheetId="1371">
        <row r="52">
          <cell r="B52" t="str">
            <v>Main Panel</v>
          </cell>
        </row>
      </sheetData>
      <sheetData sheetId="1372">
        <row r="52">
          <cell r="B52" t="str">
            <v>Main Panel</v>
          </cell>
        </row>
      </sheetData>
      <sheetData sheetId="1373">
        <row r="52">
          <cell r="B52" t="str">
            <v>Main Panel</v>
          </cell>
        </row>
      </sheetData>
      <sheetData sheetId="1374">
        <row r="52">
          <cell r="B52" t="str">
            <v>Main Panel</v>
          </cell>
        </row>
      </sheetData>
      <sheetData sheetId="1375">
        <row r="52">
          <cell r="B52" t="str">
            <v>Main Panel</v>
          </cell>
        </row>
      </sheetData>
      <sheetData sheetId="1376">
        <row r="52">
          <cell r="B52" t="str">
            <v>Main Panel</v>
          </cell>
        </row>
      </sheetData>
      <sheetData sheetId="1377">
        <row r="52">
          <cell r="B52" t="str">
            <v>Main Panel</v>
          </cell>
        </row>
      </sheetData>
      <sheetData sheetId="1378">
        <row r="52">
          <cell r="B52" t="str">
            <v>Main Panel</v>
          </cell>
        </row>
      </sheetData>
      <sheetData sheetId="1379">
        <row r="52">
          <cell r="B52" t="str">
            <v>Main Panel</v>
          </cell>
        </row>
      </sheetData>
      <sheetData sheetId="1380">
        <row r="52">
          <cell r="B52" t="str">
            <v>Main Panel</v>
          </cell>
        </row>
      </sheetData>
      <sheetData sheetId="1381">
        <row r="52">
          <cell r="B52" t="str">
            <v>Main Panel</v>
          </cell>
        </row>
      </sheetData>
      <sheetData sheetId="1382">
        <row r="52">
          <cell r="B52" t="str">
            <v>Main Panel</v>
          </cell>
        </row>
      </sheetData>
      <sheetData sheetId="1383">
        <row r="52">
          <cell r="B52" t="str">
            <v>Main Panel</v>
          </cell>
        </row>
      </sheetData>
      <sheetData sheetId="1384">
        <row r="52">
          <cell r="B52" t="str">
            <v>Main Panel</v>
          </cell>
        </row>
      </sheetData>
      <sheetData sheetId="1385">
        <row r="52">
          <cell r="B52" t="str">
            <v>Main Panel</v>
          </cell>
        </row>
      </sheetData>
      <sheetData sheetId="1386">
        <row r="52">
          <cell r="B52" t="str">
            <v>Main Panel</v>
          </cell>
        </row>
      </sheetData>
      <sheetData sheetId="1387">
        <row r="52">
          <cell r="B52" t="str">
            <v>Main Panel</v>
          </cell>
        </row>
      </sheetData>
      <sheetData sheetId="1388">
        <row r="52">
          <cell r="B52" t="str">
            <v>Main Panel</v>
          </cell>
        </row>
      </sheetData>
      <sheetData sheetId="1389">
        <row r="52">
          <cell r="B52" t="str">
            <v>Main Panel</v>
          </cell>
        </row>
      </sheetData>
      <sheetData sheetId="1390">
        <row r="52">
          <cell r="B52" t="str">
            <v>Main Panel</v>
          </cell>
        </row>
      </sheetData>
      <sheetData sheetId="1391">
        <row r="52">
          <cell r="B52" t="str">
            <v>Main Panel</v>
          </cell>
        </row>
      </sheetData>
      <sheetData sheetId="1392">
        <row r="52">
          <cell r="B52" t="str">
            <v>Main Panel</v>
          </cell>
        </row>
      </sheetData>
      <sheetData sheetId="1393">
        <row r="52">
          <cell r="B52" t="str">
            <v>Main Panel</v>
          </cell>
        </row>
      </sheetData>
      <sheetData sheetId="1394">
        <row r="52">
          <cell r="B52" t="str">
            <v>Main Panel</v>
          </cell>
        </row>
      </sheetData>
      <sheetData sheetId="1395">
        <row r="52">
          <cell r="B52" t="str">
            <v>Main Panel</v>
          </cell>
        </row>
      </sheetData>
      <sheetData sheetId="1396">
        <row r="52">
          <cell r="B52" t="str">
            <v>Main Panel</v>
          </cell>
        </row>
      </sheetData>
      <sheetData sheetId="1397">
        <row r="52">
          <cell r="B52" t="str">
            <v>Main Panel</v>
          </cell>
        </row>
      </sheetData>
      <sheetData sheetId="1398">
        <row r="52">
          <cell r="B52" t="str">
            <v>Main Panel</v>
          </cell>
        </row>
      </sheetData>
      <sheetData sheetId="1399">
        <row r="52">
          <cell r="B52" t="str">
            <v>Main Panel</v>
          </cell>
        </row>
      </sheetData>
      <sheetData sheetId="1400">
        <row r="52">
          <cell r="B52" t="str">
            <v>Main Panel</v>
          </cell>
        </row>
      </sheetData>
      <sheetData sheetId="1401">
        <row r="52">
          <cell r="B52" t="str">
            <v>Main Panel</v>
          </cell>
        </row>
      </sheetData>
      <sheetData sheetId="1402">
        <row r="52">
          <cell r="B52" t="str">
            <v>Main Panel</v>
          </cell>
        </row>
      </sheetData>
      <sheetData sheetId="1403">
        <row r="52">
          <cell r="B52" t="str">
            <v>Main Panel</v>
          </cell>
        </row>
      </sheetData>
      <sheetData sheetId="1404">
        <row r="52">
          <cell r="B52" t="str">
            <v>Main Panel</v>
          </cell>
        </row>
      </sheetData>
      <sheetData sheetId="1405">
        <row r="52">
          <cell r="B52" t="str">
            <v>Main Panel</v>
          </cell>
        </row>
      </sheetData>
      <sheetData sheetId="1406">
        <row r="52">
          <cell r="B52" t="str">
            <v>Main Panel</v>
          </cell>
        </row>
      </sheetData>
      <sheetData sheetId="1407">
        <row r="52">
          <cell r="B52" t="str">
            <v>Main Panel</v>
          </cell>
        </row>
      </sheetData>
      <sheetData sheetId="1408">
        <row r="52">
          <cell r="B52" t="str">
            <v>Main Panel</v>
          </cell>
        </row>
      </sheetData>
      <sheetData sheetId="1409">
        <row r="52">
          <cell r="B52" t="str">
            <v>Main Panel</v>
          </cell>
        </row>
      </sheetData>
      <sheetData sheetId="1410">
        <row r="52">
          <cell r="B52" t="str">
            <v>Main Panel</v>
          </cell>
        </row>
      </sheetData>
      <sheetData sheetId="1411">
        <row r="52">
          <cell r="B52" t="str">
            <v>Main Panel</v>
          </cell>
        </row>
      </sheetData>
      <sheetData sheetId="1412">
        <row r="52">
          <cell r="B52" t="str">
            <v>Main Panel</v>
          </cell>
        </row>
      </sheetData>
      <sheetData sheetId="1413">
        <row r="52">
          <cell r="B52" t="str">
            <v>Main Panel</v>
          </cell>
        </row>
      </sheetData>
      <sheetData sheetId="1414">
        <row r="52">
          <cell r="B52" t="str">
            <v>Main Panel</v>
          </cell>
        </row>
      </sheetData>
      <sheetData sheetId="1415">
        <row r="52">
          <cell r="B52" t="str">
            <v>Main Panel</v>
          </cell>
        </row>
      </sheetData>
      <sheetData sheetId="1416">
        <row r="52">
          <cell r="B52" t="str">
            <v>Main Panel</v>
          </cell>
        </row>
      </sheetData>
      <sheetData sheetId="1417">
        <row r="52">
          <cell r="B52" t="str">
            <v>Main Panel</v>
          </cell>
        </row>
      </sheetData>
      <sheetData sheetId="1418">
        <row r="52">
          <cell r="B52" t="str">
            <v>Main Panel</v>
          </cell>
        </row>
      </sheetData>
      <sheetData sheetId="1419">
        <row r="52">
          <cell r="B52" t="str">
            <v>Main Panel</v>
          </cell>
        </row>
      </sheetData>
      <sheetData sheetId="1420">
        <row r="52">
          <cell r="B52" t="str">
            <v>Main Panel</v>
          </cell>
        </row>
      </sheetData>
      <sheetData sheetId="1421">
        <row r="52">
          <cell r="B52" t="str">
            <v>Main Panel</v>
          </cell>
        </row>
      </sheetData>
      <sheetData sheetId="1422">
        <row r="52">
          <cell r="B52" t="str">
            <v>Main Panel</v>
          </cell>
        </row>
      </sheetData>
      <sheetData sheetId="1423">
        <row r="52">
          <cell r="B52" t="str">
            <v>Main Panel</v>
          </cell>
        </row>
      </sheetData>
      <sheetData sheetId="1424">
        <row r="52">
          <cell r="B52" t="str">
            <v>Main Panel</v>
          </cell>
        </row>
      </sheetData>
      <sheetData sheetId="1425">
        <row r="52">
          <cell r="B52" t="str">
            <v>Main Panel</v>
          </cell>
        </row>
      </sheetData>
      <sheetData sheetId="1426">
        <row r="52">
          <cell r="B52" t="str">
            <v>Main Panel</v>
          </cell>
        </row>
      </sheetData>
      <sheetData sheetId="1427">
        <row r="52">
          <cell r="B52" t="str">
            <v>Main Panel</v>
          </cell>
        </row>
      </sheetData>
      <sheetData sheetId="1428">
        <row r="52">
          <cell r="B52" t="str">
            <v>Main Panel</v>
          </cell>
        </row>
      </sheetData>
      <sheetData sheetId="1429">
        <row r="52">
          <cell r="B52" t="str">
            <v>Main Panel</v>
          </cell>
        </row>
      </sheetData>
      <sheetData sheetId="1430">
        <row r="52">
          <cell r="B52" t="str">
            <v>Main Panel</v>
          </cell>
        </row>
      </sheetData>
      <sheetData sheetId="1431">
        <row r="52">
          <cell r="B52" t="str">
            <v>Main Panel</v>
          </cell>
        </row>
      </sheetData>
      <sheetData sheetId="1432">
        <row r="52">
          <cell r="B52" t="str">
            <v>Main Panel</v>
          </cell>
        </row>
      </sheetData>
      <sheetData sheetId="1433">
        <row r="52">
          <cell r="B52" t="str">
            <v>Main Panel</v>
          </cell>
        </row>
      </sheetData>
      <sheetData sheetId="1434">
        <row r="52">
          <cell r="B52" t="str">
            <v>Main Panel</v>
          </cell>
        </row>
      </sheetData>
      <sheetData sheetId="1435">
        <row r="52">
          <cell r="B52" t="str">
            <v>Main Panel</v>
          </cell>
        </row>
      </sheetData>
      <sheetData sheetId="1436">
        <row r="52">
          <cell r="B52" t="str">
            <v>Main Panel</v>
          </cell>
        </row>
      </sheetData>
      <sheetData sheetId="1437">
        <row r="52">
          <cell r="B52" t="str">
            <v>Main Panel</v>
          </cell>
        </row>
      </sheetData>
      <sheetData sheetId="1438">
        <row r="52">
          <cell r="B52" t="str">
            <v>Main Panel</v>
          </cell>
        </row>
      </sheetData>
      <sheetData sheetId="1439">
        <row r="52">
          <cell r="B52" t="str">
            <v>Main Panel</v>
          </cell>
        </row>
      </sheetData>
      <sheetData sheetId="1440">
        <row r="52">
          <cell r="B52" t="str">
            <v>Main Panel</v>
          </cell>
        </row>
      </sheetData>
      <sheetData sheetId="1441">
        <row r="52">
          <cell r="B52" t="str">
            <v>Main Panel</v>
          </cell>
        </row>
      </sheetData>
      <sheetData sheetId="1442">
        <row r="52">
          <cell r="B52" t="str">
            <v>Main Panel</v>
          </cell>
        </row>
      </sheetData>
      <sheetData sheetId="1443">
        <row r="52">
          <cell r="B52" t="str">
            <v>Main Panel</v>
          </cell>
        </row>
      </sheetData>
      <sheetData sheetId="1444">
        <row r="52">
          <cell r="B52" t="str">
            <v>Main Panel</v>
          </cell>
        </row>
      </sheetData>
      <sheetData sheetId="1445">
        <row r="52">
          <cell r="B52" t="str">
            <v>Main Panel</v>
          </cell>
        </row>
      </sheetData>
      <sheetData sheetId="1446">
        <row r="52">
          <cell r="B52" t="str">
            <v>Main Panel</v>
          </cell>
        </row>
      </sheetData>
      <sheetData sheetId="1447">
        <row r="52">
          <cell r="B52" t="str">
            <v>Main Panel</v>
          </cell>
        </row>
      </sheetData>
      <sheetData sheetId="1448">
        <row r="52">
          <cell r="B52" t="str">
            <v>Main Panel</v>
          </cell>
        </row>
      </sheetData>
      <sheetData sheetId="1449">
        <row r="52">
          <cell r="B52" t="str">
            <v>Main Panel</v>
          </cell>
        </row>
      </sheetData>
      <sheetData sheetId="1450">
        <row r="52">
          <cell r="B52" t="str">
            <v>Main Panel</v>
          </cell>
        </row>
      </sheetData>
      <sheetData sheetId="1451">
        <row r="52">
          <cell r="B52" t="str">
            <v>Main Panel</v>
          </cell>
        </row>
      </sheetData>
      <sheetData sheetId="1452">
        <row r="52">
          <cell r="B52" t="str">
            <v>Main Panel</v>
          </cell>
        </row>
      </sheetData>
      <sheetData sheetId="1453">
        <row r="52">
          <cell r="B52" t="str">
            <v>Main Panel</v>
          </cell>
        </row>
      </sheetData>
      <sheetData sheetId="1454">
        <row r="52">
          <cell r="B52" t="str">
            <v>Main Panel</v>
          </cell>
        </row>
      </sheetData>
      <sheetData sheetId="1455" refreshError="1"/>
      <sheetData sheetId="1456">
        <row r="52">
          <cell r="B52" t="str">
            <v>Main Panel</v>
          </cell>
        </row>
      </sheetData>
      <sheetData sheetId="1457">
        <row r="52">
          <cell r="B52" t="str">
            <v>Main Panel</v>
          </cell>
        </row>
      </sheetData>
      <sheetData sheetId="1458">
        <row r="52">
          <cell r="B52" t="str">
            <v>Main Panel</v>
          </cell>
        </row>
      </sheetData>
      <sheetData sheetId="1459">
        <row r="52">
          <cell r="B52" t="str">
            <v>Main Panel</v>
          </cell>
        </row>
      </sheetData>
      <sheetData sheetId="1460">
        <row r="52">
          <cell r="B52" t="str">
            <v>Main Panel</v>
          </cell>
        </row>
      </sheetData>
      <sheetData sheetId="1461">
        <row r="52">
          <cell r="B52" t="str">
            <v>Main Panel</v>
          </cell>
        </row>
      </sheetData>
      <sheetData sheetId="1462">
        <row r="52">
          <cell r="B52" t="str">
            <v>Main Panel</v>
          </cell>
        </row>
      </sheetData>
      <sheetData sheetId="1463">
        <row r="52">
          <cell r="B52" t="str">
            <v>Main Panel</v>
          </cell>
        </row>
      </sheetData>
      <sheetData sheetId="1464">
        <row r="52">
          <cell r="B52" t="str">
            <v>Main Panel</v>
          </cell>
        </row>
      </sheetData>
      <sheetData sheetId="1465">
        <row r="52">
          <cell r="B52" t="str">
            <v>Main Panel</v>
          </cell>
        </row>
      </sheetData>
      <sheetData sheetId="1466">
        <row r="52">
          <cell r="B52" t="str">
            <v>Main Panel</v>
          </cell>
        </row>
      </sheetData>
      <sheetData sheetId="1467">
        <row r="52">
          <cell r="B52" t="str">
            <v>Main Panel</v>
          </cell>
        </row>
      </sheetData>
      <sheetData sheetId="1468">
        <row r="52">
          <cell r="B52" t="str">
            <v>Main Panel</v>
          </cell>
        </row>
      </sheetData>
      <sheetData sheetId="1469">
        <row r="52">
          <cell r="B52" t="str">
            <v>Main Panel</v>
          </cell>
        </row>
      </sheetData>
      <sheetData sheetId="1470">
        <row r="52">
          <cell r="B52" t="str">
            <v>Main Panel</v>
          </cell>
        </row>
      </sheetData>
      <sheetData sheetId="1471">
        <row r="52">
          <cell r="B52" t="str">
            <v>Main Panel</v>
          </cell>
        </row>
      </sheetData>
      <sheetData sheetId="1472">
        <row r="52">
          <cell r="B52" t="str">
            <v>Main Panel</v>
          </cell>
        </row>
      </sheetData>
      <sheetData sheetId="1473">
        <row r="52">
          <cell r="B52" t="str">
            <v>Main Panel</v>
          </cell>
        </row>
      </sheetData>
      <sheetData sheetId="1474">
        <row r="52">
          <cell r="B52" t="str">
            <v>Main Panel</v>
          </cell>
        </row>
      </sheetData>
      <sheetData sheetId="1475">
        <row r="52">
          <cell r="B52" t="str">
            <v>Main Panel</v>
          </cell>
        </row>
      </sheetData>
      <sheetData sheetId="1476">
        <row r="52">
          <cell r="B52" t="str">
            <v>Main Panel</v>
          </cell>
        </row>
      </sheetData>
      <sheetData sheetId="1477">
        <row r="52">
          <cell r="B52" t="str">
            <v>Main Panel</v>
          </cell>
        </row>
      </sheetData>
      <sheetData sheetId="1478">
        <row r="52">
          <cell r="B52" t="str">
            <v>Main Panel</v>
          </cell>
        </row>
      </sheetData>
      <sheetData sheetId="1479">
        <row r="52">
          <cell r="B52" t="str">
            <v>Main Panel</v>
          </cell>
        </row>
      </sheetData>
      <sheetData sheetId="1480">
        <row r="52">
          <cell r="B52" t="str">
            <v>Main Panel</v>
          </cell>
        </row>
      </sheetData>
      <sheetData sheetId="1481">
        <row r="52">
          <cell r="B52" t="str">
            <v>Main Panel</v>
          </cell>
        </row>
      </sheetData>
      <sheetData sheetId="1482">
        <row r="52">
          <cell r="B52" t="str">
            <v>Main Panel</v>
          </cell>
        </row>
      </sheetData>
      <sheetData sheetId="1483">
        <row r="52">
          <cell r="B52" t="str">
            <v>Main Panel</v>
          </cell>
        </row>
      </sheetData>
      <sheetData sheetId="1484">
        <row r="52">
          <cell r="B52" t="str">
            <v>Main Panel</v>
          </cell>
        </row>
      </sheetData>
      <sheetData sheetId="1485">
        <row r="52">
          <cell r="B52" t="str">
            <v>Main Panel</v>
          </cell>
        </row>
      </sheetData>
      <sheetData sheetId="1486">
        <row r="52">
          <cell r="B52" t="str">
            <v>Main Panel</v>
          </cell>
        </row>
      </sheetData>
      <sheetData sheetId="1487">
        <row r="52">
          <cell r="B52" t="str">
            <v>Main Panel</v>
          </cell>
        </row>
      </sheetData>
      <sheetData sheetId="1488">
        <row r="52">
          <cell r="B52" t="str">
            <v>Main Panel</v>
          </cell>
        </row>
      </sheetData>
      <sheetData sheetId="1489">
        <row r="52">
          <cell r="B52" t="str">
            <v>Main Panel</v>
          </cell>
        </row>
      </sheetData>
      <sheetData sheetId="1490">
        <row r="52">
          <cell r="B52" t="str">
            <v>Main Panel</v>
          </cell>
        </row>
      </sheetData>
      <sheetData sheetId="1491">
        <row r="52">
          <cell r="B52" t="str">
            <v>Main Panel</v>
          </cell>
        </row>
      </sheetData>
      <sheetData sheetId="1492">
        <row r="52">
          <cell r="B52" t="str">
            <v>Main Panel</v>
          </cell>
        </row>
      </sheetData>
      <sheetData sheetId="1493">
        <row r="52">
          <cell r="B52" t="str">
            <v>Main Panel</v>
          </cell>
        </row>
      </sheetData>
      <sheetData sheetId="1494" refreshError="1"/>
      <sheetData sheetId="1495" refreshError="1"/>
      <sheetData sheetId="1496" refreshError="1"/>
      <sheetData sheetId="1497" refreshError="1"/>
      <sheetData sheetId="1498" refreshError="1"/>
      <sheetData sheetId="1499" refreshError="1"/>
      <sheetData sheetId="1500" refreshError="1"/>
      <sheetData sheetId="1501" refreshError="1"/>
      <sheetData sheetId="1502" refreshError="1"/>
      <sheetData sheetId="1503" refreshError="1"/>
      <sheetData sheetId="1504" refreshError="1"/>
      <sheetData sheetId="1505" refreshError="1"/>
      <sheetData sheetId="1506" refreshError="1"/>
      <sheetData sheetId="1507" refreshError="1"/>
      <sheetData sheetId="1508" refreshError="1"/>
      <sheetData sheetId="1509" refreshError="1"/>
      <sheetData sheetId="1510" refreshError="1"/>
      <sheetData sheetId="1511" refreshError="1"/>
      <sheetData sheetId="1512" refreshError="1"/>
      <sheetData sheetId="1513" refreshError="1"/>
      <sheetData sheetId="1514" refreshError="1"/>
      <sheetData sheetId="1515" refreshError="1"/>
      <sheetData sheetId="1516" refreshError="1"/>
      <sheetData sheetId="1517" refreshError="1"/>
      <sheetData sheetId="1518" refreshError="1"/>
      <sheetData sheetId="1519" refreshError="1"/>
      <sheetData sheetId="1520" refreshError="1"/>
      <sheetData sheetId="1521" refreshError="1"/>
      <sheetData sheetId="1522" refreshError="1"/>
      <sheetData sheetId="1523" refreshError="1"/>
      <sheetData sheetId="1524" refreshError="1"/>
      <sheetData sheetId="1525" refreshError="1"/>
      <sheetData sheetId="1526" refreshError="1"/>
      <sheetData sheetId="1527" refreshError="1"/>
      <sheetData sheetId="1528" refreshError="1"/>
      <sheetData sheetId="1529" refreshError="1"/>
      <sheetData sheetId="1530" refreshError="1"/>
      <sheetData sheetId="1531" refreshError="1"/>
      <sheetData sheetId="1532"/>
      <sheetData sheetId="1533"/>
      <sheetData sheetId="1534"/>
      <sheetData sheetId="1535">
        <row r="52">
          <cell r="B52" t="str">
            <v>Main Panel</v>
          </cell>
        </row>
      </sheetData>
      <sheetData sheetId="1536">
        <row r="52">
          <cell r="B52" t="str">
            <v>Main Panel</v>
          </cell>
        </row>
      </sheetData>
      <sheetData sheetId="1537">
        <row r="52">
          <cell r="B52" t="str">
            <v>Main Panel</v>
          </cell>
        </row>
      </sheetData>
      <sheetData sheetId="1538">
        <row r="52">
          <cell r="B52" t="str">
            <v>Main Panel</v>
          </cell>
        </row>
      </sheetData>
      <sheetData sheetId="1539">
        <row r="52">
          <cell r="B52" t="str">
            <v>Main Panel</v>
          </cell>
        </row>
      </sheetData>
      <sheetData sheetId="1540">
        <row r="52">
          <cell r="B52" t="str">
            <v>Main Panel</v>
          </cell>
        </row>
      </sheetData>
      <sheetData sheetId="1541">
        <row r="52">
          <cell r="B52" t="str">
            <v>Main Panel</v>
          </cell>
        </row>
      </sheetData>
      <sheetData sheetId="1542">
        <row r="52">
          <cell r="B52" t="str">
            <v>Main Panel</v>
          </cell>
        </row>
      </sheetData>
      <sheetData sheetId="1543">
        <row r="52">
          <cell r="B52" t="str">
            <v>Main Panel</v>
          </cell>
        </row>
      </sheetData>
      <sheetData sheetId="1544">
        <row r="52">
          <cell r="B52" t="str">
            <v>Main Panel</v>
          </cell>
        </row>
      </sheetData>
      <sheetData sheetId="1545">
        <row r="52">
          <cell r="B52" t="str">
            <v>Main Panel</v>
          </cell>
        </row>
      </sheetData>
      <sheetData sheetId="1546">
        <row r="52">
          <cell r="B52" t="str">
            <v>Main Panel</v>
          </cell>
        </row>
      </sheetData>
      <sheetData sheetId="1547">
        <row r="52">
          <cell r="B52" t="str">
            <v>Main Panel</v>
          </cell>
        </row>
      </sheetData>
      <sheetData sheetId="1548">
        <row r="52">
          <cell r="B52" t="str">
            <v>Main Panel</v>
          </cell>
        </row>
      </sheetData>
      <sheetData sheetId="1549">
        <row r="52">
          <cell r="B52" t="str">
            <v>Main Panel</v>
          </cell>
        </row>
      </sheetData>
      <sheetData sheetId="1550">
        <row r="52">
          <cell r="B52" t="str">
            <v>Main Panel</v>
          </cell>
        </row>
      </sheetData>
      <sheetData sheetId="1551">
        <row r="52">
          <cell r="B52" t="str">
            <v>Main Panel</v>
          </cell>
        </row>
      </sheetData>
      <sheetData sheetId="1552">
        <row r="52">
          <cell r="B52" t="str">
            <v>Main Panel</v>
          </cell>
        </row>
      </sheetData>
      <sheetData sheetId="1553">
        <row r="52">
          <cell r="B52" t="str">
            <v>Main Panel</v>
          </cell>
        </row>
      </sheetData>
      <sheetData sheetId="1554">
        <row r="52">
          <cell r="B52" t="str">
            <v>Main Panel</v>
          </cell>
        </row>
      </sheetData>
      <sheetData sheetId="1555">
        <row r="52">
          <cell r="B52" t="str">
            <v>Main Panel</v>
          </cell>
        </row>
      </sheetData>
      <sheetData sheetId="1556">
        <row r="52">
          <cell r="B52" t="str">
            <v>Main Panel</v>
          </cell>
        </row>
      </sheetData>
      <sheetData sheetId="1557">
        <row r="52">
          <cell r="B52" t="str">
            <v>Main Panel</v>
          </cell>
        </row>
      </sheetData>
      <sheetData sheetId="1558">
        <row r="52">
          <cell r="B52" t="str">
            <v>Main Panel</v>
          </cell>
        </row>
      </sheetData>
      <sheetData sheetId="1559">
        <row r="52">
          <cell r="B52" t="str">
            <v>Main Panel</v>
          </cell>
        </row>
      </sheetData>
      <sheetData sheetId="1560">
        <row r="52">
          <cell r="B52" t="str">
            <v>Main Panel</v>
          </cell>
        </row>
      </sheetData>
      <sheetData sheetId="1561">
        <row r="52">
          <cell r="B52" t="str">
            <v>Main Panel</v>
          </cell>
        </row>
      </sheetData>
      <sheetData sheetId="1562">
        <row r="52">
          <cell r="B52" t="str">
            <v>Main Panel</v>
          </cell>
        </row>
      </sheetData>
      <sheetData sheetId="1563">
        <row r="52">
          <cell r="B52" t="str">
            <v>Main Panel</v>
          </cell>
        </row>
      </sheetData>
      <sheetData sheetId="1564">
        <row r="52">
          <cell r="B52" t="str">
            <v>Main Panel</v>
          </cell>
        </row>
      </sheetData>
      <sheetData sheetId="1565">
        <row r="52">
          <cell r="B52" t="str">
            <v>Main Panel</v>
          </cell>
        </row>
      </sheetData>
      <sheetData sheetId="1566">
        <row r="52">
          <cell r="B52" t="str">
            <v>Main Panel</v>
          </cell>
        </row>
      </sheetData>
      <sheetData sheetId="1567">
        <row r="52">
          <cell r="B52" t="str">
            <v>Main Panel</v>
          </cell>
        </row>
      </sheetData>
      <sheetData sheetId="1568">
        <row r="52">
          <cell r="B52" t="str">
            <v>Main Panel</v>
          </cell>
        </row>
      </sheetData>
      <sheetData sheetId="1569">
        <row r="52">
          <cell r="B52" t="str">
            <v>Main Panel</v>
          </cell>
        </row>
      </sheetData>
      <sheetData sheetId="1570">
        <row r="52">
          <cell r="B52" t="str">
            <v>Main Panel</v>
          </cell>
        </row>
      </sheetData>
      <sheetData sheetId="1571" refreshError="1"/>
      <sheetData sheetId="1572" refreshError="1"/>
      <sheetData sheetId="1573" refreshError="1"/>
      <sheetData sheetId="1574" refreshError="1"/>
      <sheetData sheetId="1575" refreshError="1"/>
      <sheetData sheetId="1576" refreshError="1"/>
      <sheetData sheetId="1577" refreshError="1"/>
      <sheetData sheetId="1578" refreshError="1"/>
      <sheetData sheetId="1579" refreshError="1"/>
      <sheetData sheetId="1580" refreshError="1"/>
      <sheetData sheetId="1581" refreshError="1"/>
      <sheetData sheetId="1582" refreshError="1"/>
      <sheetData sheetId="1583" refreshError="1"/>
      <sheetData sheetId="1584" refreshError="1"/>
      <sheetData sheetId="1585" refreshError="1"/>
      <sheetData sheetId="1586" refreshError="1"/>
      <sheetData sheetId="1587" refreshError="1"/>
      <sheetData sheetId="1588" refreshError="1"/>
      <sheetData sheetId="1589" refreshError="1"/>
      <sheetData sheetId="1590" refreshError="1"/>
      <sheetData sheetId="1591" refreshError="1"/>
      <sheetData sheetId="1592" refreshError="1"/>
      <sheetData sheetId="1593" refreshError="1"/>
      <sheetData sheetId="1594" refreshError="1"/>
      <sheetData sheetId="1595" refreshError="1"/>
      <sheetData sheetId="1596" refreshError="1"/>
      <sheetData sheetId="1597" refreshError="1"/>
      <sheetData sheetId="1598" refreshError="1"/>
      <sheetData sheetId="1599" refreshError="1"/>
      <sheetData sheetId="1600" refreshError="1"/>
      <sheetData sheetId="1601" refreshError="1"/>
      <sheetData sheetId="1602" refreshError="1"/>
      <sheetData sheetId="1603" refreshError="1"/>
      <sheetData sheetId="1604" refreshError="1"/>
      <sheetData sheetId="1605" refreshError="1"/>
      <sheetData sheetId="1606" refreshError="1"/>
      <sheetData sheetId="1607" refreshError="1"/>
      <sheetData sheetId="1608" refreshError="1"/>
      <sheetData sheetId="1609"/>
      <sheetData sheetId="1610"/>
      <sheetData sheetId="1611"/>
      <sheetData sheetId="1612">
        <row r="52">
          <cell r="B52" t="str">
            <v>Main Panel</v>
          </cell>
        </row>
      </sheetData>
      <sheetData sheetId="1613">
        <row r="52">
          <cell r="B52" t="str">
            <v>Main Panel</v>
          </cell>
        </row>
      </sheetData>
      <sheetData sheetId="1614">
        <row r="52">
          <cell r="B52" t="str">
            <v>Main Panel</v>
          </cell>
        </row>
      </sheetData>
      <sheetData sheetId="1615">
        <row r="52">
          <cell r="B52" t="str">
            <v>Main Panel</v>
          </cell>
        </row>
      </sheetData>
      <sheetData sheetId="1616">
        <row r="52">
          <cell r="B52" t="str">
            <v>Main Panel</v>
          </cell>
        </row>
      </sheetData>
      <sheetData sheetId="1617">
        <row r="52">
          <cell r="B52" t="str">
            <v>Main Panel</v>
          </cell>
        </row>
      </sheetData>
      <sheetData sheetId="1618">
        <row r="52">
          <cell r="B52" t="str">
            <v>Main Panel</v>
          </cell>
        </row>
      </sheetData>
      <sheetData sheetId="1619">
        <row r="52">
          <cell r="B52" t="str">
            <v>Main Panel</v>
          </cell>
        </row>
      </sheetData>
      <sheetData sheetId="1620">
        <row r="52">
          <cell r="B52" t="str">
            <v>Main Panel</v>
          </cell>
        </row>
      </sheetData>
      <sheetData sheetId="1621">
        <row r="52">
          <cell r="B52" t="str">
            <v>Main Panel</v>
          </cell>
        </row>
      </sheetData>
      <sheetData sheetId="1622">
        <row r="52">
          <cell r="B52" t="str">
            <v>Main Panel</v>
          </cell>
        </row>
      </sheetData>
      <sheetData sheetId="1623">
        <row r="52">
          <cell r="B52" t="str">
            <v>Main Panel</v>
          </cell>
        </row>
      </sheetData>
      <sheetData sheetId="1624">
        <row r="52">
          <cell r="B52" t="str">
            <v>Main Panel</v>
          </cell>
        </row>
      </sheetData>
      <sheetData sheetId="1625">
        <row r="52">
          <cell r="B52" t="str">
            <v>Main Panel</v>
          </cell>
        </row>
      </sheetData>
      <sheetData sheetId="1626">
        <row r="52">
          <cell r="B52" t="str">
            <v>Main Panel</v>
          </cell>
        </row>
      </sheetData>
      <sheetData sheetId="1627">
        <row r="52">
          <cell r="B52" t="str">
            <v>Main Panel</v>
          </cell>
        </row>
      </sheetData>
      <sheetData sheetId="1628">
        <row r="52">
          <cell r="B52" t="str">
            <v>Main Panel</v>
          </cell>
        </row>
      </sheetData>
      <sheetData sheetId="1629">
        <row r="52">
          <cell r="B52" t="str">
            <v>Main Panel</v>
          </cell>
        </row>
      </sheetData>
      <sheetData sheetId="1630">
        <row r="52">
          <cell r="B52" t="str">
            <v>Main Panel</v>
          </cell>
        </row>
      </sheetData>
      <sheetData sheetId="1631">
        <row r="52">
          <cell r="B52" t="str">
            <v>Main Panel</v>
          </cell>
        </row>
      </sheetData>
      <sheetData sheetId="1632">
        <row r="52">
          <cell r="B52" t="str">
            <v>Main Panel</v>
          </cell>
        </row>
      </sheetData>
      <sheetData sheetId="1633">
        <row r="52">
          <cell r="B52" t="str">
            <v>Main Panel</v>
          </cell>
        </row>
      </sheetData>
      <sheetData sheetId="1634">
        <row r="52">
          <cell r="B52" t="str">
            <v>Main Panel</v>
          </cell>
        </row>
      </sheetData>
      <sheetData sheetId="1635">
        <row r="52">
          <cell r="B52" t="str">
            <v>Main Panel</v>
          </cell>
        </row>
      </sheetData>
      <sheetData sheetId="1636">
        <row r="52">
          <cell r="B52" t="str">
            <v>Main Panel</v>
          </cell>
        </row>
      </sheetData>
      <sheetData sheetId="1637">
        <row r="52">
          <cell r="B52" t="str">
            <v>Main Panel</v>
          </cell>
        </row>
      </sheetData>
      <sheetData sheetId="1638">
        <row r="52">
          <cell r="B52" t="str">
            <v>Main Panel</v>
          </cell>
        </row>
      </sheetData>
      <sheetData sheetId="1639">
        <row r="52">
          <cell r="B52" t="str">
            <v>Main Panel</v>
          </cell>
        </row>
      </sheetData>
      <sheetData sheetId="1640">
        <row r="52">
          <cell r="B52" t="str">
            <v>Main Panel</v>
          </cell>
        </row>
      </sheetData>
      <sheetData sheetId="1641">
        <row r="52">
          <cell r="B52" t="str">
            <v>Main Panel</v>
          </cell>
        </row>
      </sheetData>
      <sheetData sheetId="1642">
        <row r="52">
          <cell r="B52" t="str">
            <v>Main Panel</v>
          </cell>
        </row>
      </sheetData>
      <sheetData sheetId="1643">
        <row r="52">
          <cell r="B52" t="str">
            <v>Main Panel</v>
          </cell>
        </row>
      </sheetData>
      <sheetData sheetId="1644">
        <row r="52">
          <cell r="B52" t="str">
            <v>Main Panel</v>
          </cell>
        </row>
      </sheetData>
      <sheetData sheetId="1645">
        <row r="52">
          <cell r="B52" t="str">
            <v>Main Panel</v>
          </cell>
        </row>
      </sheetData>
      <sheetData sheetId="1646">
        <row r="52">
          <cell r="B52" t="str">
            <v>Main Panel</v>
          </cell>
        </row>
      </sheetData>
      <sheetData sheetId="1647">
        <row r="52">
          <cell r="B52" t="str">
            <v>Main Panel</v>
          </cell>
        </row>
      </sheetData>
      <sheetData sheetId="1648" refreshError="1"/>
      <sheetData sheetId="1649" refreshError="1"/>
      <sheetData sheetId="1650" refreshError="1"/>
      <sheetData sheetId="1651" refreshError="1"/>
      <sheetData sheetId="1652" refreshError="1"/>
      <sheetData sheetId="1653" refreshError="1"/>
      <sheetData sheetId="1654" refreshError="1"/>
      <sheetData sheetId="1655" refreshError="1"/>
      <sheetData sheetId="1656" refreshError="1"/>
      <sheetData sheetId="1657" refreshError="1"/>
      <sheetData sheetId="1658" refreshError="1"/>
      <sheetData sheetId="1659" refreshError="1"/>
      <sheetData sheetId="1660" refreshError="1"/>
      <sheetData sheetId="1661" refreshError="1"/>
      <sheetData sheetId="1662" refreshError="1"/>
      <sheetData sheetId="1663" refreshError="1"/>
      <sheetData sheetId="1664" refreshError="1"/>
      <sheetData sheetId="1665" refreshError="1"/>
      <sheetData sheetId="1666" refreshError="1"/>
      <sheetData sheetId="1667" refreshError="1"/>
      <sheetData sheetId="1668" refreshError="1"/>
      <sheetData sheetId="1669" refreshError="1"/>
      <sheetData sheetId="1670" refreshError="1"/>
      <sheetData sheetId="1671" refreshError="1"/>
      <sheetData sheetId="1672" refreshError="1"/>
      <sheetData sheetId="1673" refreshError="1"/>
      <sheetData sheetId="1674" refreshError="1"/>
      <sheetData sheetId="1675" refreshError="1"/>
      <sheetData sheetId="1676" refreshError="1"/>
      <sheetData sheetId="1677" refreshError="1"/>
      <sheetData sheetId="1678" refreshError="1"/>
      <sheetData sheetId="1679" refreshError="1"/>
      <sheetData sheetId="1680" refreshError="1"/>
      <sheetData sheetId="1681" refreshError="1"/>
      <sheetData sheetId="1682" refreshError="1"/>
      <sheetData sheetId="1683" refreshError="1"/>
      <sheetData sheetId="1684" refreshError="1"/>
      <sheetData sheetId="1685" refreshError="1"/>
      <sheetData sheetId="1686" refreshError="1"/>
      <sheetData sheetId="1687"/>
      <sheetData sheetId="1688"/>
      <sheetData sheetId="1689"/>
      <sheetData sheetId="1690">
        <row r="52">
          <cell r="B52" t="str">
            <v>Main Panel</v>
          </cell>
        </row>
      </sheetData>
      <sheetData sheetId="1691">
        <row r="52">
          <cell r="B52" t="str">
            <v>Main Panel</v>
          </cell>
        </row>
      </sheetData>
      <sheetData sheetId="1692">
        <row r="52">
          <cell r="B52" t="str">
            <v>Main Panel</v>
          </cell>
        </row>
      </sheetData>
      <sheetData sheetId="1693">
        <row r="52">
          <cell r="B52" t="str">
            <v>Main Panel</v>
          </cell>
        </row>
      </sheetData>
      <sheetData sheetId="1694">
        <row r="52">
          <cell r="B52" t="str">
            <v>Main Panel</v>
          </cell>
        </row>
      </sheetData>
      <sheetData sheetId="1695">
        <row r="52">
          <cell r="B52" t="str">
            <v>Main Panel</v>
          </cell>
        </row>
      </sheetData>
      <sheetData sheetId="1696">
        <row r="52">
          <cell r="B52" t="str">
            <v>Main Panel</v>
          </cell>
        </row>
      </sheetData>
      <sheetData sheetId="1697">
        <row r="52">
          <cell r="B52" t="str">
            <v>Main Panel</v>
          </cell>
        </row>
      </sheetData>
      <sheetData sheetId="1698">
        <row r="52">
          <cell r="B52" t="str">
            <v>Main Panel</v>
          </cell>
        </row>
      </sheetData>
      <sheetData sheetId="1699">
        <row r="52">
          <cell r="B52" t="str">
            <v>Main Panel</v>
          </cell>
        </row>
      </sheetData>
      <sheetData sheetId="1700">
        <row r="52">
          <cell r="B52" t="str">
            <v>Main Panel</v>
          </cell>
        </row>
      </sheetData>
      <sheetData sheetId="1701">
        <row r="52">
          <cell r="B52" t="str">
            <v>Main Panel</v>
          </cell>
        </row>
      </sheetData>
      <sheetData sheetId="1702">
        <row r="52">
          <cell r="B52" t="str">
            <v>Main Panel</v>
          </cell>
        </row>
      </sheetData>
      <sheetData sheetId="1703">
        <row r="52">
          <cell r="B52" t="str">
            <v>Main Panel</v>
          </cell>
        </row>
      </sheetData>
      <sheetData sheetId="1704">
        <row r="52">
          <cell r="B52" t="str">
            <v>Main Panel</v>
          </cell>
        </row>
      </sheetData>
      <sheetData sheetId="1705">
        <row r="52">
          <cell r="B52" t="str">
            <v>Main Panel</v>
          </cell>
        </row>
      </sheetData>
      <sheetData sheetId="1706">
        <row r="52">
          <cell r="B52" t="str">
            <v>Main Panel</v>
          </cell>
        </row>
      </sheetData>
      <sheetData sheetId="1707">
        <row r="52">
          <cell r="B52" t="str">
            <v>Main Panel</v>
          </cell>
        </row>
      </sheetData>
      <sheetData sheetId="1708">
        <row r="52">
          <cell r="B52" t="str">
            <v>Main Panel</v>
          </cell>
        </row>
      </sheetData>
      <sheetData sheetId="1709">
        <row r="52">
          <cell r="B52" t="str">
            <v>Main Panel</v>
          </cell>
        </row>
      </sheetData>
      <sheetData sheetId="1710">
        <row r="52">
          <cell r="B52" t="str">
            <v>Main Panel</v>
          </cell>
        </row>
      </sheetData>
      <sheetData sheetId="1711">
        <row r="52">
          <cell r="B52" t="str">
            <v>Main Panel</v>
          </cell>
        </row>
      </sheetData>
      <sheetData sheetId="1712">
        <row r="52">
          <cell r="B52" t="str">
            <v>Main Panel</v>
          </cell>
        </row>
      </sheetData>
      <sheetData sheetId="1713">
        <row r="52">
          <cell r="B52" t="str">
            <v>Main Panel</v>
          </cell>
        </row>
      </sheetData>
      <sheetData sheetId="1714">
        <row r="52">
          <cell r="B52" t="str">
            <v>Main Panel</v>
          </cell>
        </row>
      </sheetData>
      <sheetData sheetId="1715">
        <row r="52">
          <cell r="B52" t="str">
            <v>Main Panel</v>
          </cell>
        </row>
      </sheetData>
      <sheetData sheetId="1716">
        <row r="52">
          <cell r="B52" t="str">
            <v>Main Panel</v>
          </cell>
        </row>
      </sheetData>
      <sheetData sheetId="1717">
        <row r="52">
          <cell r="B52" t="str">
            <v>Main Panel</v>
          </cell>
        </row>
      </sheetData>
      <sheetData sheetId="1718">
        <row r="52">
          <cell r="B52" t="str">
            <v>Main Panel</v>
          </cell>
        </row>
      </sheetData>
      <sheetData sheetId="1719">
        <row r="52">
          <cell r="B52" t="str">
            <v>Main Panel</v>
          </cell>
        </row>
      </sheetData>
      <sheetData sheetId="1720">
        <row r="52">
          <cell r="B52" t="str">
            <v>Main Panel</v>
          </cell>
        </row>
      </sheetData>
      <sheetData sheetId="1721">
        <row r="52">
          <cell r="B52" t="str">
            <v>Main Panel</v>
          </cell>
        </row>
      </sheetData>
      <sheetData sheetId="1722">
        <row r="52">
          <cell r="B52" t="str">
            <v>Main Panel</v>
          </cell>
        </row>
      </sheetData>
      <sheetData sheetId="1723">
        <row r="52">
          <cell r="B52" t="str">
            <v>Main Panel</v>
          </cell>
        </row>
      </sheetData>
      <sheetData sheetId="1724">
        <row r="52">
          <cell r="B52" t="str">
            <v>Main Panel</v>
          </cell>
        </row>
      </sheetData>
      <sheetData sheetId="1725">
        <row r="52">
          <cell r="B52" t="str">
            <v>Main Panel</v>
          </cell>
        </row>
      </sheetData>
      <sheetData sheetId="1726" refreshError="1"/>
      <sheetData sheetId="1727" refreshError="1"/>
      <sheetData sheetId="1728" refreshError="1"/>
      <sheetData sheetId="1729" refreshError="1"/>
      <sheetData sheetId="1730" refreshError="1"/>
      <sheetData sheetId="1731" refreshError="1"/>
      <sheetData sheetId="1732" refreshError="1"/>
      <sheetData sheetId="1733" refreshError="1"/>
      <sheetData sheetId="1734" refreshError="1"/>
      <sheetData sheetId="1735" refreshError="1"/>
      <sheetData sheetId="1736" refreshError="1"/>
      <sheetData sheetId="1737" refreshError="1"/>
      <sheetData sheetId="1738" refreshError="1"/>
      <sheetData sheetId="1739" refreshError="1"/>
      <sheetData sheetId="1740" refreshError="1"/>
      <sheetData sheetId="1741" refreshError="1"/>
      <sheetData sheetId="1742" refreshError="1"/>
      <sheetData sheetId="1743" refreshError="1"/>
      <sheetData sheetId="1744" refreshError="1"/>
      <sheetData sheetId="1745" refreshError="1"/>
      <sheetData sheetId="1746" refreshError="1"/>
      <sheetData sheetId="1747" refreshError="1"/>
      <sheetData sheetId="1748" refreshError="1"/>
      <sheetData sheetId="1749" refreshError="1"/>
      <sheetData sheetId="1750" refreshError="1"/>
      <sheetData sheetId="1751" refreshError="1"/>
      <sheetData sheetId="1752" refreshError="1"/>
      <sheetData sheetId="1753" refreshError="1"/>
      <sheetData sheetId="1754" refreshError="1"/>
      <sheetData sheetId="1755" refreshError="1"/>
      <sheetData sheetId="1756" refreshError="1"/>
      <sheetData sheetId="1757" refreshError="1"/>
      <sheetData sheetId="1758" refreshError="1"/>
      <sheetData sheetId="1759" refreshError="1"/>
      <sheetData sheetId="1760" refreshError="1"/>
      <sheetData sheetId="1761" refreshError="1"/>
      <sheetData sheetId="1762" refreshError="1"/>
      <sheetData sheetId="1763" refreshError="1"/>
      <sheetData sheetId="1764" refreshError="1"/>
      <sheetData sheetId="1765" refreshError="1"/>
      <sheetData sheetId="1766" refreshError="1"/>
      <sheetData sheetId="1767" refreshError="1"/>
      <sheetData sheetId="1768" refreshError="1"/>
      <sheetData sheetId="1769" refreshError="1"/>
      <sheetData sheetId="1770" refreshError="1"/>
      <sheetData sheetId="1771" refreshError="1"/>
      <sheetData sheetId="1772" refreshError="1"/>
      <sheetData sheetId="1773" refreshError="1"/>
      <sheetData sheetId="1774" refreshError="1"/>
      <sheetData sheetId="1775" refreshError="1"/>
      <sheetData sheetId="1776" refreshError="1"/>
      <sheetData sheetId="1777" refreshError="1"/>
      <sheetData sheetId="1778" refreshError="1"/>
      <sheetData sheetId="1779" refreshError="1"/>
      <sheetData sheetId="1780" refreshError="1"/>
      <sheetData sheetId="1781" refreshError="1"/>
      <sheetData sheetId="1782" refreshError="1"/>
      <sheetData sheetId="1783" refreshError="1"/>
      <sheetData sheetId="1784" refreshError="1"/>
      <sheetData sheetId="1785" refreshError="1"/>
      <sheetData sheetId="1786" refreshError="1"/>
      <sheetData sheetId="1787" refreshError="1"/>
      <sheetData sheetId="1788" refreshError="1"/>
      <sheetData sheetId="1789" refreshError="1"/>
      <sheetData sheetId="1790" refreshError="1"/>
      <sheetData sheetId="1791" refreshError="1"/>
      <sheetData sheetId="1792" refreshError="1"/>
      <sheetData sheetId="1793" refreshError="1"/>
      <sheetData sheetId="1794" refreshError="1"/>
      <sheetData sheetId="1795" refreshError="1"/>
      <sheetData sheetId="1796" refreshError="1"/>
      <sheetData sheetId="1797" refreshError="1"/>
      <sheetData sheetId="1798" refreshError="1"/>
      <sheetData sheetId="1799" refreshError="1"/>
      <sheetData sheetId="1800" refreshError="1"/>
      <sheetData sheetId="1801" refreshError="1"/>
      <sheetData sheetId="1802" refreshError="1"/>
      <sheetData sheetId="1803" refreshError="1"/>
      <sheetData sheetId="1804" refreshError="1"/>
      <sheetData sheetId="1805" refreshError="1"/>
      <sheetData sheetId="1806" refreshError="1"/>
      <sheetData sheetId="1807" refreshError="1"/>
      <sheetData sheetId="1808" refreshError="1"/>
      <sheetData sheetId="1809" refreshError="1"/>
      <sheetData sheetId="1810" refreshError="1"/>
      <sheetData sheetId="1811" refreshError="1"/>
      <sheetData sheetId="1812" refreshError="1"/>
      <sheetData sheetId="1813" refreshError="1"/>
      <sheetData sheetId="1814" refreshError="1"/>
      <sheetData sheetId="1815" refreshError="1"/>
      <sheetData sheetId="1816" refreshError="1"/>
      <sheetData sheetId="1817" refreshError="1"/>
      <sheetData sheetId="1818" refreshError="1"/>
      <sheetData sheetId="1819" refreshError="1"/>
      <sheetData sheetId="1820" refreshError="1"/>
      <sheetData sheetId="1821" refreshError="1"/>
      <sheetData sheetId="1822" refreshError="1"/>
      <sheetData sheetId="1823" refreshError="1"/>
      <sheetData sheetId="1824" refreshError="1"/>
      <sheetData sheetId="1825" refreshError="1"/>
      <sheetData sheetId="1826" refreshError="1"/>
      <sheetData sheetId="1827" refreshError="1"/>
      <sheetData sheetId="1828" refreshError="1"/>
      <sheetData sheetId="1829" refreshError="1"/>
      <sheetData sheetId="1830" refreshError="1"/>
      <sheetData sheetId="1831" refreshError="1"/>
      <sheetData sheetId="1832" refreshError="1"/>
      <sheetData sheetId="1833" refreshError="1"/>
      <sheetData sheetId="1834" refreshError="1"/>
      <sheetData sheetId="1835" refreshError="1"/>
      <sheetData sheetId="1836" refreshError="1"/>
      <sheetData sheetId="1837" refreshError="1"/>
      <sheetData sheetId="1838" refreshError="1"/>
      <sheetData sheetId="1839" refreshError="1"/>
      <sheetData sheetId="1840" refreshError="1"/>
      <sheetData sheetId="1841" refreshError="1"/>
      <sheetData sheetId="1842"/>
      <sheetData sheetId="1843"/>
      <sheetData sheetId="1844"/>
      <sheetData sheetId="1845">
        <row r="52">
          <cell r="B52" t="str">
            <v>Main Panel</v>
          </cell>
        </row>
      </sheetData>
      <sheetData sheetId="1846">
        <row r="52">
          <cell r="B52" t="str">
            <v>Main Panel</v>
          </cell>
        </row>
      </sheetData>
      <sheetData sheetId="1847">
        <row r="52">
          <cell r="B52" t="str">
            <v>Main Panel</v>
          </cell>
        </row>
      </sheetData>
      <sheetData sheetId="1848">
        <row r="52">
          <cell r="B52" t="str">
            <v>Main Panel</v>
          </cell>
        </row>
      </sheetData>
      <sheetData sheetId="1849">
        <row r="52">
          <cell r="B52" t="str">
            <v>Main Panel</v>
          </cell>
        </row>
      </sheetData>
      <sheetData sheetId="1850">
        <row r="52">
          <cell r="B52" t="str">
            <v>Main Panel</v>
          </cell>
        </row>
      </sheetData>
      <sheetData sheetId="1851">
        <row r="52">
          <cell r="B52" t="str">
            <v>Main Panel</v>
          </cell>
        </row>
      </sheetData>
      <sheetData sheetId="1852">
        <row r="52">
          <cell r="B52" t="str">
            <v>Main Panel</v>
          </cell>
        </row>
      </sheetData>
      <sheetData sheetId="1853">
        <row r="52">
          <cell r="B52" t="str">
            <v>Main Panel</v>
          </cell>
        </row>
      </sheetData>
      <sheetData sheetId="1854">
        <row r="52">
          <cell r="B52" t="str">
            <v>Main Panel</v>
          </cell>
        </row>
      </sheetData>
      <sheetData sheetId="1855">
        <row r="52">
          <cell r="B52" t="str">
            <v>Main Panel</v>
          </cell>
        </row>
      </sheetData>
      <sheetData sheetId="1856">
        <row r="52">
          <cell r="B52" t="str">
            <v>Main Panel</v>
          </cell>
        </row>
      </sheetData>
      <sheetData sheetId="1857">
        <row r="52">
          <cell r="B52" t="str">
            <v>Main Panel</v>
          </cell>
        </row>
      </sheetData>
      <sheetData sheetId="1858">
        <row r="52">
          <cell r="B52" t="str">
            <v>Main Panel</v>
          </cell>
        </row>
      </sheetData>
      <sheetData sheetId="1859">
        <row r="52">
          <cell r="B52" t="str">
            <v>Main Panel</v>
          </cell>
        </row>
      </sheetData>
      <sheetData sheetId="1860">
        <row r="52">
          <cell r="B52" t="str">
            <v>Main Panel</v>
          </cell>
        </row>
      </sheetData>
      <sheetData sheetId="1861">
        <row r="52">
          <cell r="B52" t="str">
            <v>Main Panel</v>
          </cell>
        </row>
      </sheetData>
      <sheetData sheetId="1862">
        <row r="52">
          <cell r="B52" t="str">
            <v>Main Panel</v>
          </cell>
        </row>
      </sheetData>
      <sheetData sheetId="1863">
        <row r="52">
          <cell r="B52" t="str">
            <v>Main Panel</v>
          </cell>
        </row>
      </sheetData>
      <sheetData sheetId="1864">
        <row r="52">
          <cell r="B52" t="str">
            <v>Main Panel</v>
          </cell>
        </row>
      </sheetData>
      <sheetData sheetId="1865">
        <row r="52">
          <cell r="B52" t="str">
            <v>Main Panel</v>
          </cell>
        </row>
      </sheetData>
      <sheetData sheetId="1866">
        <row r="52">
          <cell r="B52" t="str">
            <v>Main Panel</v>
          </cell>
        </row>
      </sheetData>
      <sheetData sheetId="1867">
        <row r="52">
          <cell r="B52" t="str">
            <v>Main Panel</v>
          </cell>
        </row>
      </sheetData>
      <sheetData sheetId="1868">
        <row r="52">
          <cell r="B52" t="str">
            <v>Main Panel</v>
          </cell>
        </row>
      </sheetData>
      <sheetData sheetId="1869">
        <row r="52">
          <cell r="B52" t="str">
            <v>Main Panel</v>
          </cell>
        </row>
      </sheetData>
      <sheetData sheetId="1870">
        <row r="52">
          <cell r="B52" t="str">
            <v>Main Panel</v>
          </cell>
        </row>
      </sheetData>
      <sheetData sheetId="1871">
        <row r="52">
          <cell r="B52" t="str">
            <v>Main Panel</v>
          </cell>
        </row>
      </sheetData>
      <sheetData sheetId="1872">
        <row r="52">
          <cell r="B52" t="str">
            <v>Main Panel</v>
          </cell>
        </row>
      </sheetData>
      <sheetData sheetId="1873">
        <row r="52">
          <cell r="B52" t="str">
            <v>Main Panel</v>
          </cell>
        </row>
      </sheetData>
      <sheetData sheetId="1874">
        <row r="52">
          <cell r="B52" t="str">
            <v>Main Panel</v>
          </cell>
        </row>
      </sheetData>
      <sheetData sheetId="1875">
        <row r="52">
          <cell r="B52" t="str">
            <v>Main Panel</v>
          </cell>
        </row>
      </sheetData>
      <sheetData sheetId="1876">
        <row r="52">
          <cell r="B52" t="str">
            <v>Main Panel</v>
          </cell>
        </row>
      </sheetData>
      <sheetData sheetId="1877">
        <row r="52">
          <cell r="B52" t="str">
            <v>Main Panel</v>
          </cell>
        </row>
      </sheetData>
      <sheetData sheetId="1878">
        <row r="52">
          <cell r="B52" t="str">
            <v>Main Panel</v>
          </cell>
        </row>
      </sheetData>
      <sheetData sheetId="1879">
        <row r="52">
          <cell r="B52" t="str">
            <v>Main Panel</v>
          </cell>
        </row>
      </sheetData>
      <sheetData sheetId="1880">
        <row r="52">
          <cell r="B52" t="str">
            <v>Main Panel</v>
          </cell>
        </row>
      </sheetData>
      <sheetData sheetId="1881">
        <row r="52">
          <cell r="B52" t="str">
            <v>Main Panel</v>
          </cell>
        </row>
      </sheetData>
      <sheetData sheetId="1882">
        <row r="52">
          <cell r="B52" t="str">
            <v>Main Panel</v>
          </cell>
        </row>
      </sheetData>
      <sheetData sheetId="1883">
        <row r="52">
          <cell r="B52" t="str">
            <v>Main Panel</v>
          </cell>
        </row>
      </sheetData>
      <sheetData sheetId="1884">
        <row r="52">
          <cell r="B52" t="str">
            <v>Main Panel</v>
          </cell>
        </row>
      </sheetData>
      <sheetData sheetId="1885">
        <row r="52">
          <cell r="B52" t="str">
            <v>Main Panel</v>
          </cell>
        </row>
      </sheetData>
      <sheetData sheetId="1886">
        <row r="52">
          <cell r="B52" t="str">
            <v>Main Panel</v>
          </cell>
        </row>
      </sheetData>
      <sheetData sheetId="1887">
        <row r="52">
          <cell r="B52" t="str">
            <v>Main Panel</v>
          </cell>
        </row>
      </sheetData>
      <sheetData sheetId="1888">
        <row r="52">
          <cell r="B52" t="str">
            <v>Main Panel</v>
          </cell>
        </row>
      </sheetData>
      <sheetData sheetId="1889">
        <row r="52">
          <cell r="B52" t="str">
            <v>Main Panel</v>
          </cell>
        </row>
      </sheetData>
      <sheetData sheetId="1890">
        <row r="52">
          <cell r="B52" t="str">
            <v>Main Panel</v>
          </cell>
        </row>
      </sheetData>
      <sheetData sheetId="1891">
        <row r="52">
          <cell r="B52" t="str">
            <v>Main Panel</v>
          </cell>
        </row>
      </sheetData>
      <sheetData sheetId="1892">
        <row r="52">
          <cell r="B52" t="str">
            <v>Main Panel</v>
          </cell>
        </row>
      </sheetData>
      <sheetData sheetId="1893">
        <row r="52">
          <cell r="B52" t="str">
            <v>Main Panel</v>
          </cell>
        </row>
      </sheetData>
      <sheetData sheetId="1894">
        <row r="52">
          <cell r="B52" t="str">
            <v>Main Panel</v>
          </cell>
        </row>
      </sheetData>
      <sheetData sheetId="1895">
        <row r="52">
          <cell r="B52" t="str">
            <v>Main Panel</v>
          </cell>
        </row>
      </sheetData>
      <sheetData sheetId="1896">
        <row r="52">
          <cell r="B52" t="str">
            <v>Main Panel</v>
          </cell>
        </row>
      </sheetData>
      <sheetData sheetId="1897">
        <row r="52">
          <cell r="B52" t="str">
            <v>Main Panel</v>
          </cell>
        </row>
      </sheetData>
      <sheetData sheetId="1898">
        <row r="52">
          <cell r="B52" t="str">
            <v>Main Panel</v>
          </cell>
        </row>
      </sheetData>
      <sheetData sheetId="1899">
        <row r="52">
          <cell r="B52" t="str">
            <v>Main Panel</v>
          </cell>
        </row>
      </sheetData>
      <sheetData sheetId="1900">
        <row r="52">
          <cell r="B52" t="str">
            <v>Main Panel</v>
          </cell>
        </row>
      </sheetData>
      <sheetData sheetId="1901">
        <row r="52">
          <cell r="B52" t="str">
            <v>Main Panel</v>
          </cell>
        </row>
      </sheetData>
      <sheetData sheetId="1902">
        <row r="52">
          <cell r="B52" t="str">
            <v>Main Panel</v>
          </cell>
        </row>
      </sheetData>
      <sheetData sheetId="1903">
        <row r="52">
          <cell r="B52" t="str">
            <v>Main Panel</v>
          </cell>
        </row>
      </sheetData>
      <sheetData sheetId="1904">
        <row r="52">
          <cell r="B52" t="str">
            <v>Main Panel</v>
          </cell>
        </row>
      </sheetData>
      <sheetData sheetId="1905">
        <row r="52">
          <cell r="B52" t="str">
            <v>Main Panel</v>
          </cell>
        </row>
      </sheetData>
      <sheetData sheetId="1906">
        <row r="52">
          <cell r="B52" t="str">
            <v>Main Panel</v>
          </cell>
        </row>
      </sheetData>
      <sheetData sheetId="1907">
        <row r="52">
          <cell r="B52" t="str">
            <v>Main Panel</v>
          </cell>
        </row>
      </sheetData>
      <sheetData sheetId="1908">
        <row r="52">
          <cell r="B52" t="str">
            <v>Main Panel</v>
          </cell>
        </row>
      </sheetData>
      <sheetData sheetId="1909">
        <row r="52">
          <cell r="B52" t="str">
            <v>Main Panel</v>
          </cell>
        </row>
      </sheetData>
      <sheetData sheetId="1910">
        <row r="52">
          <cell r="B52" t="str">
            <v>Main Panel</v>
          </cell>
        </row>
      </sheetData>
      <sheetData sheetId="1911">
        <row r="52">
          <cell r="B52" t="str">
            <v>Main Panel</v>
          </cell>
        </row>
      </sheetData>
      <sheetData sheetId="1912">
        <row r="52">
          <cell r="B52" t="str">
            <v>Main Panel</v>
          </cell>
        </row>
      </sheetData>
      <sheetData sheetId="1913">
        <row r="52">
          <cell r="B52" t="str">
            <v>Main Panel</v>
          </cell>
        </row>
      </sheetData>
      <sheetData sheetId="1914">
        <row r="52">
          <cell r="B52" t="str">
            <v>Main Panel</v>
          </cell>
        </row>
      </sheetData>
      <sheetData sheetId="1915">
        <row r="52">
          <cell r="B52" t="str">
            <v>Main Panel</v>
          </cell>
        </row>
      </sheetData>
      <sheetData sheetId="1916">
        <row r="52">
          <cell r="B52" t="str">
            <v>Main Panel</v>
          </cell>
        </row>
      </sheetData>
      <sheetData sheetId="1917">
        <row r="52">
          <cell r="B52" t="str">
            <v>Main Panel</v>
          </cell>
        </row>
      </sheetData>
      <sheetData sheetId="1918">
        <row r="52">
          <cell r="B52" t="str">
            <v>Main Panel</v>
          </cell>
        </row>
      </sheetData>
      <sheetData sheetId="1919">
        <row r="52">
          <cell r="B52" t="str">
            <v>Main Panel</v>
          </cell>
        </row>
      </sheetData>
      <sheetData sheetId="1920">
        <row r="52">
          <cell r="B52" t="str">
            <v>Main Panel</v>
          </cell>
        </row>
      </sheetData>
      <sheetData sheetId="1921">
        <row r="52">
          <cell r="B52" t="str">
            <v>Main Panel</v>
          </cell>
        </row>
      </sheetData>
      <sheetData sheetId="1922">
        <row r="52">
          <cell r="B52" t="str">
            <v>Main Panel</v>
          </cell>
        </row>
      </sheetData>
      <sheetData sheetId="1923">
        <row r="52">
          <cell r="B52" t="str">
            <v>Main Panel</v>
          </cell>
        </row>
      </sheetData>
      <sheetData sheetId="1924">
        <row r="52">
          <cell r="B52" t="str">
            <v>Main Panel</v>
          </cell>
        </row>
      </sheetData>
      <sheetData sheetId="1925">
        <row r="52">
          <cell r="B52" t="str">
            <v>Main Panel</v>
          </cell>
        </row>
      </sheetData>
      <sheetData sheetId="1926">
        <row r="52">
          <cell r="B52" t="str">
            <v>Main Panel</v>
          </cell>
        </row>
      </sheetData>
      <sheetData sheetId="1927">
        <row r="52">
          <cell r="B52" t="str">
            <v>Main Panel</v>
          </cell>
        </row>
      </sheetData>
      <sheetData sheetId="1928">
        <row r="52">
          <cell r="B52" t="str">
            <v>Main Panel</v>
          </cell>
        </row>
      </sheetData>
      <sheetData sheetId="1929">
        <row r="52">
          <cell r="B52" t="str">
            <v>Main Panel</v>
          </cell>
        </row>
      </sheetData>
      <sheetData sheetId="1930">
        <row r="52">
          <cell r="B52" t="str">
            <v>Main Panel</v>
          </cell>
        </row>
      </sheetData>
      <sheetData sheetId="1931">
        <row r="52">
          <cell r="B52" t="str">
            <v>Main Panel</v>
          </cell>
        </row>
      </sheetData>
      <sheetData sheetId="1932">
        <row r="52">
          <cell r="B52" t="str">
            <v>Main Panel</v>
          </cell>
        </row>
      </sheetData>
      <sheetData sheetId="1933">
        <row r="52">
          <cell r="B52" t="str">
            <v>Main Panel</v>
          </cell>
        </row>
      </sheetData>
      <sheetData sheetId="1934">
        <row r="52">
          <cell r="B52" t="str">
            <v>Main Panel</v>
          </cell>
        </row>
      </sheetData>
      <sheetData sheetId="1935">
        <row r="52">
          <cell r="B52" t="str">
            <v>Main Panel</v>
          </cell>
        </row>
      </sheetData>
      <sheetData sheetId="1936">
        <row r="52">
          <cell r="B52" t="str">
            <v>Main Panel</v>
          </cell>
        </row>
      </sheetData>
      <sheetData sheetId="1937">
        <row r="52">
          <cell r="B52" t="str">
            <v>Main Panel</v>
          </cell>
        </row>
      </sheetData>
      <sheetData sheetId="1938">
        <row r="52">
          <cell r="B52" t="str">
            <v>Main Panel</v>
          </cell>
        </row>
      </sheetData>
      <sheetData sheetId="1939">
        <row r="52">
          <cell r="B52" t="str">
            <v>Main Panel</v>
          </cell>
        </row>
      </sheetData>
      <sheetData sheetId="1940">
        <row r="52">
          <cell r="B52" t="str">
            <v>Main Panel</v>
          </cell>
        </row>
      </sheetData>
      <sheetData sheetId="1941">
        <row r="52">
          <cell r="B52" t="str">
            <v>Main Panel</v>
          </cell>
        </row>
      </sheetData>
      <sheetData sheetId="1942">
        <row r="52">
          <cell r="B52" t="str">
            <v>Main Panel</v>
          </cell>
        </row>
      </sheetData>
      <sheetData sheetId="1943">
        <row r="52">
          <cell r="B52" t="str">
            <v>Main Panel</v>
          </cell>
        </row>
      </sheetData>
      <sheetData sheetId="1944">
        <row r="52">
          <cell r="B52" t="str">
            <v>Main Panel</v>
          </cell>
        </row>
      </sheetData>
      <sheetData sheetId="1945">
        <row r="52">
          <cell r="B52" t="str">
            <v>Main Panel</v>
          </cell>
        </row>
      </sheetData>
      <sheetData sheetId="1946">
        <row r="52">
          <cell r="B52" t="str">
            <v>Main Panel</v>
          </cell>
        </row>
      </sheetData>
      <sheetData sheetId="1947">
        <row r="52">
          <cell r="B52" t="str">
            <v>Main Panel</v>
          </cell>
        </row>
      </sheetData>
      <sheetData sheetId="1948">
        <row r="52">
          <cell r="B52" t="str">
            <v>Main Panel</v>
          </cell>
        </row>
      </sheetData>
      <sheetData sheetId="1949">
        <row r="52">
          <cell r="B52" t="str">
            <v>Main Panel</v>
          </cell>
        </row>
      </sheetData>
      <sheetData sheetId="1950">
        <row r="52">
          <cell r="B52" t="str">
            <v>Main Panel</v>
          </cell>
        </row>
      </sheetData>
      <sheetData sheetId="1951">
        <row r="52">
          <cell r="B52" t="str">
            <v>Main Panel</v>
          </cell>
        </row>
      </sheetData>
      <sheetData sheetId="1952">
        <row r="52">
          <cell r="B52" t="str">
            <v>Main Panel</v>
          </cell>
        </row>
      </sheetData>
      <sheetData sheetId="1953">
        <row r="52">
          <cell r="B52" t="str">
            <v>Main Panel</v>
          </cell>
        </row>
      </sheetData>
      <sheetData sheetId="1954">
        <row r="52">
          <cell r="B52" t="str">
            <v>Main Panel</v>
          </cell>
        </row>
      </sheetData>
      <sheetData sheetId="1955">
        <row r="52">
          <cell r="B52" t="str">
            <v>Main Panel</v>
          </cell>
        </row>
      </sheetData>
      <sheetData sheetId="1956">
        <row r="52">
          <cell r="B52" t="str">
            <v>Main Panel</v>
          </cell>
        </row>
      </sheetData>
      <sheetData sheetId="1957">
        <row r="52">
          <cell r="B52" t="str">
            <v>Main Panel</v>
          </cell>
        </row>
      </sheetData>
      <sheetData sheetId="1958">
        <row r="52">
          <cell r="B52" t="str">
            <v>Main Panel</v>
          </cell>
        </row>
      </sheetData>
      <sheetData sheetId="1959">
        <row r="52">
          <cell r="B52" t="str">
            <v>Main Panel</v>
          </cell>
        </row>
      </sheetData>
      <sheetData sheetId="1960">
        <row r="52">
          <cell r="B52" t="str">
            <v>Main Panel</v>
          </cell>
        </row>
      </sheetData>
      <sheetData sheetId="1961">
        <row r="52">
          <cell r="B52" t="str">
            <v>Main Panel</v>
          </cell>
        </row>
      </sheetData>
      <sheetData sheetId="1962">
        <row r="52">
          <cell r="B52" t="str">
            <v>Main Panel</v>
          </cell>
        </row>
      </sheetData>
      <sheetData sheetId="1963">
        <row r="52">
          <cell r="B52" t="str">
            <v>Main Panel</v>
          </cell>
        </row>
      </sheetData>
      <sheetData sheetId="1964">
        <row r="52">
          <cell r="B52" t="str">
            <v>Main Panel</v>
          </cell>
        </row>
      </sheetData>
      <sheetData sheetId="1965">
        <row r="52">
          <cell r="B52" t="str">
            <v>Main Panel</v>
          </cell>
        </row>
      </sheetData>
      <sheetData sheetId="1966">
        <row r="52">
          <cell r="B52" t="str">
            <v>Main Panel</v>
          </cell>
        </row>
      </sheetData>
      <sheetData sheetId="1967">
        <row r="52">
          <cell r="B52" t="str">
            <v>Main Panel</v>
          </cell>
        </row>
      </sheetData>
      <sheetData sheetId="1968">
        <row r="52">
          <cell r="B52" t="str">
            <v>Main Panel</v>
          </cell>
        </row>
      </sheetData>
      <sheetData sheetId="1969">
        <row r="52">
          <cell r="B52" t="str">
            <v>Main Panel</v>
          </cell>
        </row>
      </sheetData>
      <sheetData sheetId="1970">
        <row r="52">
          <cell r="B52" t="str">
            <v>Main Panel</v>
          </cell>
        </row>
      </sheetData>
      <sheetData sheetId="1971">
        <row r="52">
          <cell r="B52" t="str">
            <v>Main Panel</v>
          </cell>
        </row>
      </sheetData>
      <sheetData sheetId="1972">
        <row r="52">
          <cell r="B52" t="str">
            <v>Main Panel</v>
          </cell>
        </row>
      </sheetData>
      <sheetData sheetId="1973">
        <row r="52">
          <cell r="B52" t="str">
            <v>Main Panel</v>
          </cell>
        </row>
      </sheetData>
      <sheetData sheetId="1974">
        <row r="52">
          <cell r="B52" t="str">
            <v>Main Panel</v>
          </cell>
        </row>
      </sheetData>
      <sheetData sheetId="1975">
        <row r="52">
          <cell r="B52" t="str">
            <v>Main Panel</v>
          </cell>
        </row>
      </sheetData>
      <sheetData sheetId="1976">
        <row r="52">
          <cell r="B52" t="str">
            <v>Main Panel</v>
          </cell>
        </row>
      </sheetData>
      <sheetData sheetId="1977">
        <row r="52">
          <cell r="B52" t="str">
            <v>Main Panel</v>
          </cell>
        </row>
      </sheetData>
      <sheetData sheetId="1978">
        <row r="52">
          <cell r="B52" t="str">
            <v>Main Panel</v>
          </cell>
        </row>
      </sheetData>
      <sheetData sheetId="1979">
        <row r="52">
          <cell r="B52" t="str">
            <v>Main Panel</v>
          </cell>
        </row>
      </sheetData>
      <sheetData sheetId="1980">
        <row r="52">
          <cell r="B52" t="str">
            <v>Main Panel</v>
          </cell>
        </row>
      </sheetData>
      <sheetData sheetId="1981">
        <row r="52">
          <cell r="B52" t="str">
            <v>Main Panel</v>
          </cell>
        </row>
      </sheetData>
      <sheetData sheetId="1982">
        <row r="52">
          <cell r="B52" t="str">
            <v>Main Panel</v>
          </cell>
        </row>
      </sheetData>
      <sheetData sheetId="1983">
        <row r="52">
          <cell r="B52" t="str">
            <v>Main Panel</v>
          </cell>
        </row>
      </sheetData>
      <sheetData sheetId="1984">
        <row r="52">
          <cell r="B52" t="str">
            <v>Main Panel</v>
          </cell>
        </row>
      </sheetData>
      <sheetData sheetId="1985">
        <row r="52">
          <cell r="B52" t="str">
            <v>Main Panel</v>
          </cell>
        </row>
      </sheetData>
      <sheetData sheetId="1986">
        <row r="52">
          <cell r="B52" t="str">
            <v>Main Panel</v>
          </cell>
        </row>
      </sheetData>
      <sheetData sheetId="1987">
        <row r="52">
          <cell r="B52" t="str">
            <v>Main Panel</v>
          </cell>
        </row>
      </sheetData>
      <sheetData sheetId="1988">
        <row r="52">
          <cell r="B52" t="str">
            <v>Main Panel</v>
          </cell>
        </row>
      </sheetData>
      <sheetData sheetId="1989">
        <row r="52">
          <cell r="B52" t="str">
            <v>Main Panel</v>
          </cell>
        </row>
      </sheetData>
      <sheetData sheetId="1990">
        <row r="52">
          <cell r="B52" t="str">
            <v>Main Panel</v>
          </cell>
        </row>
      </sheetData>
      <sheetData sheetId="1991">
        <row r="52">
          <cell r="B52" t="str">
            <v>Main Panel</v>
          </cell>
        </row>
      </sheetData>
      <sheetData sheetId="1992">
        <row r="52">
          <cell r="B52" t="str">
            <v>Main Panel</v>
          </cell>
        </row>
      </sheetData>
      <sheetData sheetId="1993">
        <row r="52">
          <cell r="B52" t="str">
            <v>Main Panel</v>
          </cell>
        </row>
      </sheetData>
      <sheetData sheetId="1994">
        <row r="52">
          <cell r="B52" t="str">
            <v>Main Panel</v>
          </cell>
        </row>
      </sheetData>
      <sheetData sheetId="1995">
        <row r="52">
          <cell r="B52" t="str">
            <v>Main Panel</v>
          </cell>
        </row>
      </sheetData>
      <sheetData sheetId="1996">
        <row r="52">
          <cell r="B52" t="str">
            <v>Main Panel</v>
          </cell>
        </row>
      </sheetData>
      <sheetData sheetId="1997">
        <row r="52">
          <cell r="B52" t="str">
            <v>Main Panel</v>
          </cell>
        </row>
      </sheetData>
      <sheetData sheetId="1998">
        <row r="52">
          <cell r="B52" t="str">
            <v>Main Panel</v>
          </cell>
        </row>
      </sheetData>
      <sheetData sheetId="1999">
        <row r="52">
          <cell r="B52" t="str">
            <v>Main Panel</v>
          </cell>
        </row>
      </sheetData>
      <sheetData sheetId="2000">
        <row r="52">
          <cell r="B52" t="str">
            <v>Main Panel</v>
          </cell>
        </row>
      </sheetData>
      <sheetData sheetId="2001">
        <row r="52">
          <cell r="B52" t="str">
            <v>Main Panel</v>
          </cell>
        </row>
      </sheetData>
      <sheetData sheetId="2002">
        <row r="52">
          <cell r="B52" t="str">
            <v>Main Panel</v>
          </cell>
        </row>
      </sheetData>
      <sheetData sheetId="2003">
        <row r="52">
          <cell r="B52" t="str">
            <v>Main Panel</v>
          </cell>
        </row>
      </sheetData>
      <sheetData sheetId="2004">
        <row r="52">
          <cell r="B52" t="str">
            <v>Main Panel</v>
          </cell>
        </row>
      </sheetData>
      <sheetData sheetId="2005">
        <row r="52">
          <cell r="B52" t="str">
            <v>Main Panel</v>
          </cell>
        </row>
      </sheetData>
      <sheetData sheetId="2006">
        <row r="52">
          <cell r="B52" t="str">
            <v>Main Panel</v>
          </cell>
        </row>
      </sheetData>
      <sheetData sheetId="2007">
        <row r="52">
          <cell r="B52" t="str">
            <v>Main Panel</v>
          </cell>
        </row>
      </sheetData>
      <sheetData sheetId="2008">
        <row r="52">
          <cell r="B52" t="str">
            <v>Main Panel</v>
          </cell>
        </row>
      </sheetData>
      <sheetData sheetId="2009">
        <row r="52">
          <cell r="B52" t="str">
            <v>Main Panel</v>
          </cell>
        </row>
      </sheetData>
      <sheetData sheetId="2010">
        <row r="52">
          <cell r="B52" t="str">
            <v>Main Panel</v>
          </cell>
        </row>
      </sheetData>
      <sheetData sheetId="2011">
        <row r="52">
          <cell r="B52" t="str">
            <v>Main Panel</v>
          </cell>
        </row>
      </sheetData>
      <sheetData sheetId="2012">
        <row r="52">
          <cell r="B52" t="str">
            <v>Main Panel</v>
          </cell>
        </row>
      </sheetData>
      <sheetData sheetId="2013">
        <row r="52">
          <cell r="B52" t="str">
            <v>Main Panel</v>
          </cell>
        </row>
      </sheetData>
      <sheetData sheetId="2014">
        <row r="52">
          <cell r="B52" t="str">
            <v>Main Panel</v>
          </cell>
        </row>
      </sheetData>
      <sheetData sheetId="2015">
        <row r="52">
          <cell r="B52" t="str">
            <v>Main Panel</v>
          </cell>
        </row>
      </sheetData>
      <sheetData sheetId="2016">
        <row r="52">
          <cell r="B52" t="str">
            <v>Main Panel</v>
          </cell>
        </row>
      </sheetData>
      <sheetData sheetId="2017">
        <row r="52">
          <cell r="B52" t="str">
            <v>Main Panel</v>
          </cell>
        </row>
      </sheetData>
      <sheetData sheetId="2018">
        <row r="52">
          <cell r="B52" t="str">
            <v>Main Panel</v>
          </cell>
        </row>
      </sheetData>
      <sheetData sheetId="2019">
        <row r="52">
          <cell r="B52" t="str">
            <v>Main Panel</v>
          </cell>
        </row>
      </sheetData>
      <sheetData sheetId="2020">
        <row r="52">
          <cell r="B52" t="str">
            <v>Main Panel</v>
          </cell>
        </row>
      </sheetData>
      <sheetData sheetId="2021">
        <row r="52">
          <cell r="B52" t="str">
            <v>Main Panel</v>
          </cell>
        </row>
      </sheetData>
      <sheetData sheetId="2022">
        <row r="52">
          <cell r="B52" t="str">
            <v>Main Panel</v>
          </cell>
        </row>
      </sheetData>
      <sheetData sheetId="2023">
        <row r="52">
          <cell r="B52" t="str">
            <v>Main Panel</v>
          </cell>
        </row>
      </sheetData>
      <sheetData sheetId="2024">
        <row r="52">
          <cell r="B52" t="str">
            <v>Main Panel</v>
          </cell>
        </row>
      </sheetData>
      <sheetData sheetId="2025">
        <row r="52">
          <cell r="B52" t="str">
            <v>Main Panel</v>
          </cell>
        </row>
      </sheetData>
      <sheetData sheetId="2026">
        <row r="52">
          <cell r="B52" t="str">
            <v>Main Panel</v>
          </cell>
        </row>
      </sheetData>
      <sheetData sheetId="2027">
        <row r="52">
          <cell r="B52" t="str">
            <v>Main Panel</v>
          </cell>
        </row>
      </sheetData>
      <sheetData sheetId="2028">
        <row r="52">
          <cell r="B52" t="str">
            <v>Main Panel</v>
          </cell>
        </row>
      </sheetData>
      <sheetData sheetId="2029">
        <row r="52">
          <cell r="B52" t="str">
            <v>Main Panel</v>
          </cell>
        </row>
      </sheetData>
      <sheetData sheetId="2030">
        <row r="52">
          <cell r="B52" t="str">
            <v>Main Panel</v>
          </cell>
        </row>
      </sheetData>
      <sheetData sheetId="2031">
        <row r="52">
          <cell r="B52" t="str">
            <v>Main Panel</v>
          </cell>
        </row>
      </sheetData>
      <sheetData sheetId="2032">
        <row r="52">
          <cell r="B52" t="str">
            <v>Main Panel</v>
          </cell>
        </row>
      </sheetData>
      <sheetData sheetId="2033">
        <row r="52">
          <cell r="B52" t="str">
            <v>Main Panel</v>
          </cell>
        </row>
      </sheetData>
      <sheetData sheetId="2034">
        <row r="52">
          <cell r="B52" t="str">
            <v>Main Panel</v>
          </cell>
        </row>
      </sheetData>
      <sheetData sheetId="2035">
        <row r="52">
          <cell r="B52" t="str">
            <v>Main Panel</v>
          </cell>
        </row>
      </sheetData>
      <sheetData sheetId="2036">
        <row r="52">
          <cell r="B52" t="str">
            <v>Main Panel</v>
          </cell>
        </row>
      </sheetData>
      <sheetData sheetId="2037">
        <row r="52">
          <cell r="B52" t="str">
            <v>Main Panel</v>
          </cell>
        </row>
      </sheetData>
      <sheetData sheetId="2038">
        <row r="52">
          <cell r="B52" t="str">
            <v>Main Panel</v>
          </cell>
        </row>
      </sheetData>
      <sheetData sheetId="2039">
        <row r="52">
          <cell r="B52" t="str">
            <v>Main Panel</v>
          </cell>
        </row>
      </sheetData>
      <sheetData sheetId="2040">
        <row r="52">
          <cell r="B52" t="str">
            <v>Main Panel</v>
          </cell>
        </row>
      </sheetData>
      <sheetData sheetId="2041">
        <row r="52">
          <cell r="B52" t="str">
            <v>Main Panel</v>
          </cell>
        </row>
      </sheetData>
      <sheetData sheetId="2042">
        <row r="52">
          <cell r="B52" t="str">
            <v>Main Panel</v>
          </cell>
        </row>
      </sheetData>
      <sheetData sheetId="2043">
        <row r="52">
          <cell r="B52" t="str">
            <v>Main Panel</v>
          </cell>
        </row>
      </sheetData>
      <sheetData sheetId="2044">
        <row r="52">
          <cell r="B52" t="str">
            <v>Main Panel</v>
          </cell>
        </row>
      </sheetData>
      <sheetData sheetId="2045">
        <row r="52">
          <cell r="B52" t="str">
            <v>Main Panel</v>
          </cell>
        </row>
      </sheetData>
      <sheetData sheetId="2046">
        <row r="52">
          <cell r="B52" t="str">
            <v>Main Panel</v>
          </cell>
        </row>
      </sheetData>
      <sheetData sheetId="2047">
        <row r="52">
          <cell r="B52" t="str">
            <v>Main Panel</v>
          </cell>
        </row>
      </sheetData>
      <sheetData sheetId="2048">
        <row r="52">
          <cell r="B52" t="str">
            <v>Main Panel</v>
          </cell>
        </row>
      </sheetData>
      <sheetData sheetId="2049">
        <row r="52">
          <cell r="B52" t="str">
            <v>Main Panel</v>
          </cell>
        </row>
      </sheetData>
      <sheetData sheetId="2050">
        <row r="52">
          <cell r="B52" t="str">
            <v>Main Panel</v>
          </cell>
        </row>
      </sheetData>
      <sheetData sheetId="2051">
        <row r="52">
          <cell r="B52" t="str">
            <v>Main Panel</v>
          </cell>
        </row>
      </sheetData>
      <sheetData sheetId="2052">
        <row r="52">
          <cell r="B52" t="str">
            <v>Main Panel</v>
          </cell>
        </row>
      </sheetData>
      <sheetData sheetId="2053">
        <row r="52">
          <cell r="B52" t="str">
            <v>Main Panel</v>
          </cell>
        </row>
      </sheetData>
      <sheetData sheetId="2054">
        <row r="52">
          <cell r="B52" t="str">
            <v>Main Panel</v>
          </cell>
        </row>
      </sheetData>
      <sheetData sheetId="2055">
        <row r="52">
          <cell r="B52" t="str">
            <v>Main Panel</v>
          </cell>
        </row>
      </sheetData>
      <sheetData sheetId="2056">
        <row r="52">
          <cell r="B52" t="str">
            <v>Main Panel</v>
          </cell>
        </row>
      </sheetData>
      <sheetData sheetId="2057">
        <row r="52">
          <cell r="B52" t="str">
            <v>Main Panel</v>
          </cell>
        </row>
      </sheetData>
      <sheetData sheetId="2058">
        <row r="52">
          <cell r="B52" t="str">
            <v>Main Panel</v>
          </cell>
        </row>
      </sheetData>
      <sheetData sheetId="2059">
        <row r="52">
          <cell r="B52" t="str">
            <v>Main Panel</v>
          </cell>
        </row>
      </sheetData>
      <sheetData sheetId="2060">
        <row r="52">
          <cell r="B52" t="str">
            <v>Main Panel</v>
          </cell>
        </row>
      </sheetData>
      <sheetData sheetId="2061">
        <row r="52">
          <cell r="B52" t="str">
            <v>Main Panel</v>
          </cell>
        </row>
      </sheetData>
      <sheetData sheetId="2062">
        <row r="52">
          <cell r="B52" t="str">
            <v>Main Panel</v>
          </cell>
        </row>
      </sheetData>
      <sheetData sheetId="2063">
        <row r="52">
          <cell r="B52" t="str">
            <v>Main Panel</v>
          </cell>
        </row>
      </sheetData>
      <sheetData sheetId="2064">
        <row r="52">
          <cell r="B52" t="str">
            <v>Main Panel</v>
          </cell>
        </row>
      </sheetData>
      <sheetData sheetId="2065">
        <row r="52">
          <cell r="B52" t="str">
            <v>Main Panel</v>
          </cell>
        </row>
      </sheetData>
      <sheetData sheetId="2066">
        <row r="52">
          <cell r="B52" t="str">
            <v>Main Panel</v>
          </cell>
        </row>
      </sheetData>
      <sheetData sheetId="2067">
        <row r="52">
          <cell r="B52" t="str">
            <v>Main Panel</v>
          </cell>
        </row>
      </sheetData>
      <sheetData sheetId="2068">
        <row r="52">
          <cell r="B52" t="str">
            <v>Main Panel</v>
          </cell>
        </row>
      </sheetData>
      <sheetData sheetId="2069">
        <row r="52">
          <cell r="B52" t="str">
            <v>Main Panel</v>
          </cell>
        </row>
      </sheetData>
      <sheetData sheetId="2070">
        <row r="52">
          <cell r="B52" t="str">
            <v>Main Panel</v>
          </cell>
        </row>
      </sheetData>
      <sheetData sheetId="2071">
        <row r="52">
          <cell r="B52" t="str">
            <v>Main Panel</v>
          </cell>
        </row>
      </sheetData>
      <sheetData sheetId="2072">
        <row r="52">
          <cell r="B52" t="str">
            <v>Main Panel</v>
          </cell>
        </row>
      </sheetData>
      <sheetData sheetId="2073">
        <row r="52">
          <cell r="B52" t="str">
            <v>Main Panel</v>
          </cell>
        </row>
      </sheetData>
      <sheetData sheetId="2074">
        <row r="52">
          <cell r="B52" t="str">
            <v>Main Panel</v>
          </cell>
        </row>
      </sheetData>
      <sheetData sheetId="2075">
        <row r="52">
          <cell r="B52" t="str">
            <v>Main Panel</v>
          </cell>
        </row>
      </sheetData>
      <sheetData sheetId="2076">
        <row r="52">
          <cell r="B52" t="str">
            <v>Main Panel</v>
          </cell>
        </row>
      </sheetData>
      <sheetData sheetId="2077">
        <row r="52">
          <cell r="B52" t="str">
            <v>Main Panel</v>
          </cell>
        </row>
      </sheetData>
      <sheetData sheetId="2078">
        <row r="52">
          <cell r="B52" t="str">
            <v>Main Panel</v>
          </cell>
        </row>
      </sheetData>
      <sheetData sheetId="2079">
        <row r="52">
          <cell r="B52" t="str">
            <v>Main Panel</v>
          </cell>
        </row>
      </sheetData>
      <sheetData sheetId="2080">
        <row r="52">
          <cell r="B52" t="str">
            <v>Main Panel</v>
          </cell>
        </row>
      </sheetData>
      <sheetData sheetId="2081">
        <row r="52">
          <cell r="B52" t="str">
            <v>Main Panel</v>
          </cell>
        </row>
      </sheetData>
      <sheetData sheetId="2082">
        <row r="52">
          <cell r="B52" t="str">
            <v>Main Panel</v>
          </cell>
        </row>
      </sheetData>
      <sheetData sheetId="2083">
        <row r="52">
          <cell r="B52" t="str">
            <v>Main Panel</v>
          </cell>
        </row>
      </sheetData>
      <sheetData sheetId="2084">
        <row r="52">
          <cell r="B52" t="str">
            <v>Main Panel</v>
          </cell>
        </row>
      </sheetData>
      <sheetData sheetId="2085">
        <row r="52">
          <cell r="B52" t="str">
            <v>Main Panel</v>
          </cell>
        </row>
      </sheetData>
      <sheetData sheetId="2086">
        <row r="52">
          <cell r="B52" t="str">
            <v>Main Panel</v>
          </cell>
        </row>
      </sheetData>
      <sheetData sheetId="2087">
        <row r="52">
          <cell r="B52" t="str">
            <v>Main Panel</v>
          </cell>
        </row>
      </sheetData>
      <sheetData sheetId="2088">
        <row r="52">
          <cell r="B52" t="str">
            <v>Main Panel</v>
          </cell>
        </row>
      </sheetData>
      <sheetData sheetId="2089">
        <row r="52">
          <cell r="B52" t="str">
            <v>Main Panel</v>
          </cell>
        </row>
      </sheetData>
      <sheetData sheetId="2090">
        <row r="52">
          <cell r="B52" t="str">
            <v>Main Panel</v>
          </cell>
        </row>
      </sheetData>
      <sheetData sheetId="2091">
        <row r="52">
          <cell r="B52" t="str">
            <v>Main Panel</v>
          </cell>
        </row>
      </sheetData>
      <sheetData sheetId="2092">
        <row r="52">
          <cell r="B52" t="str">
            <v>Main Panel</v>
          </cell>
        </row>
      </sheetData>
      <sheetData sheetId="2093">
        <row r="52">
          <cell r="B52" t="str">
            <v>Main Panel</v>
          </cell>
        </row>
      </sheetData>
      <sheetData sheetId="2094">
        <row r="52">
          <cell r="B52" t="str">
            <v>Main Panel</v>
          </cell>
        </row>
      </sheetData>
      <sheetData sheetId="2095">
        <row r="52">
          <cell r="B52" t="str">
            <v>Main Panel</v>
          </cell>
        </row>
      </sheetData>
      <sheetData sheetId="2096">
        <row r="52">
          <cell r="B52" t="str">
            <v>Main Panel</v>
          </cell>
        </row>
      </sheetData>
      <sheetData sheetId="2097">
        <row r="52">
          <cell r="B52" t="str">
            <v>Main Panel</v>
          </cell>
        </row>
      </sheetData>
      <sheetData sheetId="2098">
        <row r="52">
          <cell r="B52" t="str">
            <v>Main Panel</v>
          </cell>
        </row>
      </sheetData>
      <sheetData sheetId="2099">
        <row r="52">
          <cell r="B52" t="str">
            <v>Main Panel</v>
          </cell>
        </row>
      </sheetData>
      <sheetData sheetId="2100">
        <row r="52">
          <cell r="B52" t="str">
            <v>Main Panel</v>
          </cell>
        </row>
      </sheetData>
      <sheetData sheetId="2101">
        <row r="52">
          <cell r="B52" t="str">
            <v>Main Panel</v>
          </cell>
        </row>
      </sheetData>
      <sheetData sheetId="2102">
        <row r="52">
          <cell r="B52" t="str">
            <v>Main Panel</v>
          </cell>
        </row>
      </sheetData>
      <sheetData sheetId="2103">
        <row r="52">
          <cell r="B52" t="str">
            <v>Main Panel</v>
          </cell>
        </row>
      </sheetData>
      <sheetData sheetId="2104">
        <row r="52">
          <cell r="B52" t="str">
            <v>Main Panel</v>
          </cell>
        </row>
      </sheetData>
      <sheetData sheetId="2105">
        <row r="52">
          <cell r="B52" t="str">
            <v>Main Panel</v>
          </cell>
        </row>
      </sheetData>
      <sheetData sheetId="2106">
        <row r="52">
          <cell r="B52" t="str">
            <v>Main Panel</v>
          </cell>
        </row>
      </sheetData>
      <sheetData sheetId="2107">
        <row r="52">
          <cell r="B52" t="str">
            <v>Main Panel</v>
          </cell>
        </row>
      </sheetData>
      <sheetData sheetId="2108">
        <row r="52">
          <cell r="B52" t="str">
            <v>Main Panel</v>
          </cell>
        </row>
      </sheetData>
      <sheetData sheetId="2109">
        <row r="52">
          <cell r="B52" t="str">
            <v>Main Panel</v>
          </cell>
        </row>
      </sheetData>
      <sheetData sheetId="2110">
        <row r="52">
          <cell r="B52" t="str">
            <v>Main Panel</v>
          </cell>
        </row>
      </sheetData>
      <sheetData sheetId="2111">
        <row r="52">
          <cell r="B52" t="str">
            <v>Main Panel</v>
          </cell>
        </row>
      </sheetData>
      <sheetData sheetId="2112">
        <row r="52">
          <cell r="B52" t="str">
            <v>Main Panel</v>
          </cell>
        </row>
      </sheetData>
      <sheetData sheetId="2113" refreshError="1"/>
      <sheetData sheetId="2114" refreshError="1"/>
      <sheetData sheetId="2115" refreshError="1"/>
      <sheetData sheetId="2116" refreshError="1"/>
      <sheetData sheetId="2117" refreshError="1"/>
      <sheetData sheetId="2118" refreshError="1"/>
      <sheetData sheetId="2119" refreshError="1"/>
      <sheetData sheetId="2120" refreshError="1"/>
      <sheetData sheetId="2121" refreshError="1"/>
      <sheetData sheetId="2122" refreshError="1"/>
      <sheetData sheetId="2123" refreshError="1"/>
      <sheetData sheetId="2124" refreshError="1"/>
      <sheetData sheetId="2125" refreshError="1"/>
      <sheetData sheetId="2126" refreshError="1"/>
      <sheetData sheetId="2127" refreshError="1"/>
      <sheetData sheetId="2128" refreshError="1"/>
      <sheetData sheetId="2129" refreshError="1"/>
      <sheetData sheetId="2130" refreshError="1"/>
      <sheetData sheetId="2131" refreshError="1"/>
      <sheetData sheetId="2132" refreshError="1"/>
      <sheetData sheetId="2133" refreshError="1"/>
      <sheetData sheetId="2134" refreshError="1"/>
      <sheetData sheetId="2135" refreshError="1"/>
      <sheetData sheetId="2136" refreshError="1"/>
      <sheetData sheetId="2137" refreshError="1"/>
      <sheetData sheetId="2138" refreshError="1"/>
      <sheetData sheetId="2139" refreshError="1"/>
      <sheetData sheetId="2140" refreshError="1"/>
      <sheetData sheetId="2141" refreshError="1"/>
      <sheetData sheetId="2142" refreshError="1"/>
      <sheetData sheetId="2143" refreshError="1"/>
      <sheetData sheetId="2144" refreshError="1"/>
      <sheetData sheetId="2145" refreshError="1"/>
      <sheetData sheetId="2146" refreshError="1"/>
      <sheetData sheetId="2147" refreshError="1"/>
      <sheetData sheetId="2148" refreshError="1"/>
      <sheetData sheetId="2149" refreshError="1"/>
      <sheetData sheetId="2150" refreshError="1"/>
      <sheetData sheetId="2151" refreshError="1"/>
      <sheetData sheetId="2152"/>
      <sheetData sheetId="2153"/>
      <sheetData sheetId="2154"/>
      <sheetData sheetId="2155">
        <row r="52">
          <cell r="B52" t="str">
            <v>Main Panel</v>
          </cell>
        </row>
      </sheetData>
      <sheetData sheetId="2156">
        <row r="52">
          <cell r="B52" t="str">
            <v>Main Panel</v>
          </cell>
        </row>
      </sheetData>
      <sheetData sheetId="2157">
        <row r="52">
          <cell r="B52" t="str">
            <v>Main Panel</v>
          </cell>
        </row>
      </sheetData>
      <sheetData sheetId="2158">
        <row r="52">
          <cell r="B52" t="str">
            <v>Main Panel</v>
          </cell>
        </row>
      </sheetData>
      <sheetData sheetId="2159">
        <row r="52">
          <cell r="B52" t="str">
            <v>Main Panel</v>
          </cell>
        </row>
      </sheetData>
      <sheetData sheetId="2160">
        <row r="52">
          <cell r="B52" t="str">
            <v>Main Panel</v>
          </cell>
        </row>
      </sheetData>
      <sheetData sheetId="2161">
        <row r="52">
          <cell r="B52" t="str">
            <v>Main Panel</v>
          </cell>
        </row>
      </sheetData>
      <sheetData sheetId="2162">
        <row r="52">
          <cell r="B52" t="str">
            <v>Main Panel</v>
          </cell>
        </row>
      </sheetData>
      <sheetData sheetId="2163">
        <row r="52">
          <cell r="B52" t="str">
            <v>Main Panel</v>
          </cell>
        </row>
      </sheetData>
      <sheetData sheetId="2164">
        <row r="52">
          <cell r="B52" t="str">
            <v>Main Panel</v>
          </cell>
        </row>
      </sheetData>
      <sheetData sheetId="2165">
        <row r="52">
          <cell r="B52" t="str">
            <v>Main Panel</v>
          </cell>
        </row>
      </sheetData>
      <sheetData sheetId="2166">
        <row r="52">
          <cell r="B52" t="str">
            <v>Main Panel</v>
          </cell>
        </row>
      </sheetData>
      <sheetData sheetId="2167">
        <row r="52">
          <cell r="B52" t="str">
            <v>Main Panel</v>
          </cell>
        </row>
      </sheetData>
      <sheetData sheetId="2168">
        <row r="52">
          <cell r="B52" t="str">
            <v>Main Panel</v>
          </cell>
        </row>
      </sheetData>
      <sheetData sheetId="2169">
        <row r="52">
          <cell r="B52" t="str">
            <v>Main Panel</v>
          </cell>
        </row>
      </sheetData>
      <sheetData sheetId="2170">
        <row r="52">
          <cell r="B52" t="str">
            <v>Main Panel</v>
          </cell>
        </row>
      </sheetData>
      <sheetData sheetId="2171">
        <row r="52">
          <cell r="B52" t="str">
            <v>Main Panel</v>
          </cell>
        </row>
      </sheetData>
      <sheetData sheetId="2172">
        <row r="52">
          <cell r="B52" t="str">
            <v>Main Panel</v>
          </cell>
        </row>
      </sheetData>
      <sheetData sheetId="2173">
        <row r="52">
          <cell r="B52" t="str">
            <v>Main Panel</v>
          </cell>
        </row>
      </sheetData>
      <sheetData sheetId="2174">
        <row r="52">
          <cell r="B52" t="str">
            <v>Main Panel</v>
          </cell>
        </row>
      </sheetData>
      <sheetData sheetId="2175">
        <row r="52">
          <cell r="B52" t="str">
            <v>Main Panel</v>
          </cell>
        </row>
      </sheetData>
      <sheetData sheetId="2176">
        <row r="52">
          <cell r="B52" t="str">
            <v>Main Panel</v>
          </cell>
        </row>
      </sheetData>
      <sheetData sheetId="2177">
        <row r="52">
          <cell r="B52" t="str">
            <v>Main Panel</v>
          </cell>
        </row>
      </sheetData>
      <sheetData sheetId="2178">
        <row r="52">
          <cell r="B52" t="str">
            <v>Main Panel</v>
          </cell>
        </row>
      </sheetData>
      <sheetData sheetId="2179">
        <row r="52">
          <cell r="B52" t="str">
            <v>Main Panel</v>
          </cell>
        </row>
      </sheetData>
      <sheetData sheetId="2180">
        <row r="52">
          <cell r="B52" t="str">
            <v>Main Panel</v>
          </cell>
        </row>
      </sheetData>
      <sheetData sheetId="2181">
        <row r="52">
          <cell r="B52" t="str">
            <v>Main Panel</v>
          </cell>
        </row>
      </sheetData>
      <sheetData sheetId="2182">
        <row r="52">
          <cell r="B52" t="str">
            <v>Main Panel</v>
          </cell>
        </row>
      </sheetData>
      <sheetData sheetId="2183">
        <row r="52">
          <cell r="B52" t="str">
            <v>Main Panel</v>
          </cell>
        </row>
      </sheetData>
      <sheetData sheetId="2184">
        <row r="52">
          <cell r="B52" t="str">
            <v>Main Panel</v>
          </cell>
        </row>
      </sheetData>
      <sheetData sheetId="2185">
        <row r="52">
          <cell r="B52" t="str">
            <v>Main Panel</v>
          </cell>
        </row>
      </sheetData>
      <sheetData sheetId="2186">
        <row r="52">
          <cell r="B52" t="str">
            <v>Main Panel</v>
          </cell>
        </row>
      </sheetData>
      <sheetData sheetId="2187">
        <row r="52">
          <cell r="B52" t="str">
            <v>Main Panel</v>
          </cell>
        </row>
      </sheetData>
      <sheetData sheetId="2188">
        <row r="52">
          <cell r="B52" t="str">
            <v>Main Panel</v>
          </cell>
        </row>
      </sheetData>
      <sheetData sheetId="2189">
        <row r="52">
          <cell r="B52" t="str">
            <v>Main Panel</v>
          </cell>
        </row>
      </sheetData>
      <sheetData sheetId="2190">
        <row r="52">
          <cell r="B52" t="str">
            <v>Main Panel</v>
          </cell>
        </row>
      </sheetData>
      <sheetData sheetId="2191" refreshError="1"/>
      <sheetData sheetId="2192" refreshError="1"/>
      <sheetData sheetId="2193" refreshError="1"/>
      <sheetData sheetId="2194" refreshError="1"/>
      <sheetData sheetId="2195" refreshError="1"/>
      <sheetData sheetId="2196" refreshError="1"/>
      <sheetData sheetId="2197" refreshError="1"/>
      <sheetData sheetId="2198" refreshError="1"/>
      <sheetData sheetId="2199" refreshError="1"/>
      <sheetData sheetId="2200" refreshError="1"/>
      <sheetData sheetId="2201" refreshError="1"/>
      <sheetData sheetId="2202" refreshError="1"/>
      <sheetData sheetId="2203" refreshError="1"/>
      <sheetData sheetId="2204" refreshError="1"/>
      <sheetData sheetId="2205" refreshError="1"/>
      <sheetData sheetId="2206" refreshError="1"/>
      <sheetData sheetId="2207" refreshError="1"/>
      <sheetData sheetId="2208" refreshError="1"/>
      <sheetData sheetId="2209" refreshError="1"/>
      <sheetData sheetId="2210" refreshError="1"/>
      <sheetData sheetId="2211" refreshError="1"/>
      <sheetData sheetId="2212" refreshError="1"/>
      <sheetData sheetId="2213" refreshError="1"/>
      <sheetData sheetId="2214" refreshError="1"/>
      <sheetData sheetId="2215" refreshError="1"/>
      <sheetData sheetId="2216" refreshError="1"/>
      <sheetData sheetId="2217" refreshError="1"/>
      <sheetData sheetId="2218" refreshError="1"/>
      <sheetData sheetId="2219" refreshError="1"/>
      <sheetData sheetId="2220" refreshError="1"/>
      <sheetData sheetId="2221" refreshError="1"/>
      <sheetData sheetId="2222" refreshError="1"/>
      <sheetData sheetId="2223" refreshError="1"/>
      <sheetData sheetId="2224" refreshError="1"/>
      <sheetData sheetId="2225" refreshError="1"/>
      <sheetData sheetId="2226" refreshError="1"/>
      <sheetData sheetId="2227" refreshError="1"/>
      <sheetData sheetId="2228" refreshError="1"/>
      <sheetData sheetId="2229" refreshError="1"/>
      <sheetData sheetId="2230" refreshError="1"/>
      <sheetData sheetId="2231" refreshError="1"/>
      <sheetData sheetId="2232" refreshError="1"/>
      <sheetData sheetId="2233" refreshError="1"/>
      <sheetData sheetId="2234" refreshError="1"/>
      <sheetData sheetId="2235" refreshError="1"/>
      <sheetData sheetId="2236" refreshError="1"/>
      <sheetData sheetId="2237" refreshError="1"/>
      <sheetData sheetId="2238" refreshError="1"/>
      <sheetData sheetId="2239" refreshError="1"/>
      <sheetData sheetId="2240" refreshError="1"/>
      <sheetData sheetId="2241" refreshError="1"/>
      <sheetData sheetId="2242" refreshError="1"/>
      <sheetData sheetId="2243" refreshError="1"/>
      <sheetData sheetId="2244" refreshError="1"/>
      <sheetData sheetId="2245" refreshError="1"/>
      <sheetData sheetId="2246" refreshError="1"/>
      <sheetData sheetId="2247" refreshError="1"/>
      <sheetData sheetId="2248" refreshError="1"/>
      <sheetData sheetId="2249" refreshError="1"/>
      <sheetData sheetId="2250" refreshError="1"/>
      <sheetData sheetId="2251" refreshError="1"/>
      <sheetData sheetId="2252" refreshError="1"/>
      <sheetData sheetId="2253" refreshError="1"/>
      <sheetData sheetId="2254" refreshError="1"/>
      <sheetData sheetId="2255" refreshError="1"/>
      <sheetData sheetId="2256" refreshError="1"/>
      <sheetData sheetId="2257" refreshError="1"/>
      <sheetData sheetId="2258" refreshError="1"/>
      <sheetData sheetId="2259" refreshError="1"/>
      <sheetData sheetId="2260" refreshError="1"/>
      <sheetData sheetId="2261" refreshError="1"/>
      <sheetData sheetId="2262" refreshError="1"/>
      <sheetData sheetId="2263" refreshError="1"/>
      <sheetData sheetId="2264" refreshError="1"/>
      <sheetData sheetId="2265" refreshError="1"/>
      <sheetData sheetId="2266" refreshError="1"/>
      <sheetData sheetId="2267" refreshError="1"/>
      <sheetData sheetId="2268" refreshError="1"/>
      <sheetData sheetId="2269"/>
      <sheetData sheetId="2270"/>
      <sheetData sheetId="2271"/>
      <sheetData sheetId="2272">
        <row r="52">
          <cell r="B52" t="str">
            <v>Main Panel</v>
          </cell>
        </row>
      </sheetData>
      <sheetData sheetId="2273">
        <row r="52">
          <cell r="B52" t="str">
            <v>Main Panel</v>
          </cell>
        </row>
      </sheetData>
      <sheetData sheetId="2274">
        <row r="52">
          <cell r="B52" t="str">
            <v>Main Panel</v>
          </cell>
        </row>
      </sheetData>
      <sheetData sheetId="2275">
        <row r="52">
          <cell r="B52" t="str">
            <v>Main Panel</v>
          </cell>
        </row>
      </sheetData>
      <sheetData sheetId="2276">
        <row r="52">
          <cell r="B52" t="str">
            <v>Main Panel</v>
          </cell>
        </row>
      </sheetData>
      <sheetData sheetId="2277">
        <row r="52">
          <cell r="B52" t="str">
            <v>Main Panel</v>
          </cell>
        </row>
      </sheetData>
      <sheetData sheetId="2278">
        <row r="52">
          <cell r="B52" t="str">
            <v>Main Panel</v>
          </cell>
        </row>
      </sheetData>
      <sheetData sheetId="2279">
        <row r="52">
          <cell r="B52" t="str">
            <v>Main Panel</v>
          </cell>
        </row>
      </sheetData>
      <sheetData sheetId="2280">
        <row r="52">
          <cell r="B52" t="str">
            <v>Main Panel</v>
          </cell>
        </row>
      </sheetData>
      <sheetData sheetId="2281">
        <row r="52">
          <cell r="B52" t="str">
            <v>Main Panel</v>
          </cell>
        </row>
      </sheetData>
      <sheetData sheetId="2282">
        <row r="52">
          <cell r="B52" t="str">
            <v>Main Panel</v>
          </cell>
        </row>
      </sheetData>
      <sheetData sheetId="2283">
        <row r="52">
          <cell r="B52" t="str">
            <v>Main Panel</v>
          </cell>
        </row>
      </sheetData>
      <sheetData sheetId="2284">
        <row r="52">
          <cell r="B52" t="str">
            <v>Main Panel</v>
          </cell>
        </row>
      </sheetData>
      <sheetData sheetId="2285">
        <row r="52">
          <cell r="B52" t="str">
            <v>Main Panel</v>
          </cell>
        </row>
      </sheetData>
      <sheetData sheetId="2286">
        <row r="52">
          <cell r="B52" t="str">
            <v>Main Panel</v>
          </cell>
        </row>
      </sheetData>
      <sheetData sheetId="2287">
        <row r="52">
          <cell r="B52" t="str">
            <v>Main Panel</v>
          </cell>
        </row>
      </sheetData>
      <sheetData sheetId="2288">
        <row r="52">
          <cell r="B52" t="str">
            <v>Main Panel</v>
          </cell>
        </row>
      </sheetData>
      <sheetData sheetId="2289">
        <row r="52">
          <cell r="B52" t="str">
            <v>Main Panel</v>
          </cell>
        </row>
      </sheetData>
      <sheetData sheetId="2290">
        <row r="52">
          <cell r="B52" t="str">
            <v>Main Panel</v>
          </cell>
        </row>
      </sheetData>
      <sheetData sheetId="2291">
        <row r="52">
          <cell r="B52" t="str">
            <v>Main Panel</v>
          </cell>
        </row>
      </sheetData>
      <sheetData sheetId="2292">
        <row r="52">
          <cell r="B52" t="str">
            <v>Main Panel</v>
          </cell>
        </row>
      </sheetData>
      <sheetData sheetId="2293">
        <row r="52">
          <cell r="B52" t="str">
            <v>Main Panel</v>
          </cell>
        </row>
      </sheetData>
      <sheetData sheetId="2294">
        <row r="52">
          <cell r="B52" t="str">
            <v>Main Panel</v>
          </cell>
        </row>
      </sheetData>
      <sheetData sheetId="2295">
        <row r="52">
          <cell r="B52" t="str">
            <v>Main Panel</v>
          </cell>
        </row>
      </sheetData>
      <sheetData sheetId="2296">
        <row r="52">
          <cell r="B52" t="str">
            <v>Main Panel</v>
          </cell>
        </row>
      </sheetData>
      <sheetData sheetId="2297">
        <row r="52">
          <cell r="B52" t="str">
            <v>Main Panel</v>
          </cell>
        </row>
      </sheetData>
      <sheetData sheetId="2298">
        <row r="52">
          <cell r="B52" t="str">
            <v>Main Panel</v>
          </cell>
        </row>
      </sheetData>
      <sheetData sheetId="2299">
        <row r="52">
          <cell r="B52" t="str">
            <v>Main Panel</v>
          </cell>
        </row>
      </sheetData>
      <sheetData sheetId="2300">
        <row r="52">
          <cell r="B52" t="str">
            <v>Main Panel</v>
          </cell>
        </row>
      </sheetData>
      <sheetData sheetId="2301">
        <row r="52">
          <cell r="B52" t="str">
            <v>Main Panel</v>
          </cell>
        </row>
      </sheetData>
      <sheetData sheetId="2302">
        <row r="52">
          <cell r="B52" t="str">
            <v>Main Panel</v>
          </cell>
        </row>
      </sheetData>
      <sheetData sheetId="2303">
        <row r="52">
          <cell r="B52" t="str">
            <v>Main Panel</v>
          </cell>
        </row>
      </sheetData>
      <sheetData sheetId="2304">
        <row r="52">
          <cell r="B52" t="str">
            <v>Main Panel</v>
          </cell>
        </row>
      </sheetData>
      <sheetData sheetId="2305">
        <row r="52">
          <cell r="B52" t="str">
            <v>Main Panel</v>
          </cell>
        </row>
      </sheetData>
      <sheetData sheetId="2306">
        <row r="52">
          <cell r="B52" t="str">
            <v>Main Panel</v>
          </cell>
        </row>
      </sheetData>
      <sheetData sheetId="2307">
        <row r="52">
          <cell r="B52" t="str">
            <v>Main Panel</v>
          </cell>
        </row>
      </sheetData>
      <sheetData sheetId="2308">
        <row r="52">
          <cell r="B52" t="str">
            <v>Main Panel</v>
          </cell>
        </row>
      </sheetData>
      <sheetData sheetId="2309">
        <row r="52">
          <cell r="B52" t="str">
            <v>Main Panel</v>
          </cell>
        </row>
      </sheetData>
      <sheetData sheetId="2310">
        <row r="52">
          <cell r="B52" t="str">
            <v>Main Panel</v>
          </cell>
        </row>
      </sheetData>
      <sheetData sheetId="2311">
        <row r="52">
          <cell r="B52" t="str">
            <v>Main Panel</v>
          </cell>
        </row>
      </sheetData>
      <sheetData sheetId="2312">
        <row r="52">
          <cell r="B52" t="str">
            <v>Main Panel</v>
          </cell>
        </row>
      </sheetData>
      <sheetData sheetId="2313">
        <row r="52">
          <cell r="B52" t="str">
            <v>Main Panel</v>
          </cell>
        </row>
      </sheetData>
      <sheetData sheetId="2314">
        <row r="52">
          <cell r="B52" t="str">
            <v>Main Panel</v>
          </cell>
        </row>
      </sheetData>
      <sheetData sheetId="2315">
        <row r="52">
          <cell r="B52" t="str">
            <v>Main Panel</v>
          </cell>
        </row>
      </sheetData>
      <sheetData sheetId="2316">
        <row r="52">
          <cell r="B52" t="str">
            <v>Main Panel</v>
          </cell>
        </row>
      </sheetData>
      <sheetData sheetId="2317">
        <row r="52">
          <cell r="B52" t="str">
            <v>Main Panel</v>
          </cell>
        </row>
      </sheetData>
      <sheetData sheetId="2318">
        <row r="52">
          <cell r="B52" t="str">
            <v>Main Panel</v>
          </cell>
        </row>
      </sheetData>
      <sheetData sheetId="2319">
        <row r="52">
          <cell r="B52" t="str">
            <v>Main Panel</v>
          </cell>
        </row>
      </sheetData>
      <sheetData sheetId="2320">
        <row r="52">
          <cell r="B52" t="str">
            <v>Main Panel</v>
          </cell>
        </row>
      </sheetData>
      <sheetData sheetId="2321">
        <row r="52">
          <cell r="B52" t="str">
            <v>Main Panel</v>
          </cell>
        </row>
      </sheetData>
      <sheetData sheetId="2322">
        <row r="52">
          <cell r="B52" t="str">
            <v>Main Panel</v>
          </cell>
        </row>
      </sheetData>
      <sheetData sheetId="2323">
        <row r="52">
          <cell r="B52" t="str">
            <v>Main Panel</v>
          </cell>
        </row>
      </sheetData>
      <sheetData sheetId="2324">
        <row r="52">
          <cell r="B52" t="str">
            <v>Main Panel</v>
          </cell>
        </row>
      </sheetData>
      <sheetData sheetId="2325">
        <row r="52">
          <cell r="B52" t="str">
            <v>Main Panel</v>
          </cell>
        </row>
      </sheetData>
      <sheetData sheetId="2326">
        <row r="52">
          <cell r="B52" t="str">
            <v>Main Panel</v>
          </cell>
        </row>
      </sheetData>
      <sheetData sheetId="2327">
        <row r="52">
          <cell r="B52" t="str">
            <v>Main Panel</v>
          </cell>
        </row>
      </sheetData>
      <sheetData sheetId="2328">
        <row r="52">
          <cell r="B52" t="str">
            <v>Main Panel</v>
          </cell>
        </row>
      </sheetData>
      <sheetData sheetId="2329">
        <row r="52">
          <cell r="B52" t="str">
            <v>Main Panel</v>
          </cell>
        </row>
      </sheetData>
      <sheetData sheetId="2330">
        <row r="52">
          <cell r="B52" t="str">
            <v>Main Panel</v>
          </cell>
        </row>
      </sheetData>
      <sheetData sheetId="2331">
        <row r="52">
          <cell r="B52" t="str">
            <v>Main Panel</v>
          </cell>
        </row>
      </sheetData>
      <sheetData sheetId="2332">
        <row r="52">
          <cell r="B52" t="str">
            <v>Main Panel</v>
          </cell>
        </row>
      </sheetData>
      <sheetData sheetId="2333">
        <row r="52">
          <cell r="B52" t="str">
            <v>Main Panel</v>
          </cell>
        </row>
      </sheetData>
      <sheetData sheetId="2334">
        <row r="52">
          <cell r="B52" t="str">
            <v>Main Panel</v>
          </cell>
        </row>
      </sheetData>
      <sheetData sheetId="2335">
        <row r="52">
          <cell r="B52" t="str">
            <v>Main Panel</v>
          </cell>
        </row>
      </sheetData>
      <sheetData sheetId="2336">
        <row r="52">
          <cell r="B52" t="str">
            <v>Main Panel</v>
          </cell>
        </row>
      </sheetData>
      <sheetData sheetId="2337">
        <row r="52">
          <cell r="B52" t="str">
            <v>Main Panel</v>
          </cell>
        </row>
      </sheetData>
      <sheetData sheetId="2338">
        <row r="52">
          <cell r="B52" t="str">
            <v>Main Panel</v>
          </cell>
        </row>
      </sheetData>
      <sheetData sheetId="2339">
        <row r="52">
          <cell r="B52" t="str">
            <v>Main Panel</v>
          </cell>
        </row>
      </sheetData>
      <sheetData sheetId="2340">
        <row r="52">
          <cell r="B52" t="str">
            <v>Main Panel</v>
          </cell>
        </row>
      </sheetData>
      <sheetData sheetId="2341">
        <row r="52">
          <cell r="B52" t="str">
            <v>Main Panel</v>
          </cell>
        </row>
      </sheetData>
      <sheetData sheetId="2342">
        <row r="52">
          <cell r="B52" t="str">
            <v>Main Panel</v>
          </cell>
        </row>
      </sheetData>
      <sheetData sheetId="2343">
        <row r="52">
          <cell r="B52" t="str">
            <v>Main Panel</v>
          </cell>
        </row>
      </sheetData>
      <sheetData sheetId="2344">
        <row r="52">
          <cell r="B52" t="str">
            <v>Main Panel</v>
          </cell>
        </row>
      </sheetData>
      <sheetData sheetId="2345">
        <row r="52">
          <cell r="B52" t="str">
            <v>Main Panel</v>
          </cell>
        </row>
      </sheetData>
      <sheetData sheetId="2346">
        <row r="52">
          <cell r="B52" t="str">
            <v>Main Panel</v>
          </cell>
        </row>
      </sheetData>
      <sheetData sheetId="2347">
        <row r="52">
          <cell r="B52" t="str">
            <v>Main Panel</v>
          </cell>
        </row>
      </sheetData>
      <sheetData sheetId="2348">
        <row r="52">
          <cell r="B52" t="str">
            <v>Main Panel</v>
          </cell>
        </row>
      </sheetData>
      <sheetData sheetId="2349">
        <row r="52">
          <cell r="B52" t="str">
            <v>Main Panel</v>
          </cell>
        </row>
      </sheetData>
      <sheetData sheetId="2350">
        <row r="52">
          <cell r="B52" t="str">
            <v>Main Panel</v>
          </cell>
        </row>
      </sheetData>
      <sheetData sheetId="2351">
        <row r="52">
          <cell r="B52" t="str">
            <v>Main Panel</v>
          </cell>
        </row>
      </sheetData>
      <sheetData sheetId="2352">
        <row r="52">
          <cell r="B52" t="str">
            <v>Main Panel</v>
          </cell>
        </row>
      </sheetData>
      <sheetData sheetId="2353">
        <row r="52">
          <cell r="B52" t="str">
            <v>Main Panel</v>
          </cell>
        </row>
      </sheetData>
      <sheetData sheetId="2354">
        <row r="52">
          <cell r="B52" t="str">
            <v>Main Panel</v>
          </cell>
        </row>
      </sheetData>
      <sheetData sheetId="2355">
        <row r="52">
          <cell r="B52" t="str">
            <v>Main Panel</v>
          </cell>
        </row>
      </sheetData>
      <sheetData sheetId="2356">
        <row r="52">
          <cell r="B52" t="str">
            <v>Main Panel</v>
          </cell>
        </row>
      </sheetData>
      <sheetData sheetId="2357">
        <row r="52">
          <cell r="B52" t="str">
            <v>Main Panel</v>
          </cell>
        </row>
      </sheetData>
      <sheetData sheetId="2358">
        <row r="52">
          <cell r="B52" t="str">
            <v>Main Panel</v>
          </cell>
        </row>
      </sheetData>
      <sheetData sheetId="2359">
        <row r="52">
          <cell r="B52" t="str">
            <v>Main Panel</v>
          </cell>
        </row>
      </sheetData>
      <sheetData sheetId="2360">
        <row r="52">
          <cell r="B52" t="str">
            <v>Main Panel</v>
          </cell>
        </row>
      </sheetData>
      <sheetData sheetId="2361">
        <row r="52">
          <cell r="B52" t="str">
            <v>Main Panel</v>
          </cell>
        </row>
      </sheetData>
      <sheetData sheetId="2362">
        <row r="52">
          <cell r="B52" t="str">
            <v>Main Panel</v>
          </cell>
        </row>
      </sheetData>
      <sheetData sheetId="2363">
        <row r="52">
          <cell r="B52" t="str">
            <v>Main Panel</v>
          </cell>
        </row>
      </sheetData>
      <sheetData sheetId="2364">
        <row r="52">
          <cell r="B52" t="str">
            <v>Main Panel</v>
          </cell>
        </row>
      </sheetData>
      <sheetData sheetId="2365">
        <row r="52">
          <cell r="B52" t="str">
            <v>Main Panel</v>
          </cell>
        </row>
      </sheetData>
      <sheetData sheetId="2366">
        <row r="52">
          <cell r="B52" t="str">
            <v>Main Panel</v>
          </cell>
        </row>
      </sheetData>
      <sheetData sheetId="2367">
        <row r="52">
          <cell r="B52" t="str">
            <v>Main Panel</v>
          </cell>
        </row>
      </sheetData>
      <sheetData sheetId="2368">
        <row r="52">
          <cell r="B52" t="str">
            <v>Main Panel</v>
          </cell>
        </row>
      </sheetData>
      <sheetData sheetId="2369">
        <row r="52">
          <cell r="B52" t="str">
            <v>Main Panel</v>
          </cell>
        </row>
      </sheetData>
      <sheetData sheetId="2370">
        <row r="52">
          <cell r="B52" t="str">
            <v>Main Panel</v>
          </cell>
        </row>
      </sheetData>
      <sheetData sheetId="2371">
        <row r="52">
          <cell r="B52" t="str">
            <v>Main Panel</v>
          </cell>
        </row>
      </sheetData>
      <sheetData sheetId="2372">
        <row r="52">
          <cell r="B52" t="str">
            <v>Main Panel</v>
          </cell>
        </row>
      </sheetData>
      <sheetData sheetId="2373">
        <row r="52">
          <cell r="B52" t="str">
            <v>Main Panel</v>
          </cell>
        </row>
      </sheetData>
      <sheetData sheetId="2374">
        <row r="52">
          <cell r="B52" t="str">
            <v>Main Panel</v>
          </cell>
        </row>
      </sheetData>
      <sheetData sheetId="2375">
        <row r="52">
          <cell r="B52" t="str">
            <v>Main Panel</v>
          </cell>
        </row>
      </sheetData>
      <sheetData sheetId="2376">
        <row r="52">
          <cell r="B52" t="str">
            <v>Main Panel</v>
          </cell>
        </row>
      </sheetData>
      <sheetData sheetId="2377">
        <row r="52">
          <cell r="B52" t="str">
            <v>Main Panel</v>
          </cell>
        </row>
      </sheetData>
      <sheetData sheetId="2378">
        <row r="52">
          <cell r="B52" t="str">
            <v>Main Panel</v>
          </cell>
        </row>
      </sheetData>
      <sheetData sheetId="2379">
        <row r="52">
          <cell r="B52" t="str">
            <v>Main Panel</v>
          </cell>
        </row>
      </sheetData>
      <sheetData sheetId="2380">
        <row r="52">
          <cell r="B52" t="str">
            <v>Main Panel</v>
          </cell>
        </row>
      </sheetData>
      <sheetData sheetId="2381">
        <row r="52">
          <cell r="B52" t="str">
            <v>Main Panel</v>
          </cell>
        </row>
      </sheetData>
      <sheetData sheetId="2382">
        <row r="52">
          <cell r="B52" t="str">
            <v>Main Panel</v>
          </cell>
        </row>
      </sheetData>
      <sheetData sheetId="2383">
        <row r="52">
          <cell r="B52" t="str">
            <v>Main Panel</v>
          </cell>
        </row>
      </sheetData>
      <sheetData sheetId="2384">
        <row r="52">
          <cell r="B52" t="str">
            <v>Main Panel</v>
          </cell>
        </row>
      </sheetData>
      <sheetData sheetId="2385">
        <row r="52">
          <cell r="B52" t="str">
            <v>Main Panel</v>
          </cell>
        </row>
      </sheetData>
      <sheetData sheetId="2386">
        <row r="52">
          <cell r="B52" t="str">
            <v>Main Panel</v>
          </cell>
        </row>
      </sheetData>
      <sheetData sheetId="2387">
        <row r="52">
          <cell r="B52" t="str">
            <v>Main Panel</v>
          </cell>
        </row>
      </sheetData>
      <sheetData sheetId="2388">
        <row r="52">
          <cell r="B52" t="str">
            <v>Main Panel</v>
          </cell>
        </row>
      </sheetData>
      <sheetData sheetId="2389">
        <row r="52">
          <cell r="B52" t="str">
            <v>Main Panel</v>
          </cell>
        </row>
      </sheetData>
      <sheetData sheetId="2390">
        <row r="52">
          <cell r="B52" t="str">
            <v>Main Panel</v>
          </cell>
        </row>
      </sheetData>
      <sheetData sheetId="2391">
        <row r="52">
          <cell r="B52" t="str">
            <v>Main Panel</v>
          </cell>
        </row>
      </sheetData>
      <sheetData sheetId="2392">
        <row r="52">
          <cell r="B52" t="str">
            <v>Main Panel</v>
          </cell>
        </row>
      </sheetData>
      <sheetData sheetId="2393">
        <row r="52">
          <cell r="B52" t="str">
            <v>Main Panel</v>
          </cell>
        </row>
      </sheetData>
      <sheetData sheetId="2394">
        <row r="52">
          <cell r="B52" t="str">
            <v>Main Panel</v>
          </cell>
        </row>
      </sheetData>
      <sheetData sheetId="2395">
        <row r="52">
          <cell r="B52" t="str">
            <v>Main Panel</v>
          </cell>
        </row>
      </sheetData>
      <sheetData sheetId="2396">
        <row r="52">
          <cell r="B52" t="str">
            <v>Main Panel</v>
          </cell>
        </row>
      </sheetData>
      <sheetData sheetId="2397">
        <row r="52">
          <cell r="B52" t="str">
            <v>Main Panel</v>
          </cell>
        </row>
      </sheetData>
      <sheetData sheetId="2398">
        <row r="52">
          <cell r="B52" t="str">
            <v>Main Panel</v>
          </cell>
        </row>
      </sheetData>
      <sheetData sheetId="2399">
        <row r="52">
          <cell r="B52" t="str">
            <v>Main Panel</v>
          </cell>
        </row>
      </sheetData>
      <sheetData sheetId="2400">
        <row r="52">
          <cell r="B52" t="str">
            <v>Main Panel</v>
          </cell>
        </row>
      </sheetData>
      <sheetData sheetId="2401">
        <row r="52">
          <cell r="B52" t="str">
            <v>Main Panel</v>
          </cell>
        </row>
      </sheetData>
      <sheetData sheetId="2402">
        <row r="52">
          <cell r="B52" t="str">
            <v>Main Panel</v>
          </cell>
        </row>
      </sheetData>
      <sheetData sheetId="2403">
        <row r="52">
          <cell r="B52" t="str">
            <v>Main Panel</v>
          </cell>
        </row>
      </sheetData>
      <sheetData sheetId="2404">
        <row r="52">
          <cell r="B52" t="str">
            <v>Main Panel</v>
          </cell>
        </row>
      </sheetData>
      <sheetData sheetId="2405">
        <row r="52">
          <cell r="B52" t="str">
            <v>Main Panel</v>
          </cell>
        </row>
      </sheetData>
      <sheetData sheetId="2406">
        <row r="52">
          <cell r="B52" t="str">
            <v>Main Panel</v>
          </cell>
        </row>
      </sheetData>
      <sheetData sheetId="2407">
        <row r="52">
          <cell r="B52" t="str">
            <v>Main Panel</v>
          </cell>
        </row>
      </sheetData>
      <sheetData sheetId="2408">
        <row r="52">
          <cell r="B52" t="str">
            <v>Main Panel</v>
          </cell>
        </row>
      </sheetData>
      <sheetData sheetId="2409">
        <row r="52">
          <cell r="B52" t="str">
            <v>Main Panel</v>
          </cell>
        </row>
      </sheetData>
      <sheetData sheetId="2410">
        <row r="52">
          <cell r="B52" t="str">
            <v>Main Panel</v>
          </cell>
        </row>
      </sheetData>
      <sheetData sheetId="2411">
        <row r="52">
          <cell r="B52" t="str">
            <v>Main Panel</v>
          </cell>
        </row>
      </sheetData>
      <sheetData sheetId="2412">
        <row r="52">
          <cell r="B52" t="str">
            <v>Main Panel</v>
          </cell>
        </row>
      </sheetData>
      <sheetData sheetId="2413">
        <row r="52">
          <cell r="B52" t="str">
            <v>Main Panel</v>
          </cell>
        </row>
      </sheetData>
      <sheetData sheetId="2414">
        <row r="52">
          <cell r="B52" t="str">
            <v>Main Panel</v>
          </cell>
        </row>
      </sheetData>
      <sheetData sheetId="2415">
        <row r="52">
          <cell r="B52" t="str">
            <v>Main Panel</v>
          </cell>
        </row>
      </sheetData>
      <sheetData sheetId="2416">
        <row r="52">
          <cell r="B52" t="str">
            <v>Main Panel</v>
          </cell>
        </row>
      </sheetData>
      <sheetData sheetId="2417">
        <row r="52">
          <cell r="B52" t="str">
            <v>Main Panel</v>
          </cell>
        </row>
      </sheetData>
      <sheetData sheetId="2418">
        <row r="52">
          <cell r="B52" t="str">
            <v>Main Panel</v>
          </cell>
        </row>
      </sheetData>
      <sheetData sheetId="2419">
        <row r="52">
          <cell r="B52" t="str">
            <v>Main Panel</v>
          </cell>
        </row>
      </sheetData>
      <sheetData sheetId="2420">
        <row r="52">
          <cell r="B52" t="str">
            <v>Main Panel</v>
          </cell>
        </row>
      </sheetData>
      <sheetData sheetId="2421">
        <row r="52">
          <cell r="B52" t="str">
            <v>Main Panel</v>
          </cell>
        </row>
      </sheetData>
      <sheetData sheetId="2422">
        <row r="52">
          <cell r="B52" t="str">
            <v>Main Panel</v>
          </cell>
        </row>
      </sheetData>
      <sheetData sheetId="2423">
        <row r="52">
          <cell r="B52" t="str">
            <v>Main Panel</v>
          </cell>
        </row>
      </sheetData>
      <sheetData sheetId="2424">
        <row r="52">
          <cell r="B52" t="str">
            <v>Main Panel</v>
          </cell>
        </row>
      </sheetData>
      <sheetData sheetId="2425">
        <row r="52">
          <cell r="B52" t="str">
            <v>Main Panel</v>
          </cell>
        </row>
      </sheetData>
      <sheetData sheetId="2426">
        <row r="52">
          <cell r="B52" t="str">
            <v>Main Panel</v>
          </cell>
        </row>
      </sheetData>
      <sheetData sheetId="2427">
        <row r="52">
          <cell r="B52" t="str">
            <v>Main Panel</v>
          </cell>
        </row>
      </sheetData>
      <sheetData sheetId="2428">
        <row r="52">
          <cell r="B52" t="str">
            <v>Main Panel</v>
          </cell>
        </row>
      </sheetData>
      <sheetData sheetId="2429">
        <row r="52">
          <cell r="B52" t="str">
            <v>Main Panel</v>
          </cell>
        </row>
      </sheetData>
      <sheetData sheetId="2430">
        <row r="52">
          <cell r="B52" t="str">
            <v>Main Panel</v>
          </cell>
        </row>
      </sheetData>
      <sheetData sheetId="2431">
        <row r="52">
          <cell r="B52" t="str">
            <v>Main Panel</v>
          </cell>
        </row>
      </sheetData>
      <sheetData sheetId="2432">
        <row r="52">
          <cell r="B52" t="str">
            <v>Main Panel</v>
          </cell>
        </row>
      </sheetData>
      <sheetData sheetId="2433">
        <row r="52">
          <cell r="B52" t="str">
            <v>Main Panel</v>
          </cell>
        </row>
      </sheetData>
      <sheetData sheetId="2434">
        <row r="52">
          <cell r="B52" t="str">
            <v>Main Panel</v>
          </cell>
        </row>
      </sheetData>
      <sheetData sheetId="2435">
        <row r="52">
          <cell r="B52" t="str">
            <v>Main Panel</v>
          </cell>
        </row>
      </sheetData>
      <sheetData sheetId="2436">
        <row r="52">
          <cell r="B52" t="str">
            <v>Main Panel</v>
          </cell>
        </row>
      </sheetData>
      <sheetData sheetId="2437">
        <row r="52">
          <cell r="B52" t="str">
            <v>Main Panel</v>
          </cell>
        </row>
      </sheetData>
      <sheetData sheetId="2438">
        <row r="52">
          <cell r="B52" t="str">
            <v>Main Panel</v>
          </cell>
        </row>
      </sheetData>
      <sheetData sheetId="2439">
        <row r="52">
          <cell r="B52" t="str">
            <v>Main Panel</v>
          </cell>
        </row>
      </sheetData>
      <sheetData sheetId="2440">
        <row r="52">
          <cell r="B52" t="str">
            <v>Main Panel</v>
          </cell>
        </row>
      </sheetData>
      <sheetData sheetId="2441">
        <row r="52">
          <cell r="B52" t="str">
            <v>Main Panel</v>
          </cell>
        </row>
      </sheetData>
      <sheetData sheetId="2442">
        <row r="52">
          <cell r="B52" t="str">
            <v>Main Panel</v>
          </cell>
        </row>
      </sheetData>
      <sheetData sheetId="2443">
        <row r="52">
          <cell r="B52" t="str">
            <v>Main Panel</v>
          </cell>
        </row>
      </sheetData>
      <sheetData sheetId="2444">
        <row r="52">
          <cell r="B52" t="str">
            <v>Main Panel</v>
          </cell>
        </row>
      </sheetData>
      <sheetData sheetId="2445">
        <row r="52">
          <cell r="B52" t="str">
            <v>Main Panel</v>
          </cell>
        </row>
      </sheetData>
      <sheetData sheetId="2446">
        <row r="52">
          <cell r="B52" t="str">
            <v>Main Panel</v>
          </cell>
        </row>
      </sheetData>
      <sheetData sheetId="2447">
        <row r="52">
          <cell r="B52" t="str">
            <v>Main Panel</v>
          </cell>
        </row>
      </sheetData>
      <sheetData sheetId="2448">
        <row r="52">
          <cell r="B52" t="str">
            <v>Main Panel</v>
          </cell>
        </row>
      </sheetData>
      <sheetData sheetId="2449">
        <row r="52">
          <cell r="B52" t="str">
            <v>Main Panel</v>
          </cell>
        </row>
      </sheetData>
      <sheetData sheetId="2450">
        <row r="52">
          <cell r="B52" t="str">
            <v>Main Panel</v>
          </cell>
        </row>
      </sheetData>
      <sheetData sheetId="2451">
        <row r="52">
          <cell r="B52" t="str">
            <v>Main Panel</v>
          </cell>
        </row>
      </sheetData>
      <sheetData sheetId="2452">
        <row r="52">
          <cell r="B52" t="str">
            <v>Main Panel</v>
          </cell>
        </row>
      </sheetData>
      <sheetData sheetId="2453">
        <row r="52">
          <cell r="B52" t="str">
            <v>Main Panel</v>
          </cell>
        </row>
      </sheetData>
      <sheetData sheetId="2454">
        <row r="52">
          <cell r="B52" t="str">
            <v>Main Panel</v>
          </cell>
        </row>
      </sheetData>
      <sheetData sheetId="2455">
        <row r="52">
          <cell r="B52" t="str">
            <v>Main Panel</v>
          </cell>
        </row>
      </sheetData>
      <sheetData sheetId="2456">
        <row r="52">
          <cell r="B52" t="str">
            <v>Main Panel</v>
          </cell>
        </row>
      </sheetData>
      <sheetData sheetId="2457">
        <row r="52">
          <cell r="B52" t="str">
            <v>Main Panel</v>
          </cell>
        </row>
      </sheetData>
      <sheetData sheetId="2458">
        <row r="52">
          <cell r="B52" t="str">
            <v>Main Panel</v>
          </cell>
        </row>
      </sheetData>
      <sheetData sheetId="2459">
        <row r="52">
          <cell r="B52" t="str">
            <v>Main Panel</v>
          </cell>
        </row>
      </sheetData>
      <sheetData sheetId="2460">
        <row r="52">
          <cell r="B52" t="str">
            <v>Main Panel</v>
          </cell>
        </row>
      </sheetData>
      <sheetData sheetId="2461">
        <row r="52">
          <cell r="B52" t="str">
            <v>Main Panel</v>
          </cell>
        </row>
      </sheetData>
      <sheetData sheetId="2462">
        <row r="52">
          <cell r="B52" t="str">
            <v>Main Panel</v>
          </cell>
        </row>
      </sheetData>
      <sheetData sheetId="2463">
        <row r="52">
          <cell r="B52" t="str">
            <v>Main Panel</v>
          </cell>
        </row>
      </sheetData>
      <sheetData sheetId="2464" refreshError="1"/>
      <sheetData sheetId="2465" refreshError="1"/>
      <sheetData sheetId="2466" refreshError="1"/>
      <sheetData sheetId="2467" refreshError="1"/>
      <sheetData sheetId="2468" refreshError="1"/>
      <sheetData sheetId="2469" refreshError="1"/>
      <sheetData sheetId="2470" refreshError="1"/>
      <sheetData sheetId="2471" refreshError="1"/>
      <sheetData sheetId="2472" refreshError="1"/>
      <sheetData sheetId="2473" refreshError="1"/>
      <sheetData sheetId="2474" refreshError="1"/>
      <sheetData sheetId="2475" refreshError="1"/>
      <sheetData sheetId="2476" refreshError="1"/>
      <sheetData sheetId="2477" refreshError="1"/>
      <sheetData sheetId="2478" refreshError="1"/>
      <sheetData sheetId="2479" refreshError="1"/>
      <sheetData sheetId="2480" refreshError="1"/>
      <sheetData sheetId="2481" refreshError="1"/>
      <sheetData sheetId="2482" refreshError="1"/>
      <sheetData sheetId="2483" refreshError="1"/>
      <sheetData sheetId="2484" refreshError="1"/>
      <sheetData sheetId="2485" refreshError="1"/>
      <sheetData sheetId="2486" refreshError="1"/>
      <sheetData sheetId="2487" refreshError="1"/>
      <sheetData sheetId="2488" refreshError="1"/>
      <sheetData sheetId="2489" refreshError="1"/>
      <sheetData sheetId="2490" refreshError="1"/>
      <sheetData sheetId="2491" refreshError="1"/>
      <sheetData sheetId="2492" refreshError="1"/>
      <sheetData sheetId="2493" refreshError="1"/>
      <sheetData sheetId="2494" refreshError="1"/>
      <sheetData sheetId="2495" refreshError="1"/>
      <sheetData sheetId="2496" refreshError="1"/>
      <sheetData sheetId="2497" refreshError="1"/>
      <sheetData sheetId="2498" refreshError="1"/>
      <sheetData sheetId="2499" refreshError="1"/>
      <sheetData sheetId="2500" refreshError="1"/>
      <sheetData sheetId="2501" refreshError="1"/>
      <sheetData sheetId="2502" refreshError="1"/>
      <sheetData sheetId="2503"/>
      <sheetData sheetId="2504">
        <row r="52">
          <cell r="B52" t="str">
            <v>Main Panel</v>
          </cell>
        </row>
      </sheetData>
      <sheetData sheetId="2505">
        <row r="52">
          <cell r="B52" t="str">
            <v>Main Panel</v>
          </cell>
        </row>
      </sheetData>
      <sheetData sheetId="2506">
        <row r="52">
          <cell r="B52" t="str">
            <v>Main Panel</v>
          </cell>
        </row>
      </sheetData>
      <sheetData sheetId="2507">
        <row r="52">
          <cell r="B52" t="str">
            <v>Main Panel</v>
          </cell>
        </row>
      </sheetData>
      <sheetData sheetId="2508">
        <row r="52">
          <cell r="B52" t="str">
            <v>Main Panel</v>
          </cell>
        </row>
      </sheetData>
      <sheetData sheetId="2509">
        <row r="52">
          <cell r="B52" t="str">
            <v>Main Panel</v>
          </cell>
        </row>
      </sheetData>
      <sheetData sheetId="2510">
        <row r="52">
          <cell r="B52" t="str">
            <v>Main Panel</v>
          </cell>
        </row>
      </sheetData>
      <sheetData sheetId="2511">
        <row r="52">
          <cell r="B52" t="str">
            <v>Main Panel</v>
          </cell>
        </row>
      </sheetData>
      <sheetData sheetId="2512">
        <row r="52">
          <cell r="B52" t="str">
            <v>Main Panel</v>
          </cell>
        </row>
      </sheetData>
      <sheetData sheetId="2513">
        <row r="52">
          <cell r="B52" t="str">
            <v>Main Panel</v>
          </cell>
        </row>
      </sheetData>
      <sheetData sheetId="2514">
        <row r="52">
          <cell r="B52" t="str">
            <v>Main Panel</v>
          </cell>
        </row>
      </sheetData>
      <sheetData sheetId="2515">
        <row r="52">
          <cell r="B52" t="str">
            <v>Main Panel</v>
          </cell>
        </row>
      </sheetData>
      <sheetData sheetId="2516">
        <row r="52">
          <cell r="B52" t="str">
            <v>Main Panel</v>
          </cell>
        </row>
      </sheetData>
      <sheetData sheetId="2517">
        <row r="52">
          <cell r="B52" t="str">
            <v>Main Panel</v>
          </cell>
        </row>
      </sheetData>
      <sheetData sheetId="2518">
        <row r="52">
          <cell r="B52" t="str">
            <v>Main Panel</v>
          </cell>
        </row>
      </sheetData>
      <sheetData sheetId="2519">
        <row r="52">
          <cell r="B52" t="str">
            <v>Main Panel</v>
          </cell>
        </row>
      </sheetData>
      <sheetData sheetId="2520">
        <row r="52">
          <cell r="B52" t="str">
            <v>Main Panel</v>
          </cell>
        </row>
      </sheetData>
      <sheetData sheetId="2521">
        <row r="52">
          <cell r="B52" t="str">
            <v>Main Panel</v>
          </cell>
        </row>
      </sheetData>
      <sheetData sheetId="2522">
        <row r="52">
          <cell r="B52" t="str">
            <v>Main Panel</v>
          </cell>
        </row>
      </sheetData>
      <sheetData sheetId="2523">
        <row r="52">
          <cell r="B52" t="str">
            <v>Main Panel</v>
          </cell>
        </row>
      </sheetData>
      <sheetData sheetId="2524">
        <row r="52">
          <cell r="B52" t="str">
            <v>Main Panel</v>
          </cell>
        </row>
      </sheetData>
      <sheetData sheetId="2525">
        <row r="52">
          <cell r="B52" t="str">
            <v>Main Panel</v>
          </cell>
        </row>
      </sheetData>
      <sheetData sheetId="2526">
        <row r="52">
          <cell r="B52" t="str">
            <v>Main Panel</v>
          </cell>
        </row>
      </sheetData>
      <sheetData sheetId="2527">
        <row r="52">
          <cell r="B52" t="str">
            <v>Main Panel</v>
          </cell>
        </row>
      </sheetData>
      <sheetData sheetId="2528">
        <row r="52">
          <cell r="B52" t="str">
            <v>Main Panel</v>
          </cell>
        </row>
      </sheetData>
      <sheetData sheetId="2529">
        <row r="52">
          <cell r="B52" t="str">
            <v>Main Panel</v>
          </cell>
        </row>
      </sheetData>
      <sheetData sheetId="2530">
        <row r="52">
          <cell r="B52" t="str">
            <v>Main Panel</v>
          </cell>
        </row>
      </sheetData>
      <sheetData sheetId="2531">
        <row r="52">
          <cell r="B52" t="str">
            <v>Main Panel</v>
          </cell>
        </row>
      </sheetData>
      <sheetData sheetId="2532">
        <row r="52">
          <cell r="B52" t="str">
            <v>Main Panel</v>
          </cell>
        </row>
      </sheetData>
      <sheetData sheetId="2533">
        <row r="52">
          <cell r="B52" t="str">
            <v>Main Panel</v>
          </cell>
        </row>
      </sheetData>
      <sheetData sheetId="2534">
        <row r="52">
          <cell r="B52" t="str">
            <v>Main Panel</v>
          </cell>
        </row>
      </sheetData>
      <sheetData sheetId="2535">
        <row r="52">
          <cell r="B52" t="str">
            <v>Main Panel</v>
          </cell>
        </row>
      </sheetData>
      <sheetData sheetId="2536">
        <row r="52">
          <cell r="B52" t="str">
            <v>Main Panel</v>
          </cell>
        </row>
      </sheetData>
      <sheetData sheetId="2537">
        <row r="52">
          <cell r="B52" t="str">
            <v>Main Panel</v>
          </cell>
        </row>
      </sheetData>
      <sheetData sheetId="2538">
        <row r="52">
          <cell r="B52" t="str">
            <v>Main Panel</v>
          </cell>
        </row>
      </sheetData>
      <sheetData sheetId="2539">
        <row r="52">
          <cell r="B52" t="str">
            <v>Main Panel</v>
          </cell>
        </row>
      </sheetData>
      <sheetData sheetId="2540">
        <row r="52">
          <cell r="B52" t="str">
            <v>Main Panel</v>
          </cell>
        </row>
      </sheetData>
      <sheetData sheetId="2541">
        <row r="52">
          <cell r="B52" t="str">
            <v>Main Panel</v>
          </cell>
        </row>
      </sheetData>
      <sheetData sheetId="2542">
        <row r="52">
          <cell r="B52" t="str">
            <v>Main Panel</v>
          </cell>
        </row>
      </sheetData>
      <sheetData sheetId="2543">
        <row r="52">
          <cell r="B52" t="str">
            <v>Main Panel</v>
          </cell>
        </row>
      </sheetData>
      <sheetData sheetId="2544">
        <row r="52">
          <cell r="B52" t="str">
            <v>Main Panel</v>
          </cell>
        </row>
      </sheetData>
      <sheetData sheetId="2545">
        <row r="52">
          <cell r="B52" t="str">
            <v>Main Panel</v>
          </cell>
        </row>
      </sheetData>
      <sheetData sheetId="2546">
        <row r="52">
          <cell r="B52" t="str">
            <v>Main Panel</v>
          </cell>
        </row>
      </sheetData>
      <sheetData sheetId="2547">
        <row r="52">
          <cell r="B52" t="str">
            <v>Main Panel</v>
          </cell>
        </row>
      </sheetData>
      <sheetData sheetId="2548">
        <row r="52">
          <cell r="B52" t="str">
            <v>Main Panel</v>
          </cell>
        </row>
      </sheetData>
      <sheetData sheetId="2549">
        <row r="52">
          <cell r="B52" t="str">
            <v>Main Panel</v>
          </cell>
        </row>
      </sheetData>
      <sheetData sheetId="2550">
        <row r="52">
          <cell r="B52" t="str">
            <v>Main Panel</v>
          </cell>
        </row>
      </sheetData>
      <sheetData sheetId="2551">
        <row r="52">
          <cell r="B52" t="str">
            <v>Main Panel</v>
          </cell>
        </row>
      </sheetData>
      <sheetData sheetId="2552">
        <row r="52">
          <cell r="B52" t="str">
            <v>Main Panel</v>
          </cell>
        </row>
      </sheetData>
      <sheetData sheetId="2553">
        <row r="52">
          <cell r="B52" t="str">
            <v>Main Panel</v>
          </cell>
        </row>
      </sheetData>
      <sheetData sheetId="2554">
        <row r="52">
          <cell r="B52" t="str">
            <v>Main Panel</v>
          </cell>
        </row>
      </sheetData>
      <sheetData sheetId="2555">
        <row r="52">
          <cell r="B52" t="str">
            <v>Main Panel</v>
          </cell>
        </row>
      </sheetData>
      <sheetData sheetId="2556">
        <row r="52">
          <cell r="B52" t="str">
            <v>Main Panel</v>
          </cell>
        </row>
      </sheetData>
      <sheetData sheetId="2557">
        <row r="52">
          <cell r="B52" t="str">
            <v>Main Panel</v>
          </cell>
        </row>
      </sheetData>
      <sheetData sheetId="2558">
        <row r="52">
          <cell r="B52" t="str">
            <v>Main Panel</v>
          </cell>
        </row>
      </sheetData>
      <sheetData sheetId="2559">
        <row r="52">
          <cell r="B52" t="str">
            <v>Main Panel</v>
          </cell>
        </row>
      </sheetData>
      <sheetData sheetId="2560">
        <row r="52">
          <cell r="B52" t="str">
            <v>Main Panel</v>
          </cell>
        </row>
      </sheetData>
      <sheetData sheetId="2561">
        <row r="52">
          <cell r="B52" t="str">
            <v>Main Panel</v>
          </cell>
        </row>
      </sheetData>
      <sheetData sheetId="2562">
        <row r="52">
          <cell r="B52" t="str">
            <v>Main Panel</v>
          </cell>
        </row>
      </sheetData>
      <sheetData sheetId="2563">
        <row r="52">
          <cell r="B52" t="str">
            <v>Main Panel</v>
          </cell>
        </row>
      </sheetData>
      <sheetData sheetId="2564">
        <row r="52">
          <cell r="B52" t="str">
            <v>Main Panel</v>
          </cell>
        </row>
      </sheetData>
      <sheetData sheetId="2565">
        <row r="52">
          <cell r="B52" t="str">
            <v>Main Panel</v>
          </cell>
        </row>
      </sheetData>
      <sheetData sheetId="2566">
        <row r="52">
          <cell r="B52" t="str">
            <v>Main Panel</v>
          </cell>
        </row>
      </sheetData>
      <sheetData sheetId="2567">
        <row r="52">
          <cell r="B52" t="str">
            <v>Main Panel</v>
          </cell>
        </row>
      </sheetData>
      <sheetData sheetId="2568">
        <row r="52">
          <cell r="B52" t="str">
            <v>Main Panel</v>
          </cell>
        </row>
      </sheetData>
      <sheetData sheetId="2569">
        <row r="52">
          <cell r="B52" t="str">
            <v>Main Panel</v>
          </cell>
        </row>
      </sheetData>
      <sheetData sheetId="2570">
        <row r="52">
          <cell r="B52" t="str">
            <v>Main Panel</v>
          </cell>
        </row>
      </sheetData>
      <sheetData sheetId="2571">
        <row r="52">
          <cell r="B52" t="str">
            <v>Main Panel</v>
          </cell>
        </row>
      </sheetData>
      <sheetData sheetId="2572">
        <row r="52">
          <cell r="B52" t="str">
            <v>Main Panel</v>
          </cell>
        </row>
      </sheetData>
      <sheetData sheetId="2573">
        <row r="52">
          <cell r="B52" t="str">
            <v>Main Panel</v>
          </cell>
        </row>
      </sheetData>
      <sheetData sheetId="2574">
        <row r="52">
          <cell r="B52" t="str">
            <v>Main Panel</v>
          </cell>
        </row>
      </sheetData>
      <sheetData sheetId="2575">
        <row r="52">
          <cell r="B52" t="str">
            <v>Main Panel</v>
          </cell>
        </row>
      </sheetData>
      <sheetData sheetId="2576">
        <row r="52">
          <cell r="B52" t="str">
            <v>Main Panel</v>
          </cell>
        </row>
      </sheetData>
      <sheetData sheetId="2577">
        <row r="52">
          <cell r="B52" t="str">
            <v>Main Panel</v>
          </cell>
        </row>
      </sheetData>
      <sheetData sheetId="2578">
        <row r="52">
          <cell r="B52" t="str">
            <v>Main Panel</v>
          </cell>
        </row>
      </sheetData>
      <sheetData sheetId="2579">
        <row r="52">
          <cell r="B52" t="str">
            <v>Main Panel</v>
          </cell>
        </row>
      </sheetData>
      <sheetData sheetId="2580">
        <row r="52">
          <cell r="B52" t="str">
            <v>Main Panel</v>
          </cell>
        </row>
      </sheetData>
      <sheetData sheetId="2581">
        <row r="52">
          <cell r="B52" t="str">
            <v>Main Panel</v>
          </cell>
        </row>
      </sheetData>
      <sheetData sheetId="2582">
        <row r="52">
          <cell r="B52" t="str">
            <v>Main Panel</v>
          </cell>
        </row>
      </sheetData>
      <sheetData sheetId="2583">
        <row r="52">
          <cell r="B52" t="str">
            <v>Main Panel</v>
          </cell>
        </row>
      </sheetData>
      <sheetData sheetId="2584">
        <row r="52">
          <cell r="B52" t="str">
            <v>Main Panel</v>
          </cell>
        </row>
      </sheetData>
      <sheetData sheetId="2585">
        <row r="52">
          <cell r="B52" t="str">
            <v>Main Panel</v>
          </cell>
        </row>
      </sheetData>
      <sheetData sheetId="2586">
        <row r="52">
          <cell r="B52" t="str">
            <v>Main Panel</v>
          </cell>
        </row>
      </sheetData>
      <sheetData sheetId="2587">
        <row r="52">
          <cell r="B52" t="str">
            <v>Main Panel</v>
          </cell>
        </row>
      </sheetData>
      <sheetData sheetId="2588">
        <row r="52">
          <cell r="B52" t="str">
            <v>Main Panel</v>
          </cell>
        </row>
      </sheetData>
      <sheetData sheetId="2589">
        <row r="52">
          <cell r="B52" t="str">
            <v>Main Panel</v>
          </cell>
        </row>
      </sheetData>
      <sheetData sheetId="2590">
        <row r="52">
          <cell r="B52" t="str">
            <v>Main Panel</v>
          </cell>
        </row>
      </sheetData>
      <sheetData sheetId="2591">
        <row r="52">
          <cell r="B52" t="str">
            <v>Main Panel</v>
          </cell>
        </row>
      </sheetData>
      <sheetData sheetId="2592">
        <row r="52">
          <cell r="B52" t="str">
            <v>Main Panel</v>
          </cell>
        </row>
      </sheetData>
      <sheetData sheetId="2593">
        <row r="52">
          <cell r="B52" t="str">
            <v>Main Panel</v>
          </cell>
        </row>
      </sheetData>
      <sheetData sheetId="2594">
        <row r="52">
          <cell r="B52" t="str">
            <v>Main Panel</v>
          </cell>
        </row>
      </sheetData>
      <sheetData sheetId="2595">
        <row r="52">
          <cell r="B52" t="str">
            <v>Main Panel</v>
          </cell>
        </row>
      </sheetData>
      <sheetData sheetId="2596">
        <row r="52">
          <cell r="B52" t="str">
            <v>Main Panel</v>
          </cell>
        </row>
      </sheetData>
      <sheetData sheetId="2597">
        <row r="52">
          <cell r="B52" t="str">
            <v>Main Panel</v>
          </cell>
        </row>
      </sheetData>
      <sheetData sheetId="2598">
        <row r="52">
          <cell r="B52" t="str">
            <v>Main Panel</v>
          </cell>
        </row>
      </sheetData>
      <sheetData sheetId="2599">
        <row r="52">
          <cell r="B52" t="str">
            <v>Main Panel</v>
          </cell>
        </row>
      </sheetData>
      <sheetData sheetId="2600">
        <row r="52">
          <cell r="B52" t="str">
            <v>Main Panel</v>
          </cell>
        </row>
      </sheetData>
      <sheetData sheetId="2601">
        <row r="52">
          <cell r="B52" t="str">
            <v>Main Panel</v>
          </cell>
        </row>
      </sheetData>
      <sheetData sheetId="2602">
        <row r="52">
          <cell r="B52" t="str">
            <v>Main Panel</v>
          </cell>
        </row>
      </sheetData>
      <sheetData sheetId="2603">
        <row r="52">
          <cell r="B52" t="str">
            <v>Main Panel</v>
          </cell>
        </row>
      </sheetData>
      <sheetData sheetId="2604">
        <row r="52">
          <cell r="B52" t="str">
            <v>Main Panel</v>
          </cell>
        </row>
      </sheetData>
      <sheetData sheetId="2605">
        <row r="52">
          <cell r="B52" t="str">
            <v>Main Panel</v>
          </cell>
        </row>
      </sheetData>
      <sheetData sheetId="2606">
        <row r="52">
          <cell r="B52" t="str">
            <v>Main Panel</v>
          </cell>
        </row>
      </sheetData>
      <sheetData sheetId="2607">
        <row r="52">
          <cell r="B52" t="str">
            <v>Main Panel</v>
          </cell>
        </row>
      </sheetData>
      <sheetData sheetId="2608">
        <row r="52">
          <cell r="B52" t="str">
            <v>Main Panel</v>
          </cell>
        </row>
      </sheetData>
      <sheetData sheetId="2609">
        <row r="52">
          <cell r="B52" t="str">
            <v>Main Panel</v>
          </cell>
        </row>
      </sheetData>
      <sheetData sheetId="2610">
        <row r="52">
          <cell r="B52" t="str">
            <v>Main Panel</v>
          </cell>
        </row>
      </sheetData>
      <sheetData sheetId="2611">
        <row r="52">
          <cell r="B52" t="str">
            <v>Main Panel</v>
          </cell>
        </row>
      </sheetData>
      <sheetData sheetId="2612">
        <row r="52">
          <cell r="B52" t="str">
            <v>Main Panel</v>
          </cell>
        </row>
      </sheetData>
      <sheetData sheetId="2613">
        <row r="52">
          <cell r="B52" t="str">
            <v>Main Panel</v>
          </cell>
        </row>
      </sheetData>
      <sheetData sheetId="2614">
        <row r="52">
          <cell r="B52" t="str">
            <v>Main Panel</v>
          </cell>
        </row>
      </sheetData>
      <sheetData sheetId="2615">
        <row r="52">
          <cell r="B52" t="str">
            <v>Main Panel</v>
          </cell>
        </row>
      </sheetData>
      <sheetData sheetId="2616">
        <row r="52">
          <cell r="B52" t="str">
            <v>Main Panel</v>
          </cell>
        </row>
      </sheetData>
      <sheetData sheetId="2617">
        <row r="52">
          <cell r="B52" t="str">
            <v>Main Panel</v>
          </cell>
        </row>
      </sheetData>
      <sheetData sheetId="2618">
        <row r="52">
          <cell r="B52" t="str">
            <v>Main Panel</v>
          </cell>
        </row>
      </sheetData>
      <sheetData sheetId="2619">
        <row r="52">
          <cell r="B52" t="str">
            <v>Main Panel</v>
          </cell>
        </row>
      </sheetData>
      <sheetData sheetId="2620">
        <row r="52">
          <cell r="B52" t="str">
            <v>Main Panel</v>
          </cell>
        </row>
      </sheetData>
      <sheetData sheetId="2621">
        <row r="52">
          <cell r="B52" t="str">
            <v>Main Panel</v>
          </cell>
        </row>
      </sheetData>
      <sheetData sheetId="2622">
        <row r="52">
          <cell r="B52" t="str">
            <v>Main Panel</v>
          </cell>
        </row>
      </sheetData>
      <sheetData sheetId="2623">
        <row r="52">
          <cell r="B52" t="str">
            <v>Main Panel</v>
          </cell>
        </row>
      </sheetData>
      <sheetData sheetId="2624">
        <row r="52">
          <cell r="B52" t="str">
            <v>Main Panel</v>
          </cell>
        </row>
      </sheetData>
      <sheetData sheetId="2625">
        <row r="52">
          <cell r="B52" t="str">
            <v>Main Panel</v>
          </cell>
        </row>
      </sheetData>
      <sheetData sheetId="2626">
        <row r="52">
          <cell r="B52" t="str">
            <v>Main Panel</v>
          </cell>
        </row>
      </sheetData>
      <sheetData sheetId="2627">
        <row r="52">
          <cell r="B52" t="str">
            <v>Main Panel</v>
          </cell>
        </row>
      </sheetData>
      <sheetData sheetId="2628">
        <row r="52">
          <cell r="B52" t="str">
            <v>Main Panel</v>
          </cell>
        </row>
      </sheetData>
      <sheetData sheetId="2629">
        <row r="52">
          <cell r="B52" t="str">
            <v>Main Panel</v>
          </cell>
        </row>
      </sheetData>
      <sheetData sheetId="2630">
        <row r="52">
          <cell r="B52" t="str">
            <v>Main Panel</v>
          </cell>
        </row>
      </sheetData>
      <sheetData sheetId="2631">
        <row r="52">
          <cell r="B52" t="str">
            <v>Main Panel</v>
          </cell>
        </row>
      </sheetData>
      <sheetData sheetId="2632">
        <row r="52">
          <cell r="B52" t="str">
            <v>Main Panel</v>
          </cell>
        </row>
      </sheetData>
      <sheetData sheetId="2633">
        <row r="52">
          <cell r="B52" t="str">
            <v>Main Panel</v>
          </cell>
        </row>
      </sheetData>
      <sheetData sheetId="2634">
        <row r="52">
          <cell r="B52" t="str">
            <v>Main Panel</v>
          </cell>
        </row>
      </sheetData>
      <sheetData sheetId="2635">
        <row r="52">
          <cell r="B52" t="str">
            <v>Main Panel</v>
          </cell>
        </row>
      </sheetData>
      <sheetData sheetId="2636">
        <row r="52">
          <cell r="B52" t="str">
            <v>Main Panel</v>
          </cell>
        </row>
      </sheetData>
      <sheetData sheetId="2637">
        <row r="52">
          <cell r="B52" t="str">
            <v>Main Panel</v>
          </cell>
        </row>
      </sheetData>
      <sheetData sheetId="2638">
        <row r="52">
          <cell r="B52" t="str">
            <v>Main Panel</v>
          </cell>
        </row>
      </sheetData>
      <sheetData sheetId="2639">
        <row r="52">
          <cell r="B52" t="str">
            <v>Main Panel</v>
          </cell>
        </row>
      </sheetData>
      <sheetData sheetId="2640">
        <row r="52">
          <cell r="B52" t="str">
            <v>Main Panel</v>
          </cell>
        </row>
      </sheetData>
      <sheetData sheetId="2641">
        <row r="52">
          <cell r="B52" t="str">
            <v>Main Panel</v>
          </cell>
        </row>
      </sheetData>
      <sheetData sheetId="2642">
        <row r="52">
          <cell r="B52" t="str">
            <v>Main Panel</v>
          </cell>
        </row>
      </sheetData>
      <sheetData sheetId="2643">
        <row r="52">
          <cell r="B52" t="str">
            <v>Main Panel</v>
          </cell>
        </row>
      </sheetData>
      <sheetData sheetId="2644">
        <row r="52">
          <cell r="B52" t="str">
            <v>Main Panel</v>
          </cell>
        </row>
      </sheetData>
      <sheetData sheetId="2645">
        <row r="52">
          <cell r="B52" t="str">
            <v>Main Panel</v>
          </cell>
        </row>
      </sheetData>
      <sheetData sheetId="2646">
        <row r="52">
          <cell r="B52" t="str">
            <v>Main Panel</v>
          </cell>
        </row>
      </sheetData>
      <sheetData sheetId="2647">
        <row r="52">
          <cell r="B52" t="str">
            <v>Main Panel</v>
          </cell>
        </row>
      </sheetData>
      <sheetData sheetId="2648">
        <row r="52">
          <cell r="B52" t="str">
            <v>Main Panel</v>
          </cell>
        </row>
      </sheetData>
      <sheetData sheetId="2649">
        <row r="52">
          <cell r="B52" t="str">
            <v>Main Panel</v>
          </cell>
        </row>
      </sheetData>
      <sheetData sheetId="2650">
        <row r="52">
          <cell r="B52" t="str">
            <v>Main Panel</v>
          </cell>
        </row>
      </sheetData>
      <sheetData sheetId="2651">
        <row r="52">
          <cell r="B52" t="str">
            <v>Main Panel</v>
          </cell>
        </row>
      </sheetData>
      <sheetData sheetId="2652">
        <row r="52">
          <cell r="B52" t="str">
            <v>Main Panel</v>
          </cell>
        </row>
      </sheetData>
      <sheetData sheetId="2653">
        <row r="52">
          <cell r="B52" t="str">
            <v>Main Panel</v>
          </cell>
        </row>
      </sheetData>
      <sheetData sheetId="2654">
        <row r="52">
          <cell r="B52" t="str">
            <v>Main Panel</v>
          </cell>
        </row>
      </sheetData>
      <sheetData sheetId="2655">
        <row r="52">
          <cell r="B52" t="str">
            <v>Main Panel</v>
          </cell>
        </row>
      </sheetData>
      <sheetData sheetId="2656">
        <row r="52">
          <cell r="B52" t="str">
            <v>Main Panel</v>
          </cell>
        </row>
      </sheetData>
      <sheetData sheetId="2657">
        <row r="52">
          <cell r="B52" t="str">
            <v>Main Panel</v>
          </cell>
        </row>
      </sheetData>
      <sheetData sheetId="2658">
        <row r="52">
          <cell r="B52" t="str">
            <v>Main Panel</v>
          </cell>
        </row>
      </sheetData>
      <sheetData sheetId="2659">
        <row r="52">
          <cell r="B52" t="str">
            <v>Main Panel</v>
          </cell>
        </row>
      </sheetData>
      <sheetData sheetId="2660">
        <row r="52">
          <cell r="B52" t="str">
            <v>Main Panel</v>
          </cell>
        </row>
      </sheetData>
      <sheetData sheetId="2661">
        <row r="52">
          <cell r="B52" t="str">
            <v>Main Panel</v>
          </cell>
        </row>
      </sheetData>
      <sheetData sheetId="2662">
        <row r="52">
          <cell r="B52" t="str">
            <v>Main Panel</v>
          </cell>
        </row>
      </sheetData>
      <sheetData sheetId="2663">
        <row r="52">
          <cell r="B52" t="str">
            <v>Main Panel</v>
          </cell>
        </row>
      </sheetData>
      <sheetData sheetId="2664">
        <row r="52">
          <cell r="B52" t="str">
            <v>Main Panel</v>
          </cell>
        </row>
      </sheetData>
      <sheetData sheetId="2665">
        <row r="52">
          <cell r="B52" t="str">
            <v>Main Panel</v>
          </cell>
        </row>
      </sheetData>
      <sheetData sheetId="2666">
        <row r="52">
          <cell r="B52" t="str">
            <v>Main Panel</v>
          </cell>
        </row>
      </sheetData>
      <sheetData sheetId="2667">
        <row r="52">
          <cell r="B52" t="str">
            <v>Main Panel</v>
          </cell>
        </row>
      </sheetData>
      <sheetData sheetId="2668">
        <row r="52">
          <cell r="B52" t="str">
            <v>Main Panel</v>
          </cell>
        </row>
      </sheetData>
      <sheetData sheetId="2669">
        <row r="52">
          <cell r="B52" t="str">
            <v>Main Panel</v>
          </cell>
        </row>
      </sheetData>
      <sheetData sheetId="2670">
        <row r="52">
          <cell r="B52" t="str">
            <v>Main Panel</v>
          </cell>
        </row>
      </sheetData>
      <sheetData sheetId="2671">
        <row r="52">
          <cell r="B52" t="str">
            <v>Main Panel</v>
          </cell>
        </row>
      </sheetData>
      <sheetData sheetId="2672">
        <row r="52">
          <cell r="B52" t="str">
            <v>Main Panel</v>
          </cell>
        </row>
      </sheetData>
      <sheetData sheetId="2673">
        <row r="52">
          <cell r="B52" t="str">
            <v>Main Panel</v>
          </cell>
        </row>
      </sheetData>
      <sheetData sheetId="2674">
        <row r="52">
          <cell r="B52" t="str">
            <v>Main Panel</v>
          </cell>
        </row>
      </sheetData>
      <sheetData sheetId="2675">
        <row r="52">
          <cell r="B52" t="str">
            <v>Main Panel</v>
          </cell>
        </row>
      </sheetData>
      <sheetData sheetId="2676">
        <row r="52">
          <cell r="B52" t="str">
            <v>Main Panel</v>
          </cell>
        </row>
      </sheetData>
      <sheetData sheetId="2677">
        <row r="52">
          <cell r="B52" t="str">
            <v>Main Panel</v>
          </cell>
        </row>
      </sheetData>
      <sheetData sheetId="2678">
        <row r="52">
          <cell r="B52" t="str">
            <v>Main Panel</v>
          </cell>
        </row>
      </sheetData>
      <sheetData sheetId="2679">
        <row r="52">
          <cell r="B52" t="str">
            <v>Main Panel</v>
          </cell>
        </row>
      </sheetData>
      <sheetData sheetId="2680">
        <row r="52">
          <cell r="B52" t="str">
            <v>Main Panel</v>
          </cell>
        </row>
      </sheetData>
      <sheetData sheetId="2681">
        <row r="52">
          <cell r="B52" t="str">
            <v>Main Panel</v>
          </cell>
        </row>
      </sheetData>
      <sheetData sheetId="2682">
        <row r="52">
          <cell r="B52" t="str">
            <v>Main Panel</v>
          </cell>
        </row>
      </sheetData>
      <sheetData sheetId="2683">
        <row r="52">
          <cell r="B52" t="str">
            <v>Main Panel</v>
          </cell>
        </row>
      </sheetData>
      <sheetData sheetId="2684">
        <row r="52">
          <cell r="B52" t="str">
            <v>Main Panel</v>
          </cell>
        </row>
      </sheetData>
      <sheetData sheetId="2685">
        <row r="52">
          <cell r="B52" t="str">
            <v>Main Panel</v>
          </cell>
        </row>
      </sheetData>
      <sheetData sheetId="2686">
        <row r="52">
          <cell r="B52" t="str">
            <v>Main Panel</v>
          </cell>
        </row>
      </sheetData>
      <sheetData sheetId="2687">
        <row r="52">
          <cell r="B52" t="str">
            <v>Main Panel</v>
          </cell>
        </row>
      </sheetData>
      <sheetData sheetId="2688">
        <row r="52">
          <cell r="B52" t="str">
            <v>Main Panel</v>
          </cell>
        </row>
      </sheetData>
      <sheetData sheetId="2689">
        <row r="52">
          <cell r="B52" t="str">
            <v>Main Panel</v>
          </cell>
        </row>
      </sheetData>
      <sheetData sheetId="2690">
        <row r="52">
          <cell r="B52" t="str">
            <v>Main Panel</v>
          </cell>
        </row>
      </sheetData>
      <sheetData sheetId="2691">
        <row r="52">
          <cell r="B52" t="str">
            <v>Main Panel</v>
          </cell>
        </row>
      </sheetData>
      <sheetData sheetId="2692">
        <row r="52">
          <cell r="B52" t="str">
            <v>Main Panel</v>
          </cell>
        </row>
      </sheetData>
      <sheetData sheetId="2693">
        <row r="52">
          <cell r="B52" t="str">
            <v>Main Panel</v>
          </cell>
        </row>
      </sheetData>
      <sheetData sheetId="2694">
        <row r="52">
          <cell r="B52" t="str">
            <v>Main Panel</v>
          </cell>
        </row>
      </sheetData>
      <sheetData sheetId="2695">
        <row r="52">
          <cell r="B52" t="str">
            <v>Main Panel</v>
          </cell>
        </row>
      </sheetData>
      <sheetData sheetId="2696">
        <row r="52">
          <cell r="B52" t="str">
            <v>Main Panel</v>
          </cell>
        </row>
      </sheetData>
      <sheetData sheetId="2697">
        <row r="52">
          <cell r="B52" t="str">
            <v>Main Panel</v>
          </cell>
        </row>
      </sheetData>
      <sheetData sheetId="2698">
        <row r="52">
          <cell r="B52" t="str">
            <v>Main Panel</v>
          </cell>
        </row>
      </sheetData>
      <sheetData sheetId="2699">
        <row r="52">
          <cell r="B52" t="str">
            <v>Main Panel</v>
          </cell>
        </row>
      </sheetData>
      <sheetData sheetId="2700">
        <row r="52">
          <cell r="B52" t="str">
            <v>Main Panel</v>
          </cell>
        </row>
      </sheetData>
      <sheetData sheetId="2701">
        <row r="52">
          <cell r="B52" t="str">
            <v>Main Panel</v>
          </cell>
        </row>
      </sheetData>
      <sheetData sheetId="2702">
        <row r="52">
          <cell r="B52" t="str">
            <v>Main Panel</v>
          </cell>
        </row>
      </sheetData>
      <sheetData sheetId="2703">
        <row r="52">
          <cell r="B52" t="str">
            <v>Main Panel</v>
          </cell>
        </row>
      </sheetData>
      <sheetData sheetId="2704">
        <row r="52">
          <cell r="B52" t="str">
            <v>Main Panel</v>
          </cell>
        </row>
      </sheetData>
      <sheetData sheetId="2705">
        <row r="52">
          <cell r="B52" t="str">
            <v>Main Panel</v>
          </cell>
        </row>
      </sheetData>
      <sheetData sheetId="2706">
        <row r="52">
          <cell r="B52" t="str">
            <v>Main Panel</v>
          </cell>
        </row>
      </sheetData>
      <sheetData sheetId="2707">
        <row r="52">
          <cell r="B52" t="str">
            <v>Main Panel</v>
          </cell>
        </row>
      </sheetData>
      <sheetData sheetId="2708">
        <row r="52">
          <cell r="B52" t="str">
            <v>Main Panel</v>
          </cell>
        </row>
      </sheetData>
      <sheetData sheetId="2709">
        <row r="52">
          <cell r="B52" t="str">
            <v>Main Panel</v>
          </cell>
        </row>
      </sheetData>
      <sheetData sheetId="2710">
        <row r="52">
          <cell r="B52" t="str">
            <v>Main Panel</v>
          </cell>
        </row>
      </sheetData>
      <sheetData sheetId="2711">
        <row r="52">
          <cell r="B52" t="str">
            <v>Main Panel</v>
          </cell>
        </row>
      </sheetData>
      <sheetData sheetId="2712">
        <row r="52">
          <cell r="B52" t="str">
            <v>Main Panel</v>
          </cell>
        </row>
      </sheetData>
      <sheetData sheetId="2713">
        <row r="52">
          <cell r="B52" t="str">
            <v>Main Panel</v>
          </cell>
        </row>
      </sheetData>
      <sheetData sheetId="2714">
        <row r="52">
          <cell r="B52" t="str">
            <v>Main Panel</v>
          </cell>
        </row>
      </sheetData>
      <sheetData sheetId="2715">
        <row r="52">
          <cell r="B52" t="str">
            <v>Main Panel</v>
          </cell>
        </row>
      </sheetData>
      <sheetData sheetId="2716">
        <row r="52">
          <cell r="B52" t="str">
            <v>Main Panel</v>
          </cell>
        </row>
      </sheetData>
      <sheetData sheetId="2717">
        <row r="52">
          <cell r="B52" t="str">
            <v>Main Panel</v>
          </cell>
        </row>
      </sheetData>
      <sheetData sheetId="2718">
        <row r="52">
          <cell r="B52" t="str">
            <v>Main Panel</v>
          </cell>
        </row>
      </sheetData>
      <sheetData sheetId="2719">
        <row r="52">
          <cell r="B52" t="str">
            <v>Main Panel</v>
          </cell>
        </row>
      </sheetData>
      <sheetData sheetId="2720">
        <row r="52">
          <cell r="B52" t="str">
            <v>Main Panel</v>
          </cell>
        </row>
      </sheetData>
      <sheetData sheetId="2721">
        <row r="52">
          <cell r="B52" t="str">
            <v>Main Panel</v>
          </cell>
        </row>
      </sheetData>
      <sheetData sheetId="2722">
        <row r="52">
          <cell r="B52" t="str">
            <v>Main Panel</v>
          </cell>
        </row>
      </sheetData>
      <sheetData sheetId="2723">
        <row r="52">
          <cell r="B52" t="str">
            <v>Main Panel</v>
          </cell>
        </row>
      </sheetData>
      <sheetData sheetId="2724">
        <row r="52">
          <cell r="B52" t="str">
            <v>Main Panel</v>
          </cell>
        </row>
      </sheetData>
      <sheetData sheetId="2725">
        <row r="52">
          <cell r="B52" t="str">
            <v>Main Panel</v>
          </cell>
        </row>
      </sheetData>
      <sheetData sheetId="2726">
        <row r="52">
          <cell r="B52" t="str">
            <v>Main Panel</v>
          </cell>
        </row>
      </sheetData>
      <sheetData sheetId="2727">
        <row r="52">
          <cell r="B52" t="str">
            <v>Main Panel</v>
          </cell>
        </row>
      </sheetData>
      <sheetData sheetId="2728">
        <row r="52">
          <cell r="B52" t="str">
            <v>Main Panel</v>
          </cell>
        </row>
      </sheetData>
      <sheetData sheetId="2729">
        <row r="52">
          <cell r="B52" t="str">
            <v>Main Panel</v>
          </cell>
        </row>
      </sheetData>
      <sheetData sheetId="2730">
        <row r="52">
          <cell r="B52" t="str">
            <v>Main Panel</v>
          </cell>
        </row>
      </sheetData>
      <sheetData sheetId="2731">
        <row r="52">
          <cell r="B52" t="str">
            <v>Main Panel</v>
          </cell>
        </row>
      </sheetData>
      <sheetData sheetId="2732">
        <row r="52">
          <cell r="B52" t="str">
            <v>Main Panel</v>
          </cell>
        </row>
      </sheetData>
      <sheetData sheetId="2733">
        <row r="52">
          <cell r="B52" t="str">
            <v>Main Panel</v>
          </cell>
        </row>
      </sheetData>
      <sheetData sheetId="2734">
        <row r="52">
          <cell r="B52" t="str">
            <v>Main Panel</v>
          </cell>
        </row>
      </sheetData>
      <sheetData sheetId="2735">
        <row r="52">
          <cell r="B52" t="str">
            <v>Main Panel</v>
          </cell>
        </row>
      </sheetData>
      <sheetData sheetId="2736">
        <row r="52">
          <cell r="B52" t="str">
            <v>Main Panel</v>
          </cell>
        </row>
      </sheetData>
      <sheetData sheetId="2737">
        <row r="52">
          <cell r="B52" t="str">
            <v>Main Panel</v>
          </cell>
        </row>
      </sheetData>
      <sheetData sheetId="2738">
        <row r="52">
          <cell r="B52" t="str">
            <v>Main Panel</v>
          </cell>
        </row>
      </sheetData>
      <sheetData sheetId="2739">
        <row r="52">
          <cell r="B52" t="str">
            <v>Main Panel</v>
          </cell>
        </row>
      </sheetData>
      <sheetData sheetId="2740">
        <row r="52">
          <cell r="B52" t="str">
            <v>Main Panel</v>
          </cell>
        </row>
      </sheetData>
      <sheetData sheetId="2741">
        <row r="52">
          <cell r="B52" t="str">
            <v>Main Panel</v>
          </cell>
        </row>
      </sheetData>
      <sheetData sheetId="2742">
        <row r="52">
          <cell r="B52" t="str">
            <v>Main Panel</v>
          </cell>
        </row>
      </sheetData>
      <sheetData sheetId="2743">
        <row r="52">
          <cell r="B52" t="str">
            <v>Main Panel</v>
          </cell>
        </row>
      </sheetData>
      <sheetData sheetId="2744">
        <row r="52">
          <cell r="B52" t="str">
            <v>Main Panel</v>
          </cell>
        </row>
      </sheetData>
      <sheetData sheetId="2745">
        <row r="52">
          <cell r="B52" t="str">
            <v>Main Panel</v>
          </cell>
        </row>
      </sheetData>
      <sheetData sheetId="2746">
        <row r="52">
          <cell r="B52" t="str">
            <v>Main Panel</v>
          </cell>
        </row>
      </sheetData>
      <sheetData sheetId="2747">
        <row r="52">
          <cell r="B52" t="str">
            <v>Main Panel</v>
          </cell>
        </row>
      </sheetData>
      <sheetData sheetId="2748">
        <row r="52">
          <cell r="B52" t="str">
            <v>Main Panel</v>
          </cell>
        </row>
      </sheetData>
      <sheetData sheetId="2749">
        <row r="52">
          <cell r="B52" t="str">
            <v>Main Panel</v>
          </cell>
        </row>
      </sheetData>
      <sheetData sheetId="2750">
        <row r="52">
          <cell r="B52" t="str">
            <v>Main Panel</v>
          </cell>
        </row>
      </sheetData>
      <sheetData sheetId="2751">
        <row r="52">
          <cell r="B52" t="str">
            <v>Main Panel</v>
          </cell>
        </row>
      </sheetData>
      <sheetData sheetId="2752">
        <row r="52">
          <cell r="B52" t="str">
            <v>Main Panel</v>
          </cell>
        </row>
      </sheetData>
      <sheetData sheetId="2753">
        <row r="52">
          <cell r="B52" t="str">
            <v>Main Panel</v>
          </cell>
        </row>
      </sheetData>
      <sheetData sheetId="2754">
        <row r="52">
          <cell r="B52" t="str">
            <v>Main Panel</v>
          </cell>
        </row>
      </sheetData>
      <sheetData sheetId="2755">
        <row r="52">
          <cell r="B52" t="str">
            <v>Main Panel</v>
          </cell>
        </row>
      </sheetData>
      <sheetData sheetId="2756">
        <row r="52">
          <cell r="B52" t="str">
            <v>Main Panel</v>
          </cell>
        </row>
      </sheetData>
      <sheetData sheetId="2757">
        <row r="52">
          <cell r="B52" t="str">
            <v>Main Panel</v>
          </cell>
        </row>
      </sheetData>
      <sheetData sheetId="2758">
        <row r="52">
          <cell r="B52" t="str">
            <v>Main Panel</v>
          </cell>
        </row>
      </sheetData>
      <sheetData sheetId="2759">
        <row r="52">
          <cell r="B52" t="str">
            <v>Main Panel</v>
          </cell>
        </row>
      </sheetData>
      <sheetData sheetId="2760">
        <row r="52">
          <cell r="B52" t="str">
            <v>Main Panel</v>
          </cell>
        </row>
      </sheetData>
      <sheetData sheetId="2761">
        <row r="52">
          <cell r="B52" t="str">
            <v>Main Panel</v>
          </cell>
        </row>
      </sheetData>
      <sheetData sheetId="2762">
        <row r="52">
          <cell r="B52" t="str">
            <v>Main Panel</v>
          </cell>
        </row>
      </sheetData>
      <sheetData sheetId="2763">
        <row r="52">
          <cell r="B52" t="str">
            <v>Main Panel</v>
          </cell>
        </row>
      </sheetData>
      <sheetData sheetId="2764">
        <row r="52">
          <cell r="B52" t="str">
            <v>Main Panel</v>
          </cell>
        </row>
      </sheetData>
      <sheetData sheetId="2765">
        <row r="52">
          <cell r="B52" t="str">
            <v>Main Panel</v>
          </cell>
        </row>
      </sheetData>
      <sheetData sheetId="2766">
        <row r="52">
          <cell r="B52" t="str">
            <v>Main Panel</v>
          </cell>
        </row>
      </sheetData>
      <sheetData sheetId="2767">
        <row r="52">
          <cell r="B52" t="str">
            <v>Main Panel</v>
          </cell>
        </row>
      </sheetData>
      <sheetData sheetId="2768">
        <row r="52">
          <cell r="B52" t="str">
            <v>Main Panel</v>
          </cell>
        </row>
      </sheetData>
      <sheetData sheetId="2769">
        <row r="52">
          <cell r="B52" t="str">
            <v>Main Panel</v>
          </cell>
        </row>
      </sheetData>
      <sheetData sheetId="2770">
        <row r="52">
          <cell r="B52" t="str">
            <v>Main Panel</v>
          </cell>
        </row>
      </sheetData>
      <sheetData sheetId="2771">
        <row r="52">
          <cell r="B52" t="str">
            <v>Main Panel</v>
          </cell>
        </row>
      </sheetData>
      <sheetData sheetId="2772">
        <row r="52">
          <cell r="B52" t="str">
            <v>Main Panel</v>
          </cell>
        </row>
      </sheetData>
      <sheetData sheetId="2773">
        <row r="52">
          <cell r="B52" t="str">
            <v>Main Panel</v>
          </cell>
        </row>
      </sheetData>
      <sheetData sheetId="2774">
        <row r="52">
          <cell r="B52" t="str">
            <v>Main Panel</v>
          </cell>
        </row>
      </sheetData>
      <sheetData sheetId="2775">
        <row r="52">
          <cell r="B52" t="str">
            <v>Main Panel</v>
          </cell>
        </row>
      </sheetData>
      <sheetData sheetId="2776">
        <row r="52">
          <cell r="B52" t="str">
            <v>Main Panel</v>
          </cell>
        </row>
      </sheetData>
      <sheetData sheetId="2777">
        <row r="52">
          <cell r="B52" t="str">
            <v>Main Panel</v>
          </cell>
        </row>
      </sheetData>
      <sheetData sheetId="2778">
        <row r="52">
          <cell r="B52" t="str">
            <v>Main Panel</v>
          </cell>
        </row>
      </sheetData>
      <sheetData sheetId="2779">
        <row r="52">
          <cell r="B52" t="str">
            <v>Main Panel</v>
          </cell>
        </row>
      </sheetData>
      <sheetData sheetId="2780">
        <row r="52">
          <cell r="B52" t="str">
            <v>Main Panel</v>
          </cell>
        </row>
      </sheetData>
      <sheetData sheetId="2781">
        <row r="52">
          <cell r="B52" t="str">
            <v>Main Panel</v>
          </cell>
        </row>
      </sheetData>
      <sheetData sheetId="2782">
        <row r="52">
          <cell r="B52" t="str">
            <v>Main Panel</v>
          </cell>
        </row>
      </sheetData>
      <sheetData sheetId="2783">
        <row r="52">
          <cell r="B52" t="str">
            <v>Main Panel</v>
          </cell>
        </row>
      </sheetData>
      <sheetData sheetId="2784">
        <row r="52">
          <cell r="B52" t="str">
            <v>Main Panel</v>
          </cell>
        </row>
      </sheetData>
      <sheetData sheetId="2785">
        <row r="52">
          <cell r="B52" t="str">
            <v>Main Panel</v>
          </cell>
        </row>
      </sheetData>
      <sheetData sheetId="2786">
        <row r="52">
          <cell r="B52" t="str">
            <v>Main Panel</v>
          </cell>
        </row>
      </sheetData>
      <sheetData sheetId="2787">
        <row r="52">
          <cell r="B52" t="str">
            <v>Main Panel</v>
          </cell>
        </row>
      </sheetData>
      <sheetData sheetId="2788">
        <row r="52">
          <cell r="B52" t="str">
            <v>Main Panel</v>
          </cell>
        </row>
      </sheetData>
      <sheetData sheetId="2789">
        <row r="52">
          <cell r="B52" t="str">
            <v>Main Panel</v>
          </cell>
        </row>
      </sheetData>
      <sheetData sheetId="2790">
        <row r="52">
          <cell r="B52" t="str">
            <v>Main Panel</v>
          </cell>
        </row>
      </sheetData>
      <sheetData sheetId="2791">
        <row r="52">
          <cell r="B52" t="str">
            <v>Main Panel</v>
          </cell>
        </row>
      </sheetData>
      <sheetData sheetId="2792">
        <row r="52">
          <cell r="B52" t="str">
            <v>Main Panel</v>
          </cell>
        </row>
      </sheetData>
      <sheetData sheetId="2793">
        <row r="52">
          <cell r="B52" t="str">
            <v>Main Panel</v>
          </cell>
        </row>
      </sheetData>
      <sheetData sheetId="2794">
        <row r="52">
          <cell r="B52" t="str">
            <v>Main Panel</v>
          </cell>
        </row>
      </sheetData>
      <sheetData sheetId="2795">
        <row r="52">
          <cell r="B52" t="str">
            <v>Main Panel</v>
          </cell>
        </row>
      </sheetData>
      <sheetData sheetId="2796">
        <row r="52">
          <cell r="B52" t="str">
            <v>Main Panel</v>
          </cell>
        </row>
      </sheetData>
      <sheetData sheetId="2797">
        <row r="52">
          <cell r="B52" t="str">
            <v>Main Panel</v>
          </cell>
        </row>
      </sheetData>
      <sheetData sheetId="2798">
        <row r="52">
          <cell r="B52" t="str">
            <v>Main Panel</v>
          </cell>
        </row>
      </sheetData>
      <sheetData sheetId="2799">
        <row r="52">
          <cell r="B52" t="str">
            <v>Main Panel</v>
          </cell>
        </row>
      </sheetData>
      <sheetData sheetId="2800">
        <row r="52">
          <cell r="B52" t="str">
            <v>Main Panel</v>
          </cell>
        </row>
      </sheetData>
      <sheetData sheetId="2801">
        <row r="52">
          <cell r="B52" t="str">
            <v>Main Panel</v>
          </cell>
        </row>
      </sheetData>
      <sheetData sheetId="2802">
        <row r="52">
          <cell r="B52" t="str">
            <v>Main Panel</v>
          </cell>
        </row>
      </sheetData>
      <sheetData sheetId="2803">
        <row r="52">
          <cell r="B52" t="str">
            <v>Main Panel</v>
          </cell>
        </row>
      </sheetData>
      <sheetData sheetId="2804">
        <row r="52">
          <cell r="B52" t="str">
            <v>Main Panel</v>
          </cell>
        </row>
      </sheetData>
      <sheetData sheetId="2805">
        <row r="52">
          <cell r="B52" t="str">
            <v>Main Panel</v>
          </cell>
        </row>
      </sheetData>
      <sheetData sheetId="2806">
        <row r="52">
          <cell r="B52" t="str">
            <v>Main Panel</v>
          </cell>
        </row>
      </sheetData>
      <sheetData sheetId="2807">
        <row r="52">
          <cell r="B52" t="str">
            <v>Main Panel</v>
          </cell>
        </row>
      </sheetData>
      <sheetData sheetId="2808">
        <row r="52">
          <cell r="B52" t="str">
            <v>Main Panel</v>
          </cell>
        </row>
      </sheetData>
      <sheetData sheetId="2809">
        <row r="52">
          <cell r="B52" t="str">
            <v>Main Panel</v>
          </cell>
        </row>
      </sheetData>
      <sheetData sheetId="2810">
        <row r="52">
          <cell r="B52" t="str">
            <v>Main Panel</v>
          </cell>
        </row>
      </sheetData>
      <sheetData sheetId="2811">
        <row r="52">
          <cell r="B52" t="str">
            <v>Main Panel</v>
          </cell>
        </row>
      </sheetData>
      <sheetData sheetId="2812">
        <row r="52">
          <cell r="B52" t="str">
            <v>Main Panel</v>
          </cell>
        </row>
      </sheetData>
      <sheetData sheetId="2813">
        <row r="52">
          <cell r="B52" t="str">
            <v>Main Panel</v>
          </cell>
        </row>
      </sheetData>
      <sheetData sheetId="2814">
        <row r="52">
          <cell r="B52" t="str">
            <v>Main Panel</v>
          </cell>
        </row>
      </sheetData>
      <sheetData sheetId="2815">
        <row r="52">
          <cell r="B52" t="str">
            <v>Main Panel</v>
          </cell>
        </row>
      </sheetData>
      <sheetData sheetId="2816">
        <row r="52">
          <cell r="B52" t="str">
            <v>Main Panel</v>
          </cell>
        </row>
      </sheetData>
      <sheetData sheetId="2817">
        <row r="52">
          <cell r="B52" t="str">
            <v>Main Panel</v>
          </cell>
        </row>
      </sheetData>
      <sheetData sheetId="2818">
        <row r="52">
          <cell r="B52" t="str">
            <v>Main Panel</v>
          </cell>
        </row>
      </sheetData>
      <sheetData sheetId="2819">
        <row r="52">
          <cell r="B52" t="str">
            <v>Main Panel</v>
          </cell>
        </row>
      </sheetData>
      <sheetData sheetId="2820">
        <row r="52">
          <cell r="B52" t="str">
            <v>Main Panel</v>
          </cell>
        </row>
      </sheetData>
      <sheetData sheetId="2821">
        <row r="52">
          <cell r="B52" t="str">
            <v>Main Panel</v>
          </cell>
        </row>
      </sheetData>
      <sheetData sheetId="2822">
        <row r="52">
          <cell r="B52" t="str">
            <v>Main Panel</v>
          </cell>
        </row>
      </sheetData>
      <sheetData sheetId="2823">
        <row r="52">
          <cell r="B52" t="str">
            <v>Main Panel</v>
          </cell>
        </row>
      </sheetData>
      <sheetData sheetId="2824">
        <row r="52">
          <cell r="B52" t="str">
            <v>Main Panel</v>
          </cell>
        </row>
      </sheetData>
      <sheetData sheetId="2825">
        <row r="52">
          <cell r="B52" t="str">
            <v>Main Panel</v>
          </cell>
        </row>
      </sheetData>
      <sheetData sheetId="2826">
        <row r="52">
          <cell r="B52" t="str">
            <v>Main Panel</v>
          </cell>
        </row>
      </sheetData>
      <sheetData sheetId="2827">
        <row r="52">
          <cell r="B52" t="str">
            <v>Main Panel</v>
          </cell>
        </row>
      </sheetData>
      <sheetData sheetId="2828">
        <row r="52">
          <cell r="B52" t="str">
            <v>Main Panel</v>
          </cell>
        </row>
      </sheetData>
      <sheetData sheetId="2829">
        <row r="52">
          <cell r="B52" t="str">
            <v>Main Panel</v>
          </cell>
        </row>
      </sheetData>
      <sheetData sheetId="2830">
        <row r="52">
          <cell r="B52" t="str">
            <v>Main Panel</v>
          </cell>
        </row>
      </sheetData>
      <sheetData sheetId="2831">
        <row r="52">
          <cell r="B52" t="str">
            <v>Main Panel</v>
          </cell>
        </row>
      </sheetData>
      <sheetData sheetId="2832">
        <row r="52">
          <cell r="B52" t="str">
            <v>Main Panel</v>
          </cell>
        </row>
      </sheetData>
      <sheetData sheetId="2833">
        <row r="52">
          <cell r="B52" t="str">
            <v>Main Panel</v>
          </cell>
        </row>
      </sheetData>
      <sheetData sheetId="2834">
        <row r="52">
          <cell r="B52" t="str">
            <v>Main Panel</v>
          </cell>
        </row>
      </sheetData>
      <sheetData sheetId="2835">
        <row r="52">
          <cell r="B52" t="str">
            <v>Main Panel</v>
          </cell>
        </row>
      </sheetData>
      <sheetData sheetId="2836">
        <row r="52">
          <cell r="B52" t="str">
            <v>Main Panel</v>
          </cell>
        </row>
      </sheetData>
      <sheetData sheetId="2837">
        <row r="52">
          <cell r="B52" t="str">
            <v>Main Panel</v>
          </cell>
        </row>
      </sheetData>
      <sheetData sheetId="2838">
        <row r="52">
          <cell r="B52" t="str">
            <v>Main Panel</v>
          </cell>
        </row>
      </sheetData>
      <sheetData sheetId="2839">
        <row r="52">
          <cell r="B52" t="str">
            <v>Main Panel</v>
          </cell>
        </row>
      </sheetData>
      <sheetData sheetId="2840">
        <row r="52">
          <cell r="B52" t="str">
            <v>Main Panel</v>
          </cell>
        </row>
      </sheetData>
      <sheetData sheetId="2841">
        <row r="52">
          <cell r="B52" t="str">
            <v>Main Panel</v>
          </cell>
        </row>
      </sheetData>
      <sheetData sheetId="2842">
        <row r="52">
          <cell r="B52" t="str">
            <v>Main Panel</v>
          </cell>
        </row>
      </sheetData>
      <sheetData sheetId="2843">
        <row r="52">
          <cell r="B52" t="str">
            <v>Main Panel</v>
          </cell>
        </row>
      </sheetData>
      <sheetData sheetId="2844">
        <row r="52">
          <cell r="B52" t="str">
            <v>Main Panel</v>
          </cell>
        </row>
      </sheetData>
      <sheetData sheetId="2845">
        <row r="52">
          <cell r="B52" t="str">
            <v>Main Panel</v>
          </cell>
        </row>
      </sheetData>
      <sheetData sheetId="2846">
        <row r="52">
          <cell r="B52" t="str">
            <v>Main Panel</v>
          </cell>
        </row>
      </sheetData>
      <sheetData sheetId="2847">
        <row r="52">
          <cell r="B52" t="str">
            <v>Main Panel</v>
          </cell>
        </row>
      </sheetData>
      <sheetData sheetId="2848">
        <row r="52">
          <cell r="B52" t="str">
            <v>Main Panel</v>
          </cell>
        </row>
      </sheetData>
      <sheetData sheetId="2849">
        <row r="52">
          <cell r="B52" t="str">
            <v>Main Panel</v>
          </cell>
        </row>
      </sheetData>
      <sheetData sheetId="2850">
        <row r="52">
          <cell r="B52" t="str">
            <v>Main Panel</v>
          </cell>
        </row>
      </sheetData>
      <sheetData sheetId="2851">
        <row r="52">
          <cell r="B52" t="str">
            <v>Main Panel</v>
          </cell>
        </row>
      </sheetData>
      <sheetData sheetId="2852">
        <row r="52">
          <cell r="B52" t="str">
            <v>Main Panel</v>
          </cell>
        </row>
      </sheetData>
      <sheetData sheetId="2853">
        <row r="52">
          <cell r="B52" t="str">
            <v>Main Panel</v>
          </cell>
        </row>
      </sheetData>
      <sheetData sheetId="2854" refreshError="1"/>
      <sheetData sheetId="2855" refreshError="1"/>
      <sheetData sheetId="2856" refreshError="1"/>
      <sheetData sheetId="2857" refreshError="1"/>
      <sheetData sheetId="2858" refreshError="1"/>
      <sheetData sheetId="2859" refreshError="1"/>
      <sheetData sheetId="2860" refreshError="1"/>
      <sheetData sheetId="2861" refreshError="1"/>
      <sheetData sheetId="2862" refreshError="1"/>
      <sheetData sheetId="2863" refreshError="1"/>
      <sheetData sheetId="2864" refreshError="1"/>
      <sheetData sheetId="2865" refreshError="1"/>
      <sheetData sheetId="2866" refreshError="1"/>
      <sheetData sheetId="2867" refreshError="1"/>
      <sheetData sheetId="2868" refreshError="1"/>
      <sheetData sheetId="2869" refreshError="1"/>
      <sheetData sheetId="2870" refreshError="1"/>
      <sheetData sheetId="2871" refreshError="1"/>
      <sheetData sheetId="2872" refreshError="1"/>
      <sheetData sheetId="2873" refreshError="1"/>
      <sheetData sheetId="2874" refreshError="1"/>
      <sheetData sheetId="2875" refreshError="1"/>
      <sheetData sheetId="2876" refreshError="1"/>
      <sheetData sheetId="2877" refreshError="1"/>
      <sheetData sheetId="2878" refreshError="1"/>
      <sheetData sheetId="2879" refreshError="1"/>
      <sheetData sheetId="2880" refreshError="1"/>
      <sheetData sheetId="2881" refreshError="1"/>
      <sheetData sheetId="2882" refreshError="1"/>
      <sheetData sheetId="2883" refreshError="1"/>
      <sheetData sheetId="2884" refreshError="1"/>
      <sheetData sheetId="2885" refreshError="1"/>
      <sheetData sheetId="2886" refreshError="1"/>
      <sheetData sheetId="2887" refreshError="1"/>
      <sheetData sheetId="2888" refreshError="1"/>
      <sheetData sheetId="2889" refreshError="1"/>
      <sheetData sheetId="2890" refreshError="1"/>
      <sheetData sheetId="2891" refreshError="1"/>
      <sheetData sheetId="2892" refreshError="1"/>
      <sheetData sheetId="2893" refreshError="1"/>
      <sheetData sheetId="2894" refreshError="1"/>
      <sheetData sheetId="2895" refreshError="1"/>
      <sheetData sheetId="2896" refreshError="1"/>
      <sheetData sheetId="2897" refreshError="1"/>
      <sheetData sheetId="2898" refreshError="1"/>
      <sheetData sheetId="2899" refreshError="1"/>
      <sheetData sheetId="2900" refreshError="1"/>
      <sheetData sheetId="2901" refreshError="1"/>
      <sheetData sheetId="2902" refreshError="1"/>
      <sheetData sheetId="2903" refreshError="1"/>
      <sheetData sheetId="2904" refreshError="1"/>
      <sheetData sheetId="2905" refreshError="1"/>
      <sheetData sheetId="2906" refreshError="1"/>
      <sheetData sheetId="2907" refreshError="1"/>
      <sheetData sheetId="2908" refreshError="1"/>
      <sheetData sheetId="2909" refreshError="1"/>
      <sheetData sheetId="2910" refreshError="1"/>
      <sheetData sheetId="2911" refreshError="1"/>
      <sheetData sheetId="2912" refreshError="1"/>
      <sheetData sheetId="2913" refreshError="1"/>
      <sheetData sheetId="2914" refreshError="1"/>
      <sheetData sheetId="2915" refreshError="1"/>
      <sheetData sheetId="2916" refreshError="1"/>
      <sheetData sheetId="2917" refreshError="1"/>
      <sheetData sheetId="2918" refreshError="1"/>
      <sheetData sheetId="2919" refreshError="1"/>
      <sheetData sheetId="2920" refreshError="1"/>
      <sheetData sheetId="2921" refreshError="1"/>
      <sheetData sheetId="2922" refreshError="1"/>
      <sheetData sheetId="2923" refreshError="1"/>
      <sheetData sheetId="2924" refreshError="1"/>
      <sheetData sheetId="2925" refreshError="1"/>
      <sheetData sheetId="2926" refreshError="1"/>
      <sheetData sheetId="2927" refreshError="1"/>
      <sheetData sheetId="2928" refreshError="1"/>
      <sheetData sheetId="2929" refreshError="1"/>
      <sheetData sheetId="2930" refreshError="1"/>
      <sheetData sheetId="2931" refreshError="1"/>
      <sheetData sheetId="2932" refreshError="1"/>
      <sheetData sheetId="2933" refreshError="1"/>
      <sheetData sheetId="2934" refreshError="1"/>
      <sheetData sheetId="2935" refreshError="1"/>
      <sheetData sheetId="2936" refreshError="1"/>
      <sheetData sheetId="2937" refreshError="1"/>
      <sheetData sheetId="2938" refreshError="1"/>
      <sheetData sheetId="2939" refreshError="1"/>
      <sheetData sheetId="2940" refreshError="1"/>
      <sheetData sheetId="2941" refreshError="1"/>
      <sheetData sheetId="2942" refreshError="1"/>
      <sheetData sheetId="2943" refreshError="1"/>
      <sheetData sheetId="2944" refreshError="1"/>
      <sheetData sheetId="2945" refreshError="1"/>
      <sheetData sheetId="2946" refreshError="1"/>
      <sheetData sheetId="2947" refreshError="1"/>
      <sheetData sheetId="2948" refreshError="1"/>
      <sheetData sheetId="2949" refreshError="1"/>
      <sheetData sheetId="2950" refreshError="1"/>
      <sheetData sheetId="2951" refreshError="1"/>
      <sheetData sheetId="2952" refreshError="1"/>
      <sheetData sheetId="2953" refreshError="1"/>
      <sheetData sheetId="2954" refreshError="1"/>
      <sheetData sheetId="2955" refreshError="1"/>
      <sheetData sheetId="2956" refreshError="1"/>
      <sheetData sheetId="2957" refreshError="1"/>
      <sheetData sheetId="2958" refreshError="1"/>
      <sheetData sheetId="2959" refreshError="1"/>
      <sheetData sheetId="2960" refreshError="1"/>
      <sheetData sheetId="2961" refreshError="1"/>
      <sheetData sheetId="2962" refreshError="1"/>
      <sheetData sheetId="2963" refreshError="1"/>
      <sheetData sheetId="2964" refreshError="1"/>
      <sheetData sheetId="2965" refreshError="1"/>
      <sheetData sheetId="2966" refreshError="1"/>
      <sheetData sheetId="2967" refreshError="1"/>
      <sheetData sheetId="2968" refreshError="1"/>
      <sheetData sheetId="2969" refreshError="1"/>
      <sheetData sheetId="2970" refreshError="1"/>
      <sheetData sheetId="2971" refreshError="1"/>
      <sheetData sheetId="2972" refreshError="1"/>
      <sheetData sheetId="2973" refreshError="1"/>
      <sheetData sheetId="2974" refreshError="1"/>
      <sheetData sheetId="2975" refreshError="1"/>
      <sheetData sheetId="2976" refreshError="1"/>
      <sheetData sheetId="2977" refreshError="1"/>
      <sheetData sheetId="2978" refreshError="1"/>
      <sheetData sheetId="2979" refreshError="1"/>
      <sheetData sheetId="2980" refreshError="1"/>
      <sheetData sheetId="2981" refreshError="1"/>
      <sheetData sheetId="2982" refreshError="1"/>
      <sheetData sheetId="2983" refreshError="1"/>
      <sheetData sheetId="2984" refreshError="1"/>
      <sheetData sheetId="2985" refreshError="1"/>
      <sheetData sheetId="2986" refreshError="1"/>
      <sheetData sheetId="2987" refreshError="1"/>
      <sheetData sheetId="2988" refreshError="1"/>
      <sheetData sheetId="2989" refreshError="1"/>
      <sheetData sheetId="2990" refreshError="1"/>
      <sheetData sheetId="2991" refreshError="1"/>
      <sheetData sheetId="2992" refreshError="1"/>
      <sheetData sheetId="2993" refreshError="1"/>
      <sheetData sheetId="2994" refreshError="1"/>
      <sheetData sheetId="2995" refreshError="1"/>
      <sheetData sheetId="2996" refreshError="1"/>
      <sheetData sheetId="2997" refreshError="1"/>
      <sheetData sheetId="2998" refreshError="1"/>
      <sheetData sheetId="2999" refreshError="1"/>
      <sheetData sheetId="3000" refreshError="1"/>
      <sheetData sheetId="3001" refreshError="1"/>
      <sheetData sheetId="3002" refreshError="1"/>
      <sheetData sheetId="3003" refreshError="1"/>
      <sheetData sheetId="3004" refreshError="1"/>
      <sheetData sheetId="3005" refreshError="1"/>
      <sheetData sheetId="3006" refreshError="1"/>
      <sheetData sheetId="3007" refreshError="1"/>
      <sheetData sheetId="3008" refreshError="1"/>
      <sheetData sheetId="3009" refreshError="1"/>
      <sheetData sheetId="3010" refreshError="1"/>
      <sheetData sheetId="3011" refreshError="1"/>
      <sheetData sheetId="3012" refreshError="1"/>
      <sheetData sheetId="3013" refreshError="1"/>
      <sheetData sheetId="3014" refreshError="1"/>
      <sheetData sheetId="3015" refreshError="1"/>
      <sheetData sheetId="3016" refreshError="1"/>
      <sheetData sheetId="3017" refreshError="1"/>
      <sheetData sheetId="3018" refreshError="1"/>
      <sheetData sheetId="3019" refreshError="1"/>
      <sheetData sheetId="3020" refreshError="1"/>
      <sheetData sheetId="3021" refreshError="1"/>
      <sheetData sheetId="3022" refreshError="1"/>
      <sheetData sheetId="3023" refreshError="1"/>
      <sheetData sheetId="3024" refreshError="1"/>
      <sheetData sheetId="3025" refreshError="1"/>
      <sheetData sheetId="3026" refreshError="1"/>
      <sheetData sheetId="3027" refreshError="1"/>
      <sheetData sheetId="3028" refreshError="1"/>
      <sheetData sheetId="3029" refreshError="1"/>
      <sheetData sheetId="3030" refreshError="1"/>
      <sheetData sheetId="3031" refreshError="1"/>
      <sheetData sheetId="3032" refreshError="1"/>
      <sheetData sheetId="3033" refreshError="1"/>
      <sheetData sheetId="3034" refreshError="1"/>
      <sheetData sheetId="3035" refreshError="1"/>
      <sheetData sheetId="3036" refreshError="1"/>
      <sheetData sheetId="3037" refreshError="1"/>
      <sheetData sheetId="3038" refreshError="1"/>
      <sheetData sheetId="3039" refreshError="1"/>
      <sheetData sheetId="3040" refreshError="1"/>
      <sheetData sheetId="3041" refreshError="1"/>
      <sheetData sheetId="3042" refreshError="1"/>
      <sheetData sheetId="3043" refreshError="1"/>
      <sheetData sheetId="3044" refreshError="1"/>
      <sheetData sheetId="3045" refreshError="1"/>
      <sheetData sheetId="3046" refreshError="1"/>
      <sheetData sheetId="3047" refreshError="1"/>
      <sheetData sheetId="3048" refreshError="1"/>
      <sheetData sheetId="3049" refreshError="1"/>
      <sheetData sheetId="3050" refreshError="1"/>
      <sheetData sheetId="3051" refreshError="1"/>
      <sheetData sheetId="3052" refreshError="1"/>
      <sheetData sheetId="3053" refreshError="1"/>
      <sheetData sheetId="3054" refreshError="1"/>
      <sheetData sheetId="3055" refreshError="1"/>
      <sheetData sheetId="3056" refreshError="1"/>
      <sheetData sheetId="3057" refreshError="1"/>
      <sheetData sheetId="3058" refreshError="1"/>
      <sheetData sheetId="3059" refreshError="1"/>
      <sheetData sheetId="3060" refreshError="1"/>
      <sheetData sheetId="3061" refreshError="1"/>
      <sheetData sheetId="3062" refreshError="1"/>
      <sheetData sheetId="3063" refreshError="1"/>
      <sheetData sheetId="3064" refreshError="1"/>
      <sheetData sheetId="3065" refreshError="1"/>
      <sheetData sheetId="3066" refreshError="1"/>
      <sheetData sheetId="3067" refreshError="1"/>
      <sheetData sheetId="3068" refreshError="1"/>
      <sheetData sheetId="3069" refreshError="1"/>
      <sheetData sheetId="3070" refreshError="1"/>
      <sheetData sheetId="3071" refreshError="1"/>
      <sheetData sheetId="3072" refreshError="1"/>
      <sheetData sheetId="3073" refreshError="1"/>
      <sheetData sheetId="3074" refreshError="1"/>
      <sheetData sheetId="3075" refreshError="1"/>
      <sheetData sheetId="3076" refreshError="1"/>
      <sheetData sheetId="3077" refreshError="1"/>
      <sheetData sheetId="3078" refreshError="1"/>
      <sheetData sheetId="3079" refreshError="1"/>
      <sheetData sheetId="3080" refreshError="1"/>
      <sheetData sheetId="3081" refreshError="1"/>
      <sheetData sheetId="3082" refreshError="1"/>
      <sheetData sheetId="3083" refreshError="1"/>
      <sheetData sheetId="3084" refreshError="1"/>
      <sheetData sheetId="3085"/>
      <sheetData sheetId="3086"/>
      <sheetData sheetId="3087"/>
      <sheetData sheetId="3088"/>
      <sheetData sheetId="3089"/>
      <sheetData sheetId="3090"/>
      <sheetData sheetId="3091" refreshError="1"/>
      <sheetData sheetId="3092" refreshError="1"/>
      <sheetData sheetId="3093" refreshError="1"/>
      <sheetData sheetId="3094" refreshError="1"/>
      <sheetData sheetId="3095" refreshError="1"/>
      <sheetData sheetId="3096" refreshError="1"/>
      <sheetData sheetId="3097" refreshError="1"/>
      <sheetData sheetId="3098" refreshError="1"/>
      <sheetData sheetId="3099" refreshError="1"/>
      <sheetData sheetId="3100" refreshError="1"/>
      <sheetData sheetId="3101" refreshError="1"/>
      <sheetData sheetId="3102" refreshError="1"/>
      <sheetData sheetId="3103" refreshError="1"/>
      <sheetData sheetId="3104" refreshError="1"/>
      <sheetData sheetId="3105" refreshError="1"/>
      <sheetData sheetId="3106" refreshError="1"/>
      <sheetData sheetId="3107" refreshError="1"/>
      <sheetData sheetId="3108" refreshError="1"/>
      <sheetData sheetId="3109" refreshError="1"/>
      <sheetData sheetId="3110" refreshError="1"/>
      <sheetData sheetId="3111" refreshError="1"/>
      <sheetData sheetId="3112" refreshError="1"/>
      <sheetData sheetId="3113" refreshError="1"/>
      <sheetData sheetId="3114" refreshError="1"/>
      <sheetData sheetId="3115" refreshError="1"/>
      <sheetData sheetId="3116" refreshError="1"/>
      <sheetData sheetId="3117" refreshError="1"/>
      <sheetData sheetId="3118" refreshError="1"/>
      <sheetData sheetId="3119" refreshError="1"/>
      <sheetData sheetId="3120" refreshError="1"/>
      <sheetData sheetId="3121" refreshError="1"/>
      <sheetData sheetId="3122" refreshError="1"/>
      <sheetData sheetId="3123" refreshError="1"/>
      <sheetData sheetId="3124">
        <row r="52">
          <cell r="B52" t="str">
            <v>Main Panel</v>
          </cell>
        </row>
      </sheetData>
      <sheetData sheetId="3125">
        <row r="52">
          <cell r="B52" t="str">
            <v>Main Panel</v>
          </cell>
        </row>
      </sheetData>
      <sheetData sheetId="3126">
        <row r="52">
          <cell r="B52" t="str">
            <v>Main Panel</v>
          </cell>
        </row>
      </sheetData>
      <sheetData sheetId="3127">
        <row r="52">
          <cell r="B52" t="str">
            <v>Main Panel</v>
          </cell>
        </row>
      </sheetData>
      <sheetData sheetId="3128">
        <row r="52">
          <cell r="B52" t="str">
            <v>Main Panel</v>
          </cell>
        </row>
      </sheetData>
      <sheetData sheetId="3129">
        <row r="52">
          <cell r="B52" t="str">
            <v>Main Panel</v>
          </cell>
        </row>
      </sheetData>
      <sheetData sheetId="3130">
        <row r="52">
          <cell r="B52" t="str">
            <v>Main Panel</v>
          </cell>
        </row>
      </sheetData>
      <sheetData sheetId="3131">
        <row r="52">
          <cell r="B52" t="str">
            <v>Main Panel</v>
          </cell>
        </row>
      </sheetData>
      <sheetData sheetId="3132"/>
      <sheetData sheetId="3133">
        <row r="52">
          <cell r="B52" t="str">
            <v>Main Panel</v>
          </cell>
        </row>
      </sheetData>
      <sheetData sheetId="3134">
        <row r="52">
          <cell r="B52" t="str">
            <v>Main Panel</v>
          </cell>
        </row>
      </sheetData>
      <sheetData sheetId="3135">
        <row r="52">
          <cell r="B52" t="str">
            <v>Main Panel</v>
          </cell>
        </row>
      </sheetData>
      <sheetData sheetId="3136">
        <row r="52">
          <cell r="B52" t="str">
            <v>Main Panel</v>
          </cell>
        </row>
      </sheetData>
      <sheetData sheetId="3137">
        <row r="52">
          <cell r="B52" t="str">
            <v>Main Panel</v>
          </cell>
        </row>
      </sheetData>
      <sheetData sheetId="3138">
        <row r="52">
          <cell r="B52" t="str">
            <v>Main Panel</v>
          </cell>
        </row>
      </sheetData>
      <sheetData sheetId="3139">
        <row r="52">
          <cell r="B52" t="str">
            <v>Main Panel</v>
          </cell>
        </row>
      </sheetData>
      <sheetData sheetId="3140">
        <row r="52">
          <cell r="B52" t="str">
            <v>Main Panel</v>
          </cell>
        </row>
      </sheetData>
      <sheetData sheetId="3141" refreshError="1"/>
      <sheetData sheetId="3142" refreshError="1"/>
      <sheetData sheetId="3143" refreshError="1"/>
      <sheetData sheetId="3144" refreshError="1"/>
      <sheetData sheetId="3145" refreshError="1"/>
      <sheetData sheetId="3146" refreshError="1"/>
      <sheetData sheetId="3147" refreshError="1"/>
      <sheetData sheetId="3148" refreshError="1"/>
      <sheetData sheetId="3149" refreshError="1"/>
      <sheetData sheetId="3150" refreshError="1"/>
      <sheetData sheetId="3151" refreshError="1"/>
      <sheetData sheetId="3152"/>
      <sheetData sheetId="3153" refreshError="1"/>
      <sheetData sheetId="3154" refreshError="1"/>
      <sheetData sheetId="3155" refreshError="1"/>
      <sheetData sheetId="3156" refreshError="1"/>
      <sheetData sheetId="3157" refreshError="1"/>
      <sheetData sheetId="3158" refreshError="1"/>
      <sheetData sheetId="3159" refreshError="1"/>
      <sheetData sheetId="3160" refreshError="1"/>
      <sheetData sheetId="3161" refreshError="1"/>
      <sheetData sheetId="3162" refreshError="1"/>
      <sheetData sheetId="3163" refreshError="1"/>
      <sheetData sheetId="3164" refreshError="1"/>
      <sheetData sheetId="3165" refreshError="1"/>
      <sheetData sheetId="3166" refreshError="1"/>
      <sheetData sheetId="3167" refreshError="1"/>
      <sheetData sheetId="3168" refreshError="1"/>
      <sheetData sheetId="3169" refreshError="1"/>
      <sheetData sheetId="3170" refreshError="1"/>
      <sheetData sheetId="3171" refreshError="1"/>
      <sheetData sheetId="3172" refreshError="1"/>
      <sheetData sheetId="3173" refreshError="1"/>
      <sheetData sheetId="3174" refreshError="1"/>
      <sheetData sheetId="3175" refreshError="1"/>
      <sheetData sheetId="3176" refreshError="1"/>
      <sheetData sheetId="3177" refreshError="1"/>
      <sheetData sheetId="3178" refreshError="1"/>
      <sheetData sheetId="3179" refreshError="1"/>
      <sheetData sheetId="3180" refreshError="1"/>
      <sheetData sheetId="3181" refreshError="1"/>
      <sheetData sheetId="3182" refreshError="1"/>
      <sheetData sheetId="3183" refreshError="1"/>
      <sheetData sheetId="3184" refreshError="1"/>
      <sheetData sheetId="3185" refreshError="1"/>
      <sheetData sheetId="3186" refreshError="1"/>
      <sheetData sheetId="3187" refreshError="1"/>
      <sheetData sheetId="3188" refreshError="1"/>
      <sheetData sheetId="3189" refreshError="1"/>
      <sheetData sheetId="3190" refreshError="1"/>
      <sheetData sheetId="3191" refreshError="1"/>
      <sheetData sheetId="3192" refreshError="1"/>
      <sheetData sheetId="3193" refreshError="1"/>
      <sheetData sheetId="3194" refreshError="1"/>
      <sheetData sheetId="3195" refreshError="1"/>
      <sheetData sheetId="3196" refreshError="1"/>
      <sheetData sheetId="3197" refreshError="1"/>
      <sheetData sheetId="3198" refreshError="1"/>
      <sheetData sheetId="3199" refreshError="1"/>
      <sheetData sheetId="3200" refreshError="1"/>
      <sheetData sheetId="3201" refreshError="1"/>
      <sheetData sheetId="3202" refreshError="1"/>
      <sheetData sheetId="3203" refreshError="1"/>
      <sheetData sheetId="3204" refreshError="1"/>
      <sheetData sheetId="3205" refreshError="1"/>
      <sheetData sheetId="3206" refreshError="1"/>
      <sheetData sheetId="3207" refreshError="1"/>
      <sheetData sheetId="3208" refreshError="1"/>
      <sheetData sheetId="3209" refreshError="1"/>
      <sheetData sheetId="3210" refreshError="1"/>
      <sheetData sheetId="3211" refreshError="1"/>
      <sheetData sheetId="3212" refreshError="1"/>
      <sheetData sheetId="3213" refreshError="1"/>
      <sheetData sheetId="3214" refreshError="1"/>
      <sheetData sheetId="3215" refreshError="1"/>
      <sheetData sheetId="3216" refreshError="1"/>
      <sheetData sheetId="3217" refreshError="1"/>
      <sheetData sheetId="3218" refreshError="1"/>
      <sheetData sheetId="3219" refreshError="1"/>
      <sheetData sheetId="3220" refreshError="1"/>
      <sheetData sheetId="3221" refreshError="1"/>
      <sheetData sheetId="3222" refreshError="1"/>
      <sheetData sheetId="3223" refreshError="1"/>
      <sheetData sheetId="3224" refreshError="1"/>
      <sheetData sheetId="3225" refreshError="1"/>
      <sheetData sheetId="3226" refreshError="1"/>
      <sheetData sheetId="3227" refreshError="1"/>
      <sheetData sheetId="3228" refreshError="1"/>
      <sheetData sheetId="3229" refreshError="1"/>
      <sheetData sheetId="3230" refreshError="1"/>
      <sheetData sheetId="3231" refreshError="1"/>
      <sheetData sheetId="3232" refreshError="1"/>
      <sheetData sheetId="3233" refreshError="1"/>
      <sheetData sheetId="3234" refreshError="1"/>
      <sheetData sheetId="3235" refreshError="1"/>
      <sheetData sheetId="3236" refreshError="1"/>
      <sheetData sheetId="3237" refreshError="1"/>
      <sheetData sheetId="3238" refreshError="1"/>
      <sheetData sheetId="3239" refreshError="1"/>
      <sheetData sheetId="3240" refreshError="1"/>
      <sheetData sheetId="3241" refreshError="1"/>
      <sheetData sheetId="3242" refreshError="1"/>
      <sheetData sheetId="3243" refreshError="1"/>
      <sheetData sheetId="3244" refreshError="1"/>
      <sheetData sheetId="3245" refreshError="1"/>
      <sheetData sheetId="3246" refreshError="1"/>
      <sheetData sheetId="3247" refreshError="1"/>
      <sheetData sheetId="3248" refreshError="1"/>
      <sheetData sheetId="3249" refreshError="1"/>
      <sheetData sheetId="3250" refreshError="1"/>
      <sheetData sheetId="3251" refreshError="1"/>
      <sheetData sheetId="3252" refreshError="1"/>
      <sheetData sheetId="3253" refreshError="1"/>
      <sheetData sheetId="3254" refreshError="1"/>
      <sheetData sheetId="3255" refreshError="1"/>
      <sheetData sheetId="3256" refreshError="1"/>
      <sheetData sheetId="3257" refreshError="1"/>
      <sheetData sheetId="3258" refreshError="1"/>
      <sheetData sheetId="3259" refreshError="1"/>
      <sheetData sheetId="3260" refreshError="1"/>
      <sheetData sheetId="3261" refreshError="1"/>
      <sheetData sheetId="3262" refreshError="1"/>
      <sheetData sheetId="3263" refreshError="1"/>
      <sheetData sheetId="3264" refreshError="1"/>
      <sheetData sheetId="3265" refreshError="1"/>
      <sheetData sheetId="3266" refreshError="1"/>
      <sheetData sheetId="3267" refreshError="1"/>
      <sheetData sheetId="3268" refreshError="1"/>
      <sheetData sheetId="3269" refreshError="1"/>
      <sheetData sheetId="3270" refreshError="1"/>
      <sheetData sheetId="3271">
        <row r="52">
          <cell r="B52" t="str">
            <v>Main Panel</v>
          </cell>
        </row>
      </sheetData>
      <sheetData sheetId="3272">
        <row r="52">
          <cell r="B52" t="str">
            <v>Main Panel</v>
          </cell>
        </row>
      </sheetData>
      <sheetData sheetId="3273">
        <row r="52">
          <cell r="B52" t="str">
            <v>Main Panel</v>
          </cell>
        </row>
      </sheetData>
      <sheetData sheetId="3274">
        <row r="52">
          <cell r="B52" t="str">
            <v>Main Panel</v>
          </cell>
        </row>
      </sheetData>
      <sheetData sheetId="3275">
        <row r="52">
          <cell r="B52" t="str">
            <v>Main Panel</v>
          </cell>
        </row>
      </sheetData>
      <sheetData sheetId="3276">
        <row r="52">
          <cell r="B52" t="str">
            <v>Main Panel</v>
          </cell>
        </row>
      </sheetData>
      <sheetData sheetId="3277">
        <row r="52">
          <cell r="B52" t="str">
            <v>Main Panel</v>
          </cell>
        </row>
      </sheetData>
      <sheetData sheetId="3278">
        <row r="52">
          <cell r="B52" t="str">
            <v>Main Panel</v>
          </cell>
        </row>
      </sheetData>
      <sheetData sheetId="3279">
        <row r="52">
          <cell r="B52" t="str">
            <v>Main Panel</v>
          </cell>
        </row>
      </sheetData>
      <sheetData sheetId="3280">
        <row r="52">
          <cell r="B52" t="str">
            <v>Main Panel</v>
          </cell>
        </row>
      </sheetData>
      <sheetData sheetId="3281">
        <row r="52">
          <cell r="B52" t="str">
            <v>Main Panel</v>
          </cell>
        </row>
      </sheetData>
      <sheetData sheetId="3282">
        <row r="52">
          <cell r="B52" t="str">
            <v>Main Panel</v>
          </cell>
        </row>
      </sheetData>
      <sheetData sheetId="3283">
        <row r="52">
          <cell r="B52" t="str">
            <v>Main Panel</v>
          </cell>
        </row>
      </sheetData>
      <sheetData sheetId="3284">
        <row r="52">
          <cell r="B52" t="str">
            <v>Main Panel</v>
          </cell>
        </row>
      </sheetData>
      <sheetData sheetId="3285">
        <row r="52">
          <cell r="B52" t="str">
            <v>Main Panel</v>
          </cell>
        </row>
      </sheetData>
      <sheetData sheetId="3286">
        <row r="52">
          <cell r="B52" t="str">
            <v>Main Panel</v>
          </cell>
        </row>
      </sheetData>
      <sheetData sheetId="3287">
        <row r="52">
          <cell r="B52" t="str">
            <v>Main Panel</v>
          </cell>
        </row>
      </sheetData>
      <sheetData sheetId="3288">
        <row r="52">
          <cell r="B52" t="str">
            <v>Main Panel</v>
          </cell>
        </row>
      </sheetData>
      <sheetData sheetId="3289">
        <row r="52">
          <cell r="B52" t="str">
            <v>Main Panel</v>
          </cell>
        </row>
      </sheetData>
      <sheetData sheetId="3290">
        <row r="52">
          <cell r="B52" t="str">
            <v>Main Panel</v>
          </cell>
        </row>
      </sheetData>
      <sheetData sheetId="3291">
        <row r="52">
          <cell r="B52" t="str">
            <v>Main Panel</v>
          </cell>
        </row>
      </sheetData>
      <sheetData sheetId="3292">
        <row r="52">
          <cell r="B52" t="str">
            <v>Main Panel</v>
          </cell>
        </row>
      </sheetData>
      <sheetData sheetId="3293">
        <row r="52">
          <cell r="B52" t="str">
            <v>Main Panel</v>
          </cell>
        </row>
      </sheetData>
      <sheetData sheetId="3294">
        <row r="52">
          <cell r="B52" t="str">
            <v>Main Panel</v>
          </cell>
        </row>
      </sheetData>
      <sheetData sheetId="3295">
        <row r="52">
          <cell r="B52" t="str">
            <v>Main Panel</v>
          </cell>
        </row>
      </sheetData>
      <sheetData sheetId="3296">
        <row r="52">
          <cell r="B52" t="str">
            <v>Main Panel</v>
          </cell>
        </row>
      </sheetData>
      <sheetData sheetId="3297">
        <row r="52">
          <cell r="B52" t="str">
            <v>Main Panel</v>
          </cell>
        </row>
      </sheetData>
      <sheetData sheetId="3298">
        <row r="52">
          <cell r="B52" t="str">
            <v>Main Panel</v>
          </cell>
        </row>
      </sheetData>
      <sheetData sheetId="3299">
        <row r="52">
          <cell r="B52" t="str">
            <v>Main Panel</v>
          </cell>
        </row>
      </sheetData>
      <sheetData sheetId="3300" refreshError="1"/>
      <sheetData sheetId="3301" refreshError="1"/>
      <sheetData sheetId="3302" refreshError="1"/>
      <sheetData sheetId="3303" refreshError="1"/>
      <sheetData sheetId="3304">
        <row r="52">
          <cell r="B52" t="str">
            <v>Main Panel</v>
          </cell>
        </row>
      </sheetData>
      <sheetData sheetId="3305">
        <row r="52">
          <cell r="B52" t="str">
            <v>Main Panel</v>
          </cell>
        </row>
      </sheetData>
      <sheetData sheetId="3306">
        <row r="52">
          <cell r="B52" t="str">
            <v>Main Panel</v>
          </cell>
        </row>
      </sheetData>
      <sheetData sheetId="3307">
        <row r="52">
          <cell r="B52" t="str">
            <v>Main Panel</v>
          </cell>
        </row>
      </sheetData>
      <sheetData sheetId="3308">
        <row r="52">
          <cell r="B52" t="str">
            <v>Main Panel</v>
          </cell>
        </row>
      </sheetData>
      <sheetData sheetId="3309">
        <row r="52">
          <cell r="B52" t="str">
            <v>Main Panel</v>
          </cell>
        </row>
      </sheetData>
      <sheetData sheetId="3310">
        <row r="52">
          <cell r="B52" t="str">
            <v>Main Panel</v>
          </cell>
        </row>
      </sheetData>
      <sheetData sheetId="3311">
        <row r="52">
          <cell r="B52" t="str">
            <v>Main Panel</v>
          </cell>
        </row>
      </sheetData>
      <sheetData sheetId="3312">
        <row r="52">
          <cell r="B52" t="str">
            <v>Main Panel</v>
          </cell>
        </row>
      </sheetData>
      <sheetData sheetId="3313">
        <row r="52">
          <cell r="B52" t="str">
            <v>Main Panel</v>
          </cell>
        </row>
      </sheetData>
      <sheetData sheetId="3314">
        <row r="52">
          <cell r="B52" t="str">
            <v>Main Panel</v>
          </cell>
        </row>
      </sheetData>
      <sheetData sheetId="3315">
        <row r="52">
          <cell r="B52" t="str">
            <v>Main Panel</v>
          </cell>
        </row>
      </sheetData>
      <sheetData sheetId="3316">
        <row r="52">
          <cell r="B52" t="str">
            <v>Main Panel</v>
          </cell>
        </row>
      </sheetData>
      <sheetData sheetId="3317">
        <row r="52">
          <cell r="B52" t="str">
            <v>Main Panel</v>
          </cell>
        </row>
      </sheetData>
      <sheetData sheetId="3318">
        <row r="52">
          <cell r="B52" t="str">
            <v>Main Panel</v>
          </cell>
        </row>
      </sheetData>
      <sheetData sheetId="3319">
        <row r="52">
          <cell r="B52" t="str">
            <v>Main Panel</v>
          </cell>
        </row>
      </sheetData>
      <sheetData sheetId="3320">
        <row r="52">
          <cell r="B52" t="str">
            <v>Main Panel</v>
          </cell>
        </row>
      </sheetData>
      <sheetData sheetId="3321">
        <row r="52">
          <cell r="B52" t="str">
            <v>Main Panel</v>
          </cell>
        </row>
      </sheetData>
      <sheetData sheetId="3322">
        <row r="52">
          <cell r="B52" t="str">
            <v>Main Panel</v>
          </cell>
        </row>
      </sheetData>
      <sheetData sheetId="3323">
        <row r="52">
          <cell r="B52" t="str">
            <v>Main Panel</v>
          </cell>
        </row>
      </sheetData>
      <sheetData sheetId="3324">
        <row r="52">
          <cell r="B52" t="str">
            <v>Main Panel</v>
          </cell>
        </row>
      </sheetData>
      <sheetData sheetId="3325">
        <row r="52">
          <cell r="B52" t="str">
            <v>Main Panel</v>
          </cell>
        </row>
      </sheetData>
      <sheetData sheetId="3326">
        <row r="52">
          <cell r="B52" t="str">
            <v>Main Panel</v>
          </cell>
        </row>
      </sheetData>
      <sheetData sheetId="3327">
        <row r="52">
          <cell r="B52" t="str">
            <v>Main Panel</v>
          </cell>
        </row>
      </sheetData>
      <sheetData sheetId="3328">
        <row r="52">
          <cell r="B52" t="str">
            <v>Main Panel</v>
          </cell>
        </row>
      </sheetData>
      <sheetData sheetId="3329">
        <row r="52">
          <cell r="B52" t="str">
            <v>Main Panel</v>
          </cell>
        </row>
      </sheetData>
      <sheetData sheetId="3330">
        <row r="52">
          <cell r="B52" t="str">
            <v>Main Panel</v>
          </cell>
        </row>
      </sheetData>
      <sheetData sheetId="3331" refreshError="1"/>
      <sheetData sheetId="3332" refreshError="1"/>
      <sheetData sheetId="3333" refreshError="1"/>
      <sheetData sheetId="3334" refreshError="1"/>
      <sheetData sheetId="3335" refreshError="1"/>
      <sheetData sheetId="3336" refreshError="1"/>
      <sheetData sheetId="3337" refreshError="1"/>
      <sheetData sheetId="3338" refreshError="1"/>
      <sheetData sheetId="3339" refreshError="1"/>
      <sheetData sheetId="3340">
        <row r="52">
          <cell r="B52" t="str">
            <v>Main Panel</v>
          </cell>
        </row>
      </sheetData>
      <sheetData sheetId="3341">
        <row r="52">
          <cell r="B52" t="str">
            <v>Main Panel</v>
          </cell>
        </row>
      </sheetData>
      <sheetData sheetId="3342">
        <row r="52">
          <cell r="B52" t="str">
            <v>Main Panel</v>
          </cell>
        </row>
      </sheetData>
      <sheetData sheetId="3343">
        <row r="52">
          <cell r="B52" t="str">
            <v>Main Panel</v>
          </cell>
        </row>
      </sheetData>
      <sheetData sheetId="3344">
        <row r="52">
          <cell r="B52" t="str">
            <v>Main Panel</v>
          </cell>
        </row>
      </sheetData>
      <sheetData sheetId="3345">
        <row r="52">
          <cell r="B52" t="str">
            <v>Main Panel</v>
          </cell>
        </row>
      </sheetData>
      <sheetData sheetId="3346">
        <row r="52">
          <cell r="B52" t="str">
            <v>Main Panel</v>
          </cell>
        </row>
      </sheetData>
      <sheetData sheetId="3347">
        <row r="52">
          <cell r="B52" t="str">
            <v>Main Panel</v>
          </cell>
        </row>
      </sheetData>
      <sheetData sheetId="3348">
        <row r="52">
          <cell r="B52" t="str">
            <v>Main Panel</v>
          </cell>
        </row>
      </sheetData>
      <sheetData sheetId="3349">
        <row r="52">
          <cell r="B52" t="str">
            <v>Main Panel</v>
          </cell>
        </row>
      </sheetData>
      <sheetData sheetId="3350">
        <row r="52">
          <cell r="B52" t="str">
            <v>Main Panel</v>
          </cell>
        </row>
      </sheetData>
      <sheetData sheetId="3351">
        <row r="52">
          <cell r="B52" t="str">
            <v>Main Panel</v>
          </cell>
        </row>
      </sheetData>
      <sheetData sheetId="3352">
        <row r="52">
          <cell r="B52" t="str">
            <v>Main Panel</v>
          </cell>
        </row>
      </sheetData>
      <sheetData sheetId="3353">
        <row r="52">
          <cell r="B52" t="str">
            <v>Main Panel</v>
          </cell>
        </row>
      </sheetData>
      <sheetData sheetId="3354">
        <row r="52">
          <cell r="B52" t="str">
            <v>Main Panel</v>
          </cell>
        </row>
      </sheetData>
      <sheetData sheetId="3355">
        <row r="52">
          <cell r="B52" t="str">
            <v>Main Panel</v>
          </cell>
        </row>
      </sheetData>
      <sheetData sheetId="3356">
        <row r="52">
          <cell r="B52" t="str">
            <v>Main Panel</v>
          </cell>
        </row>
      </sheetData>
      <sheetData sheetId="3357">
        <row r="52">
          <cell r="B52" t="str">
            <v>Main Panel</v>
          </cell>
        </row>
      </sheetData>
      <sheetData sheetId="3358">
        <row r="52">
          <cell r="B52" t="str">
            <v>Main Panel</v>
          </cell>
        </row>
      </sheetData>
      <sheetData sheetId="3359">
        <row r="52">
          <cell r="B52" t="str">
            <v>Main Panel</v>
          </cell>
        </row>
      </sheetData>
      <sheetData sheetId="3360">
        <row r="52">
          <cell r="B52" t="str">
            <v>Main Panel</v>
          </cell>
        </row>
      </sheetData>
      <sheetData sheetId="3361">
        <row r="52">
          <cell r="B52" t="str">
            <v>Main Panel</v>
          </cell>
        </row>
      </sheetData>
      <sheetData sheetId="3362">
        <row r="52">
          <cell r="B52" t="str">
            <v>Main Panel</v>
          </cell>
        </row>
      </sheetData>
      <sheetData sheetId="3363">
        <row r="52">
          <cell r="B52" t="str">
            <v>Main Panel</v>
          </cell>
        </row>
      </sheetData>
      <sheetData sheetId="3364">
        <row r="52">
          <cell r="B52" t="str">
            <v>Main Panel</v>
          </cell>
        </row>
      </sheetData>
      <sheetData sheetId="3365">
        <row r="52">
          <cell r="B52" t="str">
            <v>Main Panel</v>
          </cell>
        </row>
      </sheetData>
      <sheetData sheetId="3366">
        <row r="52">
          <cell r="B52" t="str">
            <v>Main Panel</v>
          </cell>
        </row>
      </sheetData>
      <sheetData sheetId="3367">
        <row r="52">
          <cell r="B52" t="str">
            <v>Main Panel</v>
          </cell>
        </row>
      </sheetData>
      <sheetData sheetId="3368" refreshError="1"/>
      <sheetData sheetId="3369" refreshError="1"/>
      <sheetData sheetId="3370" refreshError="1"/>
      <sheetData sheetId="3371" refreshError="1"/>
      <sheetData sheetId="3372" refreshError="1"/>
      <sheetData sheetId="3373" refreshError="1"/>
      <sheetData sheetId="3374" refreshError="1"/>
      <sheetData sheetId="3375" refreshError="1"/>
      <sheetData sheetId="3376" refreshError="1"/>
      <sheetData sheetId="3377" refreshError="1"/>
      <sheetData sheetId="3378" refreshError="1"/>
      <sheetData sheetId="3379" refreshError="1"/>
      <sheetData sheetId="3380" refreshError="1"/>
      <sheetData sheetId="3381" refreshError="1"/>
      <sheetData sheetId="3382" refreshError="1"/>
      <sheetData sheetId="3383" refreshError="1"/>
      <sheetData sheetId="3384" refreshError="1"/>
      <sheetData sheetId="3385" refreshError="1"/>
      <sheetData sheetId="3386" refreshError="1"/>
      <sheetData sheetId="3387" refreshError="1"/>
      <sheetData sheetId="3388" refreshError="1"/>
      <sheetData sheetId="3389" refreshError="1"/>
      <sheetData sheetId="3390" refreshError="1"/>
      <sheetData sheetId="3391" refreshError="1"/>
      <sheetData sheetId="3392" refreshError="1"/>
      <sheetData sheetId="3393" refreshError="1"/>
      <sheetData sheetId="3394" refreshError="1"/>
      <sheetData sheetId="3395" refreshError="1"/>
      <sheetData sheetId="3396" refreshError="1"/>
      <sheetData sheetId="3397" refreshError="1"/>
      <sheetData sheetId="3398" refreshError="1"/>
      <sheetData sheetId="3399" refreshError="1"/>
      <sheetData sheetId="3400" refreshError="1"/>
      <sheetData sheetId="3401" refreshError="1"/>
      <sheetData sheetId="3402" refreshError="1"/>
      <sheetData sheetId="3403" refreshError="1"/>
      <sheetData sheetId="3404" refreshError="1"/>
      <sheetData sheetId="3405" refreshError="1"/>
      <sheetData sheetId="3406" refreshError="1"/>
      <sheetData sheetId="3407" refreshError="1"/>
      <sheetData sheetId="3408" refreshError="1"/>
      <sheetData sheetId="3409" refreshError="1"/>
      <sheetData sheetId="3410" refreshError="1"/>
      <sheetData sheetId="3411" refreshError="1"/>
      <sheetData sheetId="3412" refreshError="1"/>
      <sheetData sheetId="3413" refreshError="1"/>
      <sheetData sheetId="3414" refreshError="1"/>
      <sheetData sheetId="3415" refreshError="1"/>
      <sheetData sheetId="3416" refreshError="1"/>
      <sheetData sheetId="3417" refreshError="1"/>
      <sheetData sheetId="3418" refreshError="1"/>
      <sheetData sheetId="3419" refreshError="1"/>
      <sheetData sheetId="3420" refreshError="1"/>
      <sheetData sheetId="3421"/>
      <sheetData sheetId="3422"/>
      <sheetData sheetId="3423"/>
      <sheetData sheetId="3424"/>
      <sheetData sheetId="3425">
        <row r="52">
          <cell r="B52" t="str">
            <v>Main Panel</v>
          </cell>
        </row>
      </sheetData>
      <sheetData sheetId="3426">
        <row r="52">
          <cell r="B52" t="str">
            <v>Main Panel</v>
          </cell>
        </row>
      </sheetData>
      <sheetData sheetId="3427">
        <row r="52">
          <cell r="B52" t="str">
            <v>Main Panel</v>
          </cell>
        </row>
      </sheetData>
      <sheetData sheetId="3428">
        <row r="52">
          <cell r="B52" t="str">
            <v>Main Panel</v>
          </cell>
        </row>
      </sheetData>
      <sheetData sheetId="3429">
        <row r="52">
          <cell r="B52" t="str">
            <v>Main Panel</v>
          </cell>
        </row>
      </sheetData>
      <sheetData sheetId="3430">
        <row r="52">
          <cell r="B52" t="str">
            <v>Main Panel</v>
          </cell>
        </row>
      </sheetData>
      <sheetData sheetId="3431">
        <row r="52">
          <cell r="B52" t="str">
            <v>Main Panel</v>
          </cell>
        </row>
      </sheetData>
      <sheetData sheetId="3432">
        <row r="52">
          <cell r="B52" t="str">
            <v>Main Panel</v>
          </cell>
        </row>
      </sheetData>
      <sheetData sheetId="3433">
        <row r="52">
          <cell r="B52" t="str">
            <v>Main Panel</v>
          </cell>
        </row>
      </sheetData>
      <sheetData sheetId="3434">
        <row r="52">
          <cell r="B52" t="str">
            <v>Main Panel</v>
          </cell>
        </row>
      </sheetData>
      <sheetData sheetId="3435">
        <row r="52">
          <cell r="B52" t="str">
            <v>Main Panel</v>
          </cell>
        </row>
      </sheetData>
      <sheetData sheetId="3436">
        <row r="52">
          <cell r="B52" t="str">
            <v>Main Panel</v>
          </cell>
        </row>
      </sheetData>
      <sheetData sheetId="3437">
        <row r="52">
          <cell r="B52" t="str">
            <v>Main Panel</v>
          </cell>
        </row>
      </sheetData>
      <sheetData sheetId="3438">
        <row r="52">
          <cell r="B52" t="str">
            <v>Main Panel</v>
          </cell>
        </row>
      </sheetData>
      <sheetData sheetId="3439">
        <row r="52">
          <cell r="B52" t="str">
            <v>Main Panel</v>
          </cell>
        </row>
      </sheetData>
      <sheetData sheetId="3440">
        <row r="52">
          <cell r="B52" t="str">
            <v>Main Panel</v>
          </cell>
        </row>
      </sheetData>
      <sheetData sheetId="3441">
        <row r="52">
          <cell r="B52" t="str">
            <v>Main Panel</v>
          </cell>
        </row>
      </sheetData>
      <sheetData sheetId="3442">
        <row r="52">
          <cell r="B52" t="str">
            <v>Main Panel</v>
          </cell>
        </row>
      </sheetData>
      <sheetData sheetId="3443">
        <row r="52">
          <cell r="B52" t="str">
            <v>Main Panel</v>
          </cell>
        </row>
      </sheetData>
      <sheetData sheetId="3444">
        <row r="52">
          <cell r="B52" t="str">
            <v>Main Panel</v>
          </cell>
        </row>
      </sheetData>
      <sheetData sheetId="3445">
        <row r="52">
          <cell r="B52" t="str">
            <v>Main Panel</v>
          </cell>
        </row>
      </sheetData>
      <sheetData sheetId="3446">
        <row r="52">
          <cell r="B52" t="str">
            <v>Main Panel</v>
          </cell>
        </row>
      </sheetData>
      <sheetData sheetId="3447">
        <row r="52">
          <cell r="B52" t="str">
            <v>Main Panel</v>
          </cell>
        </row>
      </sheetData>
      <sheetData sheetId="3448">
        <row r="52">
          <cell r="B52" t="str">
            <v>Main Panel</v>
          </cell>
        </row>
      </sheetData>
      <sheetData sheetId="3449">
        <row r="52">
          <cell r="B52" t="str">
            <v>Main Panel</v>
          </cell>
        </row>
      </sheetData>
      <sheetData sheetId="3450">
        <row r="52">
          <cell r="B52" t="str">
            <v>Main Panel</v>
          </cell>
        </row>
      </sheetData>
      <sheetData sheetId="3451">
        <row r="52">
          <cell r="B52" t="str">
            <v>Main Panel</v>
          </cell>
        </row>
      </sheetData>
      <sheetData sheetId="3452">
        <row r="52">
          <cell r="B52" t="str">
            <v>Main Panel</v>
          </cell>
        </row>
      </sheetData>
      <sheetData sheetId="3453">
        <row r="52">
          <cell r="B52" t="str">
            <v>Main Panel</v>
          </cell>
        </row>
      </sheetData>
      <sheetData sheetId="3454">
        <row r="52">
          <cell r="B52" t="str">
            <v>Main Panel</v>
          </cell>
        </row>
      </sheetData>
      <sheetData sheetId="3455">
        <row r="52">
          <cell r="B52" t="str">
            <v>Main Panel</v>
          </cell>
        </row>
      </sheetData>
      <sheetData sheetId="3456">
        <row r="52">
          <cell r="B52" t="str">
            <v>Main Panel</v>
          </cell>
        </row>
      </sheetData>
      <sheetData sheetId="3457">
        <row r="52">
          <cell r="B52" t="str">
            <v>Main Panel</v>
          </cell>
        </row>
      </sheetData>
      <sheetData sheetId="3458">
        <row r="52">
          <cell r="B52" t="str">
            <v>Main Panel</v>
          </cell>
        </row>
      </sheetData>
      <sheetData sheetId="3459">
        <row r="52">
          <cell r="B52" t="str">
            <v>Main Panel</v>
          </cell>
        </row>
      </sheetData>
      <sheetData sheetId="3460">
        <row r="52">
          <cell r="B52" t="str">
            <v>Main Panel</v>
          </cell>
        </row>
      </sheetData>
      <sheetData sheetId="3461">
        <row r="52">
          <cell r="B52" t="str">
            <v>Main Panel</v>
          </cell>
        </row>
      </sheetData>
      <sheetData sheetId="3462">
        <row r="52">
          <cell r="B52" t="str">
            <v>Main Panel</v>
          </cell>
        </row>
      </sheetData>
      <sheetData sheetId="3463">
        <row r="52">
          <cell r="B52" t="str">
            <v>Main Panel</v>
          </cell>
        </row>
      </sheetData>
      <sheetData sheetId="3464">
        <row r="52">
          <cell r="B52" t="str">
            <v>Main Panel</v>
          </cell>
        </row>
      </sheetData>
      <sheetData sheetId="3465">
        <row r="52">
          <cell r="B52" t="str">
            <v>Main Panel</v>
          </cell>
        </row>
      </sheetData>
      <sheetData sheetId="3466">
        <row r="52">
          <cell r="B52" t="str">
            <v>Main Panel</v>
          </cell>
        </row>
      </sheetData>
      <sheetData sheetId="3467">
        <row r="52">
          <cell r="B52" t="str">
            <v>Main Panel</v>
          </cell>
        </row>
      </sheetData>
      <sheetData sheetId="3468">
        <row r="52">
          <cell r="B52" t="str">
            <v>Main Panel</v>
          </cell>
        </row>
      </sheetData>
      <sheetData sheetId="3469">
        <row r="52">
          <cell r="B52" t="str">
            <v>Main Panel</v>
          </cell>
        </row>
      </sheetData>
      <sheetData sheetId="3470">
        <row r="52">
          <cell r="B52" t="str">
            <v>Main Panel</v>
          </cell>
        </row>
      </sheetData>
      <sheetData sheetId="3471">
        <row r="52">
          <cell r="B52" t="str">
            <v>Main Panel</v>
          </cell>
        </row>
      </sheetData>
      <sheetData sheetId="3472">
        <row r="52">
          <cell r="B52" t="str">
            <v>Main Panel</v>
          </cell>
        </row>
      </sheetData>
      <sheetData sheetId="3473">
        <row r="52">
          <cell r="B52" t="str">
            <v>Main Panel</v>
          </cell>
        </row>
      </sheetData>
      <sheetData sheetId="3474">
        <row r="52">
          <cell r="B52" t="str">
            <v>Main Panel</v>
          </cell>
        </row>
      </sheetData>
      <sheetData sheetId="3475">
        <row r="52">
          <cell r="B52" t="str">
            <v>Main Panel</v>
          </cell>
        </row>
      </sheetData>
      <sheetData sheetId="3476">
        <row r="52">
          <cell r="B52" t="str">
            <v>Main Panel</v>
          </cell>
        </row>
      </sheetData>
      <sheetData sheetId="3477">
        <row r="52">
          <cell r="B52" t="str">
            <v>Main Panel</v>
          </cell>
        </row>
      </sheetData>
      <sheetData sheetId="3478">
        <row r="52">
          <cell r="B52" t="str">
            <v>Main Panel</v>
          </cell>
        </row>
      </sheetData>
      <sheetData sheetId="3479">
        <row r="52">
          <cell r="B52" t="str">
            <v>Main Panel</v>
          </cell>
        </row>
      </sheetData>
      <sheetData sheetId="3480" refreshError="1"/>
      <sheetData sheetId="3481" refreshError="1"/>
      <sheetData sheetId="3482" refreshError="1"/>
      <sheetData sheetId="3483" refreshError="1"/>
      <sheetData sheetId="3484" refreshError="1"/>
      <sheetData sheetId="3485" refreshError="1"/>
      <sheetData sheetId="3486">
        <row r="52">
          <cell r="B52" t="str">
            <v>Main Panel</v>
          </cell>
        </row>
      </sheetData>
      <sheetData sheetId="3487">
        <row r="52">
          <cell r="B52" t="str">
            <v>Main Panel</v>
          </cell>
        </row>
      </sheetData>
      <sheetData sheetId="3488">
        <row r="52">
          <cell r="B52" t="str">
            <v>Main Panel</v>
          </cell>
        </row>
      </sheetData>
      <sheetData sheetId="3489">
        <row r="52">
          <cell r="B52" t="str">
            <v>Main Panel</v>
          </cell>
        </row>
      </sheetData>
      <sheetData sheetId="3490">
        <row r="52">
          <cell r="B52" t="str">
            <v>Main Panel</v>
          </cell>
        </row>
      </sheetData>
      <sheetData sheetId="3491">
        <row r="52">
          <cell r="B52" t="str">
            <v>Main Panel</v>
          </cell>
        </row>
      </sheetData>
      <sheetData sheetId="3492">
        <row r="52">
          <cell r="B52" t="str">
            <v>Main Panel</v>
          </cell>
        </row>
      </sheetData>
      <sheetData sheetId="3493">
        <row r="52">
          <cell r="B52" t="str">
            <v>Main Panel</v>
          </cell>
        </row>
      </sheetData>
      <sheetData sheetId="3494">
        <row r="52">
          <cell r="B52" t="str">
            <v>Main Panel</v>
          </cell>
        </row>
      </sheetData>
      <sheetData sheetId="3495">
        <row r="52">
          <cell r="B52" t="str">
            <v>Main Panel</v>
          </cell>
        </row>
      </sheetData>
      <sheetData sheetId="3496">
        <row r="52">
          <cell r="B52" t="str">
            <v>Main Panel</v>
          </cell>
        </row>
      </sheetData>
      <sheetData sheetId="3497">
        <row r="52">
          <cell r="B52" t="str">
            <v>Main Panel</v>
          </cell>
        </row>
      </sheetData>
      <sheetData sheetId="3498">
        <row r="52">
          <cell r="B52" t="str">
            <v>Main Panel</v>
          </cell>
        </row>
      </sheetData>
      <sheetData sheetId="3499">
        <row r="52">
          <cell r="B52" t="str">
            <v>Main Panel</v>
          </cell>
        </row>
      </sheetData>
      <sheetData sheetId="3500">
        <row r="52">
          <cell r="B52" t="str">
            <v>Main Panel</v>
          </cell>
        </row>
      </sheetData>
      <sheetData sheetId="3501">
        <row r="52">
          <cell r="B52" t="str">
            <v>Main Panel</v>
          </cell>
        </row>
      </sheetData>
      <sheetData sheetId="3502">
        <row r="52">
          <cell r="B52" t="str">
            <v>Main Panel</v>
          </cell>
        </row>
      </sheetData>
      <sheetData sheetId="3503">
        <row r="52">
          <cell r="B52" t="str">
            <v>Main Panel</v>
          </cell>
        </row>
      </sheetData>
      <sheetData sheetId="3504">
        <row r="52">
          <cell r="B52" t="str">
            <v>Main Panel</v>
          </cell>
        </row>
      </sheetData>
      <sheetData sheetId="3505">
        <row r="52">
          <cell r="B52" t="str">
            <v>Main Panel</v>
          </cell>
        </row>
      </sheetData>
      <sheetData sheetId="3506">
        <row r="52">
          <cell r="B52" t="str">
            <v>Main Panel</v>
          </cell>
        </row>
      </sheetData>
      <sheetData sheetId="3507">
        <row r="52">
          <cell r="B52" t="str">
            <v>Main Panel</v>
          </cell>
        </row>
      </sheetData>
      <sheetData sheetId="3508">
        <row r="52">
          <cell r="B52" t="str">
            <v>Main Panel</v>
          </cell>
        </row>
      </sheetData>
      <sheetData sheetId="3509">
        <row r="52">
          <cell r="B52" t="str">
            <v>Main Panel</v>
          </cell>
        </row>
      </sheetData>
      <sheetData sheetId="3510">
        <row r="52">
          <cell r="B52" t="str">
            <v>Main Panel</v>
          </cell>
        </row>
      </sheetData>
      <sheetData sheetId="3511">
        <row r="52">
          <cell r="B52" t="str">
            <v>Main Panel</v>
          </cell>
        </row>
      </sheetData>
      <sheetData sheetId="3512">
        <row r="52">
          <cell r="B52" t="str">
            <v>Main Panel</v>
          </cell>
        </row>
      </sheetData>
      <sheetData sheetId="3513">
        <row r="52">
          <cell r="B52" t="str">
            <v>Main Panel</v>
          </cell>
        </row>
      </sheetData>
      <sheetData sheetId="3514">
        <row r="52">
          <cell r="B52" t="str">
            <v>Main Panel</v>
          </cell>
        </row>
      </sheetData>
      <sheetData sheetId="3515">
        <row r="52">
          <cell r="B52" t="str">
            <v>Main Panel</v>
          </cell>
        </row>
      </sheetData>
      <sheetData sheetId="3516">
        <row r="52">
          <cell r="B52" t="str">
            <v>Main Panel</v>
          </cell>
        </row>
      </sheetData>
      <sheetData sheetId="3517">
        <row r="52">
          <cell r="B52" t="str">
            <v>Main Panel</v>
          </cell>
        </row>
      </sheetData>
      <sheetData sheetId="3518" refreshError="1"/>
      <sheetData sheetId="3519" refreshError="1"/>
      <sheetData sheetId="3520" refreshError="1"/>
      <sheetData sheetId="3521" refreshError="1"/>
      <sheetData sheetId="3522" refreshError="1"/>
      <sheetData sheetId="3523" refreshError="1"/>
      <sheetData sheetId="3524">
        <row r="52">
          <cell r="B52" t="str">
            <v>Main Panel</v>
          </cell>
        </row>
      </sheetData>
      <sheetData sheetId="3525" refreshError="1"/>
      <sheetData sheetId="3526">
        <row r="52">
          <cell r="B52" t="str">
            <v>Main Panel</v>
          </cell>
        </row>
      </sheetData>
      <sheetData sheetId="3527">
        <row r="52">
          <cell r="B52" t="str">
            <v>Main Panel</v>
          </cell>
        </row>
      </sheetData>
      <sheetData sheetId="3528">
        <row r="52">
          <cell r="B52" t="str">
            <v>Main Panel</v>
          </cell>
        </row>
      </sheetData>
      <sheetData sheetId="3529">
        <row r="52">
          <cell r="B52" t="str">
            <v>Main Panel</v>
          </cell>
        </row>
      </sheetData>
      <sheetData sheetId="3530">
        <row r="52">
          <cell r="B52" t="str">
            <v>Main Panel</v>
          </cell>
        </row>
      </sheetData>
      <sheetData sheetId="3531">
        <row r="52">
          <cell r="B52" t="str">
            <v>Main Panel</v>
          </cell>
        </row>
      </sheetData>
      <sheetData sheetId="3532">
        <row r="52">
          <cell r="B52" t="str">
            <v>Main Panel</v>
          </cell>
        </row>
      </sheetData>
      <sheetData sheetId="3533">
        <row r="52">
          <cell r="B52" t="str">
            <v>Main Panel</v>
          </cell>
        </row>
      </sheetData>
      <sheetData sheetId="3534">
        <row r="52">
          <cell r="B52" t="str">
            <v>Main Panel</v>
          </cell>
        </row>
      </sheetData>
      <sheetData sheetId="3535">
        <row r="52">
          <cell r="B52" t="str">
            <v>Main Panel</v>
          </cell>
        </row>
      </sheetData>
      <sheetData sheetId="3536">
        <row r="52">
          <cell r="B52" t="str">
            <v>Main Panel</v>
          </cell>
        </row>
      </sheetData>
      <sheetData sheetId="3537">
        <row r="52">
          <cell r="B52" t="str">
            <v>Main Panel</v>
          </cell>
        </row>
      </sheetData>
      <sheetData sheetId="3538">
        <row r="52">
          <cell r="B52" t="str">
            <v>Main Panel</v>
          </cell>
        </row>
      </sheetData>
      <sheetData sheetId="3539">
        <row r="52">
          <cell r="B52" t="str">
            <v>Main Panel</v>
          </cell>
        </row>
      </sheetData>
      <sheetData sheetId="3540">
        <row r="52">
          <cell r="B52" t="str">
            <v>Main Panel</v>
          </cell>
        </row>
      </sheetData>
      <sheetData sheetId="3541">
        <row r="52">
          <cell r="B52" t="str">
            <v>Main Panel</v>
          </cell>
        </row>
      </sheetData>
      <sheetData sheetId="3542">
        <row r="52">
          <cell r="B52" t="str">
            <v>Main Panel</v>
          </cell>
        </row>
      </sheetData>
      <sheetData sheetId="3543">
        <row r="52">
          <cell r="B52" t="str">
            <v>Main Panel</v>
          </cell>
        </row>
      </sheetData>
      <sheetData sheetId="3544">
        <row r="52">
          <cell r="B52" t="str">
            <v>Main Panel</v>
          </cell>
        </row>
      </sheetData>
      <sheetData sheetId="3545">
        <row r="52">
          <cell r="B52" t="str">
            <v>Main Panel</v>
          </cell>
        </row>
      </sheetData>
      <sheetData sheetId="3546">
        <row r="52">
          <cell r="B52" t="str">
            <v>Main Panel</v>
          </cell>
        </row>
      </sheetData>
      <sheetData sheetId="3547">
        <row r="52">
          <cell r="B52" t="str">
            <v>Main Panel</v>
          </cell>
        </row>
      </sheetData>
      <sheetData sheetId="3548">
        <row r="52">
          <cell r="B52" t="str">
            <v>Main Panel</v>
          </cell>
        </row>
      </sheetData>
      <sheetData sheetId="3549">
        <row r="52">
          <cell r="B52" t="str">
            <v>Main Panel</v>
          </cell>
        </row>
      </sheetData>
      <sheetData sheetId="3550">
        <row r="52">
          <cell r="B52" t="str">
            <v>Main Panel</v>
          </cell>
        </row>
      </sheetData>
      <sheetData sheetId="3551">
        <row r="52">
          <cell r="B52" t="str">
            <v>Main Panel</v>
          </cell>
        </row>
      </sheetData>
      <sheetData sheetId="3552">
        <row r="52">
          <cell r="B52" t="str">
            <v>Main Panel</v>
          </cell>
        </row>
      </sheetData>
      <sheetData sheetId="3553">
        <row r="52">
          <cell r="B52" t="str">
            <v>Main Panel</v>
          </cell>
        </row>
      </sheetData>
      <sheetData sheetId="3554">
        <row r="52">
          <cell r="B52" t="str">
            <v>Main Panel</v>
          </cell>
        </row>
      </sheetData>
      <sheetData sheetId="3555">
        <row r="52">
          <cell r="B52" t="str">
            <v>Main Panel</v>
          </cell>
        </row>
      </sheetData>
      <sheetData sheetId="3556">
        <row r="52">
          <cell r="B52" t="str">
            <v>Main Panel</v>
          </cell>
        </row>
      </sheetData>
      <sheetData sheetId="3557">
        <row r="52">
          <cell r="B52" t="str">
            <v>Main Panel</v>
          </cell>
        </row>
      </sheetData>
      <sheetData sheetId="3558">
        <row r="52">
          <cell r="B52" t="str">
            <v>Main Panel</v>
          </cell>
        </row>
      </sheetData>
      <sheetData sheetId="3559">
        <row r="52">
          <cell r="B52" t="str">
            <v>Main Panel</v>
          </cell>
        </row>
      </sheetData>
      <sheetData sheetId="3560">
        <row r="52">
          <cell r="B52" t="str">
            <v>Main Panel</v>
          </cell>
        </row>
      </sheetData>
      <sheetData sheetId="3561">
        <row r="52">
          <cell r="B52" t="str">
            <v>Main Panel</v>
          </cell>
        </row>
      </sheetData>
      <sheetData sheetId="3562">
        <row r="52">
          <cell r="B52" t="str">
            <v>Main Panel</v>
          </cell>
        </row>
      </sheetData>
      <sheetData sheetId="3563">
        <row r="52">
          <cell r="B52" t="str">
            <v>Main Panel</v>
          </cell>
        </row>
      </sheetData>
      <sheetData sheetId="3564">
        <row r="52">
          <cell r="B52" t="str">
            <v>Main Panel</v>
          </cell>
        </row>
      </sheetData>
      <sheetData sheetId="3565">
        <row r="52">
          <cell r="B52" t="str">
            <v>Main Panel</v>
          </cell>
        </row>
      </sheetData>
      <sheetData sheetId="3566">
        <row r="52">
          <cell r="B52" t="str">
            <v>Main Panel</v>
          </cell>
        </row>
      </sheetData>
      <sheetData sheetId="3567">
        <row r="52">
          <cell r="B52" t="str">
            <v>Main Panel</v>
          </cell>
        </row>
      </sheetData>
      <sheetData sheetId="3568">
        <row r="52">
          <cell r="B52" t="str">
            <v>Main Panel</v>
          </cell>
        </row>
      </sheetData>
      <sheetData sheetId="3569">
        <row r="52">
          <cell r="B52" t="str">
            <v>Main Panel</v>
          </cell>
        </row>
      </sheetData>
      <sheetData sheetId="3570">
        <row r="52">
          <cell r="B52" t="str">
            <v>Main Panel</v>
          </cell>
        </row>
      </sheetData>
      <sheetData sheetId="3571">
        <row r="52">
          <cell r="B52" t="str">
            <v>Main Panel</v>
          </cell>
        </row>
      </sheetData>
      <sheetData sheetId="3572">
        <row r="52">
          <cell r="B52" t="str">
            <v>Main Panel</v>
          </cell>
        </row>
      </sheetData>
      <sheetData sheetId="3573">
        <row r="52">
          <cell r="B52" t="str">
            <v>Main Panel</v>
          </cell>
        </row>
      </sheetData>
      <sheetData sheetId="3574">
        <row r="52">
          <cell r="B52" t="str">
            <v>Main Panel</v>
          </cell>
        </row>
      </sheetData>
      <sheetData sheetId="3575">
        <row r="52">
          <cell r="B52" t="str">
            <v>Main Panel</v>
          </cell>
        </row>
      </sheetData>
      <sheetData sheetId="3576">
        <row r="52">
          <cell r="B52" t="str">
            <v>Main Panel</v>
          </cell>
        </row>
      </sheetData>
      <sheetData sheetId="3577">
        <row r="52">
          <cell r="B52" t="str">
            <v>Main Panel</v>
          </cell>
        </row>
      </sheetData>
      <sheetData sheetId="3578">
        <row r="52">
          <cell r="B52" t="str">
            <v>Main Panel</v>
          </cell>
        </row>
      </sheetData>
      <sheetData sheetId="3579">
        <row r="52">
          <cell r="B52" t="str">
            <v>Main Panel</v>
          </cell>
        </row>
      </sheetData>
      <sheetData sheetId="3580">
        <row r="52">
          <cell r="B52" t="str">
            <v>Main Panel</v>
          </cell>
        </row>
      </sheetData>
      <sheetData sheetId="3581">
        <row r="52">
          <cell r="B52" t="str">
            <v>Main Panel</v>
          </cell>
        </row>
      </sheetData>
      <sheetData sheetId="3582">
        <row r="52">
          <cell r="B52" t="str">
            <v>Main Panel</v>
          </cell>
        </row>
      </sheetData>
      <sheetData sheetId="3583">
        <row r="52">
          <cell r="B52" t="str">
            <v>Main Panel</v>
          </cell>
        </row>
      </sheetData>
      <sheetData sheetId="3584">
        <row r="52">
          <cell r="B52" t="str">
            <v>Main Panel</v>
          </cell>
        </row>
      </sheetData>
      <sheetData sheetId="3585">
        <row r="52">
          <cell r="B52" t="str">
            <v>Main Panel</v>
          </cell>
        </row>
      </sheetData>
      <sheetData sheetId="3586">
        <row r="52">
          <cell r="B52" t="str">
            <v>Main Panel</v>
          </cell>
        </row>
      </sheetData>
      <sheetData sheetId="3587" refreshError="1"/>
      <sheetData sheetId="3588" refreshError="1"/>
      <sheetData sheetId="3589" refreshError="1"/>
      <sheetData sheetId="3590" refreshError="1"/>
      <sheetData sheetId="3591" refreshError="1"/>
      <sheetData sheetId="3592" refreshError="1"/>
      <sheetData sheetId="3593" refreshError="1"/>
      <sheetData sheetId="3594" refreshError="1"/>
      <sheetData sheetId="3595" refreshError="1"/>
      <sheetData sheetId="3596" refreshError="1"/>
      <sheetData sheetId="3597" refreshError="1"/>
      <sheetData sheetId="3598" refreshError="1"/>
      <sheetData sheetId="3599" refreshError="1"/>
      <sheetData sheetId="3600" refreshError="1"/>
      <sheetData sheetId="3601" refreshError="1"/>
      <sheetData sheetId="3602" refreshError="1"/>
      <sheetData sheetId="3603" refreshError="1"/>
      <sheetData sheetId="3604" refreshError="1"/>
      <sheetData sheetId="3605" refreshError="1"/>
      <sheetData sheetId="3606" refreshError="1"/>
      <sheetData sheetId="3607" refreshError="1"/>
      <sheetData sheetId="3608" refreshError="1"/>
      <sheetData sheetId="3609" refreshError="1"/>
      <sheetData sheetId="3610" refreshError="1"/>
      <sheetData sheetId="3611" refreshError="1"/>
      <sheetData sheetId="3612" refreshError="1"/>
      <sheetData sheetId="3613" refreshError="1"/>
      <sheetData sheetId="3614" refreshError="1"/>
      <sheetData sheetId="3615" refreshError="1"/>
      <sheetData sheetId="3616" refreshError="1"/>
      <sheetData sheetId="3617" refreshError="1"/>
      <sheetData sheetId="3618" refreshError="1"/>
      <sheetData sheetId="3619" refreshError="1"/>
      <sheetData sheetId="3620" refreshError="1"/>
      <sheetData sheetId="3621" refreshError="1"/>
      <sheetData sheetId="3622" refreshError="1"/>
      <sheetData sheetId="3623" refreshError="1"/>
      <sheetData sheetId="3624" refreshError="1"/>
      <sheetData sheetId="3625" refreshError="1"/>
      <sheetData sheetId="3626" refreshError="1"/>
      <sheetData sheetId="3627" refreshError="1"/>
      <sheetData sheetId="3628" refreshError="1"/>
      <sheetData sheetId="3629" refreshError="1"/>
      <sheetData sheetId="3630" refreshError="1"/>
      <sheetData sheetId="3631" refreshError="1"/>
      <sheetData sheetId="3632" refreshError="1"/>
      <sheetData sheetId="3633" refreshError="1"/>
      <sheetData sheetId="3634" refreshError="1"/>
      <sheetData sheetId="3635" refreshError="1"/>
      <sheetData sheetId="3636" refreshError="1"/>
      <sheetData sheetId="3637" refreshError="1"/>
      <sheetData sheetId="3638" refreshError="1"/>
      <sheetData sheetId="3639" refreshError="1"/>
      <sheetData sheetId="3640" refreshError="1"/>
      <sheetData sheetId="3641" refreshError="1"/>
      <sheetData sheetId="3642" refreshError="1"/>
      <sheetData sheetId="3643" refreshError="1"/>
      <sheetData sheetId="3644" refreshError="1"/>
      <sheetData sheetId="3645" refreshError="1"/>
      <sheetData sheetId="3646" refreshError="1"/>
      <sheetData sheetId="3647" refreshError="1"/>
      <sheetData sheetId="3648" refreshError="1"/>
      <sheetData sheetId="3649" refreshError="1"/>
      <sheetData sheetId="3650" refreshError="1"/>
      <sheetData sheetId="3651" refreshError="1"/>
      <sheetData sheetId="3652" refreshError="1"/>
      <sheetData sheetId="3653" refreshError="1"/>
      <sheetData sheetId="3654" refreshError="1"/>
      <sheetData sheetId="3655" refreshError="1"/>
      <sheetData sheetId="3656" refreshError="1"/>
      <sheetData sheetId="3657" refreshError="1"/>
      <sheetData sheetId="3658" refreshError="1"/>
      <sheetData sheetId="3659" refreshError="1"/>
      <sheetData sheetId="3660" refreshError="1"/>
      <sheetData sheetId="3661" refreshError="1"/>
      <sheetData sheetId="3662" refreshError="1"/>
      <sheetData sheetId="3663" refreshError="1"/>
      <sheetData sheetId="3664" refreshError="1"/>
      <sheetData sheetId="3665" refreshError="1"/>
      <sheetData sheetId="3666" refreshError="1"/>
      <sheetData sheetId="3667" refreshError="1"/>
      <sheetData sheetId="3668" refreshError="1"/>
      <sheetData sheetId="3669" refreshError="1"/>
      <sheetData sheetId="3670" refreshError="1"/>
      <sheetData sheetId="3671" refreshError="1"/>
      <sheetData sheetId="3672" refreshError="1"/>
      <sheetData sheetId="3673" refreshError="1"/>
      <sheetData sheetId="3674" refreshError="1"/>
      <sheetData sheetId="3675" refreshError="1"/>
      <sheetData sheetId="3676" refreshError="1"/>
      <sheetData sheetId="3677" refreshError="1"/>
      <sheetData sheetId="3678" refreshError="1"/>
      <sheetData sheetId="3679" refreshError="1"/>
      <sheetData sheetId="3680" refreshError="1"/>
      <sheetData sheetId="3681" refreshError="1"/>
      <sheetData sheetId="3682" refreshError="1"/>
      <sheetData sheetId="3683" refreshError="1"/>
      <sheetData sheetId="3684" refreshError="1"/>
      <sheetData sheetId="3685" refreshError="1"/>
      <sheetData sheetId="3686" refreshError="1"/>
      <sheetData sheetId="3687" refreshError="1"/>
      <sheetData sheetId="3688" refreshError="1"/>
      <sheetData sheetId="3689" refreshError="1"/>
      <sheetData sheetId="3690" refreshError="1"/>
      <sheetData sheetId="3691" refreshError="1"/>
      <sheetData sheetId="3692" refreshError="1"/>
      <sheetData sheetId="3693" refreshError="1"/>
      <sheetData sheetId="3694" refreshError="1"/>
      <sheetData sheetId="3695" refreshError="1"/>
      <sheetData sheetId="3696" refreshError="1"/>
      <sheetData sheetId="3697" refreshError="1"/>
      <sheetData sheetId="3698" refreshError="1"/>
      <sheetData sheetId="3699" refreshError="1"/>
      <sheetData sheetId="3700" refreshError="1"/>
      <sheetData sheetId="3701" refreshError="1"/>
      <sheetData sheetId="3702" refreshError="1"/>
      <sheetData sheetId="3703" refreshError="1"/>
      <sheetData sheetId="3704" refreshError="1"/>
      <sheetData sheetId="3705" refreshError="1"/>
      <sheetData sheetId="3706" refreshError="1"/>
      <sheetData sheetId="3707" refreshError="1"/>
      <sheetData sheetId="3708" refreshError="1"/>
      <sheetData sheetId="3709" refreshError="1"/>
      <sheetData sheetId="3710" refreshError="1"/>
      <sheetData sheetId="3711" refreshError="1"/>
      <sheetData sheetId="3712" refreshError="1"/>
      <sheetData sheetId="3713" refreshError="1"/>
      <sheetData sheetId="3714" refreshError="1"/>
      <sheetData sheetId="3715" refreshError="1"/>
      <sheetData sheetId="3716" refreshError="1"/>
      <sheetData sheetId="3717" refreshError="1"/>
      <sheetData sheetId="3718" refreshError="1"/>
      <sheetData sheetId="3719" refreshError="1"/>
      <sheetData sheetId="3720" refreshError="1"/>
      <sheetData sheetId="3721" refreshError="1"/>
      <sheetData sheetId="3722" refreshError="1"/>
      <sheetData sheetId="3723" refreshError="1"/>
      <sheetData sheetId="3724" refreshError="1"/>
      <sheetData sheetId="3725" refreshError="1"/>
      <sheetData sheetId="3726" refreshError="1"/>
      <sheetData sheetId="3727" refreshError="1"/>
      <sheetData sheetId="3728" refreshError="1"/>
      <sheetData sheetId="3729" refreshError="1"/>
      <sheetData sheetId="3730" refreshError="1"/>
      <sheetData sheetId="3731" refreshError="1"/>
      <sheetData sheetId="3732" refreshError="1"/>
      <sheetData sheetId="3733" refreshError="1"/>
      <sheetData sheetId="3734" refreshError="1"/>
      <sheetData sheetId="3735" refreshError="1"/>
      <sheetData sheetId="3736" refreshError="1"/>
      <sheetData sheetId="3737" refreshError="1"/>
      <sheetData sheetId="3738" refreshError="1"/>
      <sheetData sheetId="3739" refreshError="1"/>
      <sheetData sheetId="3740" refreshError="1"/>
      <sheetData sheetId="3741" refreshError="1"/>
      <sheetData sheetId="3742" refreshError="1"/>
      <sheetData sheetId="3743" refreshError="1"/>
      <sheetData sheetId="3744" refreshError="1"/>
      <sheetData sheetId="3745" refreshError="1"/>
      <sheetData sheetId="3746" refreshError="1"/>
      <sheetData sheetId="3747" refreshError="1"/>
      <sheetData sheetId="3748" refreshError="1"/>
      <sheetData sheetId="3749" refreshError="1"/>
      <sheetData sheetId="3750" refreshError="1"/>
      <sheetData sheetId="3751" refreshError="1"/>
      <sheetData sheetId="3752" refreshError="1"/>
      <sheetData sheetId="3753" refreshError="1"/>
      <sheetData sheetId="3754" refreshError="1"/>
      <sheetData sheetId="3755" refreshError="1"/>
      <sheetData sheetId="3756" refreshError="1"/>
      <sheetData sheetId="3757" refreshError="1"/>
      <sheetData sheetId="3758" refreshError="1"/>
      <sheetData sheetId="3759" refreshError="1"/>
      <sheetData sheetId="3760" refreshError="1"/>
      <sheetData sheetId="3761" refreshError="1"/>
      <sheetData sheetId="3762" refreshError="1"/>
      <sheetData sheetId="3763" refreshError="1"/>
      <sheetData sheetId="3764" refreshError="1"/>
      <sheetData sheetId="3765" refreshError="1"/>
      <sheetData sheetId="3766" refreshError="1"/>
      <sheetData sheetId="3767" refreshError="1"/>
      <sheetData sheetId="3768" refreshError="1"/>
      <sheetData sheetId="3769" refreshError="1"/>
      <sheetData sheetId="3770" refreshError="1"/>
      <sheetData sheetId="3771" refreshError="1"/>
      <sheetData sheetId="3772" refreshError="1"/>
      <sheetData sheetId="3773" refreshError="1"/>
      <sheetData sheetId="3774">
        <row r="52">
          <cell r="B52" t="str">
            <v>Main Panel</v>
          </cell>
        </row>
      </sheetData>
      <sheetData sheetId="3775">
        <row r="52">
          <cell r="B52" t="str">
            <v>Main Panel</v>
          </cell>
        </row>
      </sheetData>
      <sheetData sheetId="3776">
        <row r="52">
          <cell r="B52" t="str">
            <v>Main Panel</v>
          </cell>
        </row>
      </sheetData>
      <sheetData sheetId="3777">
        <row r="52">
          <cell r="B52" t="str">
            <v>Main Panel</v>
          </cell>
        </row>
      </sheetData>
      <sheetData sheetId="3778">
        <row r="52">
          <cell r="B52" t="str">
            <v>Main Panel</v>
          </cell>
        </row>
      </sheetData>
      <sheetData sheetId="3779">
        <row r="52">
          <cell r="B52" t="str">
            <v>Main Panel</v>
          </cell>
        </row>
      </sheetData>
      <sheetData sheetId="3780">
        <row r="52">
          <cell r="B52" t="str">
            <v>Main Panel</v>
          </cell>
        </row>
      </sheetData>
      <sheetData sheetId="3781">
        <row r="52">
          <cell r="B52" t="str">
            <v>Main Panel</v>
          </cell>
        </row>
      </sheetData>
      <sheetData sheetId="3782">
        <row r="52">
          <cell r="B52" t="str">
            <v>Main Panel</v>
          </cell>
        </row>
      </sheetData>
      <sheetData sheetId="3783">
        <row r="52">
          <cell r="B52" t="str">
            <v>Main Panel</v>
          </cell>
        </row>
      </sheetData>
      <sheetData sheetId="3784">
        <row r="52">
          <cell r="B52" t="str">
            <v>Main Panel</v>
          </cell>
        </row>
      </sheetData>
      <sheetData sheetId="3785">
        <row r="52">
          <cell r="B52" t="str">
            <v>Main Panel</v>
          </cell>
        </row>
      </sheetData>
      <sheetData sheetId="3786">
        <row r="52">
          <cell r="B52" t="str">
            <v>Main Panel</v>
          </cell>
        </row>
      </sheetData>
      <sheetData sheetId="3787">
        <row r="52">
          <cell r="B52" t="str">
            <v>Main Panel</v>
          </cell>
        </row>
      </sheetData>
      <sheetData sheetId="3788">
        <row r="52">
          <cell r="B52" t="str">
            <v>Main Panel</v>
          </cell>
        </row>
      </sheetData>
      <sheetData sheetId="3789">
        <row r="52">
          <cell r="B52" t="str">
            <v>Main Panel</v>
          </cell>
        </row>
      </sheetData>
      <sheetData sheetId="3790">
        <row r="52">
          <cell r="B52" t="str">
            <v>Main Panel</v>
          </cell>
        </row>
      </sheetData>
      <sheetData sheetId="3791">
        <row r="52">
          <cell r="B52" t="str">
            <v>Main Panel</v>
          </cell>
        </row>
      </sheetData>
      <sheetData sheetId="3792">
        <row r="52">
          <cell r="B52" t="str">
            <v>Main Panel</v>
          </cell>
        </row>
      </sheetData>
      <sheetData sheetId="3793">
        <row r="52">
          <cell r="B52" t="str">
            <v>Main Panel</v>
          </cell>
        </row>
      </sheetData>
      <sheetData sheetId="3794">
        <row r="52">
          <cell r="B52" t="str">
            <v>Main Panel</v>
          </cell>
        </row>
      </sheetData>
      <sheetData sheetId="3795">
        <row r="52">
          <cell r="B52" t="str">
            <v>Main Panel</v>
          </cell>
        </row>
      </sheetData>
      <sheetData sheetId="3796">
        <row r="52">
          <cell r="B52" t="str">
            <v>Main Panel</v>
          </cell>
        </row>
      </sheetData>
      <sheetData sheetId="3797">
        <row r="52">
          <cell r="B52" t="str">
            <v>Main Panel</v>
          </cell>
        </row>
      </sheetData>
      <sheetData sheetId="3798">
        <row r="52">
          <cell r="B52" t="str">
            <v>Main Panel</v>
          </cell>
        </row>
      </sheetData>
      <sheetData sheetId="3799">
        <row r="52">
          <cell r="B52" t="str">
            <v>Main Panel</v>
          </cell>
        </row>
      </sheetData>
      <sheetData sheetId="3800">
        <row r="52">
          <cell r="B52" t="str">
            <v>Main Panel</v>
          </cell>
        </row>
      </sheetData>
      <sheetData sheetId="3801">
        <row r="52">
          <cell r="B52" t="str">
            <v>Main Panel</v>
          </cell>
        </row>
      </sheetData>
      <sheetData sheetId="3802">
        <row r="52">
          <cell r="B52" t="str">
            <v>Main Panel</v>
          </cell>
        </row>
      </sheetData>
      <sheetData sheetId="3803">
        <row r="52">
          <cell r="B52" t="str">
            <v>Main Panel</v>
          </cell>
        </row>
      </sheetData>
      <sheetData sheetId="3804">
        <row r="52">
          <cell r="B52" t="str">
            <v>Main Panel</v>
          </cell>
        </row>
      </sheetData>
      <sheetData sheetId="3805">
        <row r="52">
          <cell r="B52" t="str">
            <v>Main Panel</v>
          </cell>
        </row>
      </sheetData>
      <sheetData sheetId="3806">
        <row r="52">
          <cell r="B52" t="str">
            <v>Main Panel</v>
          </cell>
        </row>
      </sheetData>
      <sheetData sheetId="3807">
        <row r="52">
          <cell r="B52" t="str">
            <v>Main Panel</v>
          </cell>
        </row>
      </sheetData>
      <sheetData sheetId="3808">
        <row r="52">
          <cell r="B52" t="str">
            <v>Main Panel</v>
          </cell>
        </row>
      </sheetData>
      <sheetData sheetId="3809">
        <row r="52">
          <cell r="B52" t="str">
            <v>Main Panel</v>
          </cell>
        </row>
      </sheetData>
      <sheetData sheetId="3810">
        <row r="52">
          <cell r="B52" t="str">
            <v>Main Panel</v>
          </cell>
        </row>
      </sheetData>
      <sheetData sheetId="3811">
        <row r="52">
          <cell r="B52" t="str">
            <v>Main Panel</v>
          </cell>
        </row>
      </sheetData>
      <sheetData sheetId="3812">
        <row r="52">
          <cell r="B52" t="str">
            <v>Main Panel</v>
          </cell>
        </row>
      </sheetData>
      <sheetData sheetId="3813">
        <row r="52">
          <cell r="B52" t="str">
            <v>Main Panel</v>
          </cell>
        </row>
      </sheetData>
      <sheetData sheetId="3814">
        <row r="52">
          <cell r="B52" t="str">
            <v>Main Panel</v>
          </cell>
        </row>
      </sheetData>
      <sheetData sheetId="3815">
        <row r="52">
          <cell r="B52" t="str">
            <v>Main Panel</v>
          </cell>
        </row>
      </sheetData>
      <sheetData sheetId="3816">
        <row r="52">
          <cell r="B52" t="str">
            <v>Main Panel</v>
          </cell>
        </row>
      </sheetData>
      <sheetData sheetId="3817">
        <row r="52">
          <cell r="B52" t="str">
            <v>Main Panel</v>
          </cell>
        </row>
      </sheetData>
      <sheetData sheetId="3818">
        <row r="52">
          <cell r="B52" t="str">
            <v>Main Panel</v>
          </cell>
        </row>
      </sheetData>
      <sheetData sheetId="3819">
        <row r="52">
          <cell r="B52" t="str">
            <v>Main Panel</v>
          </cell>
        </row>
      </sheetData>
      <sheetData sheetId="3820">
        <row r="52">
          <cell r="B52" t="str">
            <v>Main Panel</v>
          </cell>
        </row>
      </sheetData>
      <sheetData sheetId="3821">
        <row r="52">
          <cell r="B52" t="str">
            <v>Main Panel</v>
          </cell>
        </row>
      </sheetData>
      <sheetData sheetId="3822">
        <row r="52">
          <cell r="B52" t="str">
            <v>Main Panel</v>
          </cell>
        </row>
      </sheetData>
      <sheetData sheetId="3823">
        <row r="52">
          <cell r="B52" t="str">
            <v>Main Panel</v>
          </cell>
        </row>
      </sheetData>
      <sheetData sheetId="3824">
        <row r="52">
          <cell r="B52" t="str">
            <v>Main Panel</v>
          </cell>
        </row>
      </sheetData>
      <sheetData sheetId="3825">
        <row r="52">
          <cell r="B52" t="str">
            <v>Main Panel</v>
          </cell>
        </row>
      </sheetData>
      <sheetData sheetId="3826">
        <row r="52">
          <cell r="B52" t="str">
            <v>Main Panel</v>
          </cell>
        </row>
      </sheetData>
      <sheetData sheetId="3827">
        <row r="52">
          <cell r="B52" t="str">
            <v>Main Panel</v>
          </cell>
        </row>
      </sheetData>
      <sheetData sheetId="3828">
        <row r="52">
          <cell r="B52" t="str">
            <v>Main Panel</v>
          </cell>
        </row>
      </sheetData>
      <sheetData sheetId="3829">
        <row r="52">
          <cell r="B52" t="str">
            <v>Main Panel</v>
          </cell>
        </row>
      </sheetData>
      <sheetData sheetId="3830">
        <row r="52">
          <cell r="B52" t="str">
            <v>Main Panel</v>
          </cell>
        </row>
      </sheetData>
      <sheetData sheetId="3831">
        <row r="52">
          <cell r="B52" t="str">
            <v>Main Panel</v>
          </cell>
        </row>
      </sheetData>
      <sheetData sheetId="3832">
        <row r="52">
          <cell r="B52" t="str">
            <v>Main Panel</v>
          </cell>
        </row>
      </sheetData>
      <sheetData sheetId="3833">
        <row r="52">
          <cell r="B52" t="str">
            <v>Main Panel</v>
          </cell>
        </row>
      </sheetData>
      <sheetData sheetId="3834">
        <row r="52">
          <cell r="B52" t="str">
            <v>Main Panel</v>
          </cell>
        </row>
      </sheetData>
      <sheetData sheetId="3835">
        <row r="52">
          <cell r="B52" t="str">
            <v>Main Panel</v>
          </cell>
        </row>
      </sheetData>
      <sheetData sheetId="3836">
        <row r="52">
          <cell r="B52" t="str">
            <v>Main Panel</v>
          </cell>
        </row>
      </sheetData>
      <sheetData sheetId="3837">
        <row r="52">
          <cell r="B52" t="str">
            <v>Main Panel</v>
          </cell>
        </row>
      </sheetData>
      <sheetData sheetId="3838">
        <row r="52">
          <cell r="B52" t="str">
            <v>Main Panel</v>
          </cell>
        </row>
      </sheetData>
      <sheetData sheetId="3839">
        <row r="52">
          <cell r="B52" t="str">
            <v>Main Panel</v>
          </cell>
        </row>
      </sheetData>
      <sheetData sheetId="3840">
        <row r="52">
          <cell r="B52" t="str">
            <v>Main Panel</v>
          </cell>
        </row>
      </sheetData>
      <sheetData sheetId="3841">
        <row r="52">
          <cell r="B52" t="str">
            <v>Main Panel</v>
          </cell>
        </row>
      </sheetData>
      <sheetData sheetId="3842">
        <row r="52">
          <cell r="B52" t="str">
            <v>Main Panel</v>
          </cell>
        </row>
      </sheetData>
      <sheetData sheetId="3843">
        <row r="52">
          <cell r="B52" t="str">
            <v>Main Panel</v>
          </cell>
        </row>
      </sheetData>
      <sheetData sheetId="3844">
        <row r="52">
          <cell r="B52" t="str">
            <v>Main Panel</v>
          </cell>
        </row>
      </sheetData>
      <sheetData sheetId="3845">
        <row r="52">
          <cell r="B52" t="str">
            <v>Main Panel</v>
          </cell>
        </row>
      </sheetData>
      <sheetData sheetId="3846">
        <row r="52">
          <cell r="B52" t="str">
            <v>Main Panel</v>
          </cell>
        </row>
      </sheetData>
      <sheetData sheetId="3847">
        <row r="52">
          <cell r="B52" t="str">
            <v>Main Panel</v>
          </cell>
        </row>
      </sheetData>
      <sheetData sheetId="3848">
        <row r="52">
          <cell r="B52" t="str">
            <v>Main Panel</v>
          </cell>
        </row>
      </sheetData>
      <sheetData sheetId="3849">
        <row r="52">
          <cell r="B52" t="str">
            <v>Main Panel</v>
          </cell>
        </row>
      </sheetData>
      <sheetData sheetId="3850">
        <row r="52">
          <cell r="B52" t="str">
            <v>Main Panel</v>
          </cell>
        </row>
      </sheetData>
      <sheetData sheetId="3851">
        <row r="52">
          <cell r="B52" t="str">
            <v>Main Panel</v>
          </cell>
        </row>
      </sheetData>
      <sheetData sheetId="3852">
        <row r="52">
          <cell r="B52" t="str">
            <v>Main Panel</v>
          </cell>
        </row>
      </sheetData>
      <sheetData sheetId="3853">
        <row r="52">
          <cell r="B52" t="str">
            <v>Main Panel</v>
          </cell>
        </row>
      </sheetData>
      <sheetData sheetId="3854">
        <row r="52">
          <cell r="B52" t="str">
            <v>Main Panel</v>
          </cell>
        </row>
      </sheetData>
      <sheetData sheetId="3855">
        <row r="52">
          <cell r="B52" t="str">
            <v>Main Panel</v>
          </cell>
        </row>
      </sheetData>
      <sheetData sheetId="3856">
        <row r="52">
          <cell r="B52" t="str">
            <v>Main Panel</v>
          </cell>
        </row>
      </sheetData>
      <sheetData sheetId="3857">
        <row r="52">
          <cell r="B52" t="str">
            <v>Main Panel</v>
          </cell>
        </row>
      </sheetData>
      <sheetData sheetId="3858">
        <row r="52">
          <cell r="B52" t="str">
            <v>Main Panel</v>
          </cell>
        </row>
      </sheetData>
      <sheetData sheetId="3859">
        <row r="52">
          <cell r="B52" t="str">
            <v>Main Panel</v>
          </cell>
        </row>
      </sheetData>
      <sheetData sheetId="3860">
        <row r="52">
          <cell r="B52" t="str">
            <v>Main Panel</v>
          </cell>
        </row>
      </sheetData>
      <sheetData sheetId="3861">
        <row r="52">
          <cell r="B52" t="str">
            <v>Main Panel</v>
          </cell>
        </row>
      </sheetData>
      <sheetData sheetId="3862">
        <row r="52">
          <cell r="B52" t="str">
            <v>Main Panel</v>
          </cell>
        </row>
      </sheetData>
      <sheetData sheetId="3863">
        <row r="52">
          <cell r="B52" t="str">
            <v>Main Panel</v>
          </cell>
        </row>
      </sheetData>
      <sheetData sheetId="3864">
        <row r="52">
          <cell r="B52" t="str">
            <v>Main Panel</v>
          </cell>
        </row>
      </sheetData>
      <sheetData sheetId="3865">
        <row r="52">
          <cell r="B52" t="str">
            <v>Main Panel</v>
          </cell>
        </row>
      </sheetData>
      <sheetData sheetId="3866">
        <row r="52">
          <cell r="B52" t="str">
            <v>Main Panel</v>
          </cell>
        </row>
      </sheetData>
      <sheetData sheetId="3867">
        <row r="52">
          <cell r="B52" t="str">
            <v>Main Panel</v>
          </cell>
        </row>
      </sheetData>
      <sheetData sheetId="3868">
        <row r="52">
          <cell r="B52" t="str">
            <v>Main Panel</v>
          </cell>
        </row>
      </sheetData>
      <sheetData sheetId="3869">
        <row r="52">
          <cell r="B52" t="str">
            <v>Main Panel</v>
          </cell>
        </row>
      </sheetData>
      <sheetData sheetId="3870">
        <row r="52">
          <cell r="B52" t="str">
            <v>Main Panel</v>
          </cell>
        </row>
      </sheetData>
      <sheetData sheetId="3871">
        <row r="52">
          <cell r="B52" t="str">
            <v>Main Panel</v>
          </cell>
        </row>
      </sheetData>
      <sheetData sheetId="3872">
        <row r="52">
          <cell r="B52" t="str">
            <v>Main Panel</v>
          </cell>
        </row>
      </sheetData>
      <sheetData sheetId="3873">
        <row r="52">
          <cell r="B52" t="str">
            <v>Main Panel</v>
          </cell>
        </row>
      </sheetData>
      <sheetData sheetId="3874">
        <row r="52">
          <cell r="B52" t="str">
            <v>Main Panel</v>
          </cell>
        </row>
      </sheetData>
      <sheetData sheetId="3875">
        <row r="52">
          <cell r="B52" t="str">
            <v>Main Panel</v>
          </cell>
        </row>
      </sheetData>
      <sheetData sheetId="3876">
        <row r="52">
          <cell r="B52" t="str">
            <v>Main Panel</v>
          </cell>
        </row>
      </sheetData>
      <sheetData sheetId="3877">
        <row r="52">
          <cell r="B52" t="str">
            <v>Main Panel</v>
          </cell>
        </row>
      </sheetData>
      <sheetData sheetId="3878">
        <row r="52">
          <cell r="B52" t="str">
            <v>Main Panel</v>
          </cell>
        </row>
      </sheetData>
      <sheetData sheetId="3879">
        <row r="52">
          <cell r="B52" t="str">
            <v>Main Panel</v>
          </cell>
        </row>
      </sheetData>
      <sheetData sheetId="3880">
        <row r="52">
          <cell r="B52" t="str">
            <v>Main Panel</v>
          </cell>
        </row>
      </sheetData>
      <sheetData sheetId="3881">
        <row r="52">
          <cell r="B52" t="str">
            <v>Main Panel</v>
          </cell>
        </row>
      </sheetData>
      <sheetData sheetId="3882">
        <row r="52">
          <cell r="B52" t="str">
            <v>Main Panel</v>
          </cell>
        </row>
      </sheetData>
      <sheetData sheetId="3883">
        <row r="52">
          <cell r="B52" t="str">
            <v>Main Panel</v>
          </cell>
        </row>
      </sheetData>
      <sheetData sheetId="3884">
        <row r="52">
          <cell r="B52" t="str">
            <v>Main Panel</v>
          </cell>
        </row>
      </sheetData>
      <sheetData sheetId="3885">
        <row r="52">
          <cell r="B52" t="str">
            <v>Main Panel</v>
          </cell>
        </row>
      </sheetData>
      <sheetData sheetId="3886">
        <row r="52">
          <cell r="B52" t="str">
            <v>Main Panel</v>
          </cell>
        </row>
      </sheetData>
      <sheetData sheetId="3887">
        <row r="52">
          <cell r="B52" t="str">
            <v>Main Panel</v>
          </cell>
        </row>
      </sheetData>
      <sheetData sheetId="3888">
        <row r="52">
          <cell r="B52" t="str">
            <v>Main Panel</v>
          </cell>
        </row>
      </sheetData>
      <sheetData sheetId="3889">
        <row r="52">
          <cell r="B52" t="str">
            <v>Main Panel</v>
          </cell>
        </row>
      </sheetData>
      <sheetData sheetId="3890">
        <row r="52">
          <cell r="B52" t="str">
            <v>Main Panel</v>
          </cell>
        </row>
      </sheetData>
      <sheetData sheetId="3891">
        <row r="52">
          <cell r="B52" t="str">
            <v>Main Panel</v>
          </cell>
        </row>
      </sheetData>
      <sheetData sheetId="3892">
        <row r="52">
          <cell r="B52" t="str">
            <v>Main Panel</v>
          </cell>
        </row>
      </sheetData>
      <sheetData sheetId="3893">
        <row r="52">
          <cell r="B52" t="str">
            <v>Main Panel</v>
          </cell>
        </row>
      </sheetData>
      <sheetData sheetId="3894">
        <row r="52">
          <cell r="B52" t="str">
            <v>Main Panel</v>
          </cell>
        </row>
      </sheetData>
      <sheetData sheetId="3895">
        <row r="52">
          <cell r="B52" t="str">
            <v>Main Panel</v>
          </cell>
        </row>
      </sheetData>
      <sheetData sheetId="3896">
        <row r="52">
          <cell r="B52" t="str">
            <v>Main Panel</v>
          </cell>
        </row>
      </sheetData>
      <sheetData sheetId="3897">
        <row r="52">
          <cell r="B52" t="str">
            <v>Main Panel</v>
          </cell>
        </row>
      </sheetData>
      <sheetData sheetId="3898">
        <row r="52">
          <cell r="B52" t="str">
            <v>Main Panel</v>
          </cell>
        </row>
      </sheetData>
      <sheetData sheetId="3899">
        <row r="52">
          <cell r="B52" t="str">
            <v>Main Panel</v>
          </cell>
        </row>
      </sheetData>
      <sheetData sheetId="3900">
        <row r="52">
          <cell r="B52" t="str">
            <v>Main Panel</v>
          </cell>
        </row>
      </sheetData>
      <sheetData sheetId="3901">
        <row r="52">
          <cell r="B52" t="str">
            <v>Main Panel</v>
          </cell>
        </row>
      </sheetData>
      <sheetData sheetId="3902">
        <row r="52">
          <cell r="B52" t="str">
            <v>Main Panel</v>
          </cell>
        </row>
      </sheetData>
      <sheetData sheetId="3903">
        <row r="52">
          <cell r="B52" t="str">
            <v>Main Panel</v>
          </cell>
        </row>
      </sheetData>
      <sheetData sheetId="3904">
        <row r="52">
          <cell r="B52" t="str">
            <v>Main Panel</v>
          </cell>
        </row>
      </sheetData>
      <sheetData sheetId="3905">
        <row r="52">
          <cell r="B52" t="str">
            <v>Main Panel</v>
          </cell>
        </row>
      </sheetData>
      <sheetData sheetId="3906">
        <row r="52">
          <cell r="B52" t="str">
            <v>Main Panel</v>
          </cell>
        </row>
      </sheetData>
      <sheetData sheetId="3907">
        <row r="52">
          <cell r="B52" t="str">
            <v>Main Panel</v>
          </cell>
        </row>
      </sheetData>
      <sheetData sheetId="3908">
        <row r="52">
          <cell r="B52" t="str">
            <v>Main Panel</v>
          </cell>
        </row>
      </sheetData>
      <sheetData sheetId="3909">
        <row r="52">
          <cell r="B52" t="str">
            <v>Main Panel</v>
          </cell>
        </row>
      </sheetData>
      <sheetData sheetId="3910">
        <row r="52">
          <cell r="B52" t="str">
            <v>Main Panel</v>
          </cell>
        </row>
      </sheetData>
      <sheetData sheetId="3911">
        <row r="52">
          <cell r="B52" t="str">
            <v>Main Panel</v>
          </cell>
        </row>
      </sheetData>
      <sheetData sheetId="3912">
        <row r="52">
          <cell r="B52" t="str">
            <v>Main Panel</v>
          </cell>
        </row>
      </sheetData>
      <sheetData sheetId="3913">
        <row r="52">
          <cell r="B52" t="str">
            <v>Main Panel</v>
          </cell>
        </row>
      </sheetData>
      <sheetData sheetId="3914">
        <row r="52">
          <cell r="B52" t="str">
            <v>Main Panel</v>
          </cell>
        </row>
      </sheetData>
      <sheetData sheetId="3915">
        <row r="52">
          <cell r="B52" t="str">
            <v>Main Panel</v>
          </cell>
        </row>
      </sheetData>
      <sheetData sheetId="3916">
        <row r="52">
          <cell r="B52" t="str">
            <v>Main Panel</v>
          </cell>
        </row>
      </sheetData>
      <sheetData sheetId="3917">
        <row r="52">
          <cell r="B52" t="str">
            <v>Main Panel</v>
          </cell>
        </row>
      </sheetData>
      <sheetData sheetId="3918">
        <row r="52">
          <cell r="B52" t="str">
            <v>Main Panel</v>
          </cell>
        </row>
      </sheetData>
      <sheetData sheetId="3919">
        <row r="52">
          <cell r="B52" t="str">
            <v>Main Panel</v>
          </cell>
        </row>
      </sheetData>
      <sheetData sheetId="3920">
        <row r="52">
          <cell r="B52" t="str">
            <v>Main Panel</v>
          </cell>
        </row>
      </sheetData>
      <sheetData sheetId="3921">
        <row r="52">
          <cell r="B52" t="str">
            <v>Main Panel</v>
          </cell>
        </row>
      </sheetData>
      <sheetData sheetId="3922">
        <row r="52">
          <cell r="B52" t="str">
            <v>Main Panel</v>
          </cell>
        </row>
      </sheetData>
      <sheetData sheetId="3923">
        <row r="52">
          <cell r="B52" t="str">
            <v>Main Panel</v>
          </cell>
        </row>
      </sheetData>
      <sheetData sheetId="3924">
        <row r="52">
          <cell r="B52" t="str">
            <v>Main Panel</v>
          </cell>
        </row>
      </sheetData>
      <sheetData sheetId="3925">
        <row r="52">
          <cell r="B52" t="str">
            <v>Main Panel</v>
          </cell>
        </row>
      </sheetData>
      <sheetData sheetId="3926">
        <row r="52">
          <cell r="B52" t="str">
            <v>Main Panel</v>
          </cell>
        </row>
      </sheetData>
      <sheetData sheetId="3927">
        <row r="52">
          <cell r="B52" t="str">
            <v>Main Panel</v>
          </cell>
        </row>
      </sheetData>
      <sheetData sheetId="3928">
        <row r="52">
          <cell r="B52" t="str">
            <v>Main Panel</v>
          </cell>
        </row>
      </sheetData>
      <sheetData sheetId="3929">
        <row r="52">
          <cell r="B52" t="str">
            <v>Main Panel</v>
          </cell>
        </row>
      </sheetData>
      <sheetData sheetId="3930">
        <row r="52">
          <cell r="B52" t="str">
            <v>Main Panel</v>
          </cell>
        </row>
      </sheetData>
      <sheetData sheetId="3931">
        <row r="52">
          <cell r="B52" t="str">
            <v>Main Panel</v>
          </cell>
        </row>
      </sheetData>
      <sheetData sheetId="3932">
        <row r="52">
          <cell r="B52" t="str">
            <v>Main Panel</v>
          </cell>
        </row>
      </sheetData>
      <sheetData sheetId="3933">
        <row r="52">
          <cell r="B52" t="str">
            <v>Main Panel</v>
          </cell>
        </row>
      </sheetData>
      <sheetData sheetId="3934">
        <row r="52">
          <cell r="B52" t="str">
            <v>Main Panel</v>
          </cell>
        </row>
      </sheetData>
      <sheetData sheetId="3935">
        <row r="52">
          <cell r="B52" t="str">
            <v>Main Panel</v>
          </cell>
        </row>
      </sheetData>
      <sheetData sheetId="3936">
        <row r="52">
          <cell r="B52" t="str">
            <v>Main Panel</v>
          </cell>
        </row>
      </sheetData>
      <sheetData sheetId="3937">
        <row r="52">
          <cell r="B52" t="str">
            <v>Main Panel</v>
          </cell>
        </row>
      </sheetData>
      <sheetData sheetId="3938">
        <row r="52">
          <cell r="B52" t="str">
            <v>Main Panel</v>
          </cell>
        </row>
      </sheetData>
      <sheetData sheetId="3939">
        <row r="52">
          <cell r="B52" t="str">
            <v>Main Panel</v>
          </cell>
        </row>
      </sheetData>
      <sheetData sheetId="3940">
        <row r="52">
          <cell r="B52" t="str">
            <v>Main Panel</v>
          </cell>
        </row>
      </sheetData>
      <sheetData sheetId="3941">
        <row r="52">
          <cell r="B52" t="str">
            <v>Main Panel</v>
          </cell>
        </row>
      </sheetData>
      <sheetData sheetId="3942">
        <row r="52">
          <cell r="B52" t="str">
            <v>Main Panel</v>
          </cell>
        </row>
      </sheetData>
      <sheetData sheetId="3943">
        <row r="52">
          <cell r="B52" t="str">
            <v>Main Panel</v>
          </cell>
        </row>
      </sheetData>
      <sheetData sheetId="3944">
        <row r="52">
          <cell r="B52" t="str">
            <v>Main Panel</v>
          </cell>
        </row>
      </sheetData>
      <sheetData sheetId="3945">
        <row r="52">
          <cell r="B52" t="str">
            <v>Main Panel</v>
          </cell>
        </row>
      </sheetData>
      <sheetData sheetId="3946">
        <row r="52">
          <cell r="B52" t="str">
            <v>Main Panel</v>
          </cell>
        </row>
      </sheetData>
      <sheetData sheetId="3947">
        <row r="52">
          <cell r="B52" t="str">
            <v>Main Panel</v>
          </cell>
        </row>
      </sheetData>
      <sheetData sheetId="3948">
        <row r="52">
          <cell r="B52" t="str">
            <v>Main Panel</v>
          </cell>
        </row>
      </sheetData>
      <sheetData sheetId="3949">
        <row r="52">
          <cell r="B52" t="str">
            <v>Main Panel</v>
          </cell>
        </row>
      </sheetData>
      <sheetData sheetId="3950">
        <row r="52">
          <cell r="B52" t="str">
            <v>Main Panel</v>
          </cell>
        </row>
      </sheetData>
      <sheetData sheetId="3951">
        <row r="52">
          <cell r="B52" t="str">
            <v>Main Panel</v>
          </cell>
        </row>
      </sheetData>
      <sheetData sheetId="3952">
        <row r="52">
          <cell r="B52" t="str">
            <v>Main Panel</v>
          </cell>
        </row>
      </sheetData>
      <sheetData sheetId="3953">
        <row r="52">
          <cell r="B52" t="str">
            <v>Main Panel</v>
          </cell>
        </row>
      </sheetData>
      <sheetData sheetId="3954">
        <row r="52">
          <cell r="B52" t="str">
            <v>Main Panel</v>
          </cell>
        </row>
      </sheetData>
      <sheetData sheetId="3955">
        <row r="52">
          <cell r="B52" t="str">
            <v>Main Panel</v>
          </cell>
        </row>
      </sheetData>
      <sheetData sheetId="3956">
        <row r="52">
          <cell r="B52" t="str">
            <v>Main Panel</v>
          </cell>
        </row>
      </sheetData>
      <sheetData sheetId="3957">
        <row r="52">
          <cell r="B52" t="str">
            <v>Main Panel</v>
          </cell>
        </row>
      </sheetData>
      <sheetData sheetId="3958">
        <row r="52">
          <cell r="B52" t="str">
            <v>Main Panel</v>
          </cell>
        </row>
      </sheetData>
      <sheetData sheetId="3959">
        <row r="52">
          <cell r="B52" t="str">
            <v>Main Panel</v>
          </cell>
        </row>
      </sheetData>
      <sheetData sheetId="3960">
        <row r="52">
          <cell r="B52" t="str">
            <v>Main Panel</v>
          </cell>
        </row>
      </sheetData>
      <sheetData sheetId="3961">
        <row r="52">
          <cell r="B52" t="str">
            <v>Main Panel</v>
          </cell>
        </row>
      </sheetData>
      <sheetData sheetId="3962">
        <row r="52">
          <cell r="B52" t="str">
            <v>Main Panel</v>
          </cell>
        </row>
      </sheetData>
      <sheetData sheetId="3963">
        <row r="52">
          <cell r="B52" t="str">
            <v>Main Panel</v>
          </cell>
        </row>
      </sheetData>
      <sheetData sheetId="3964">
        <row r="52">
          <cell r="B52" t="str">
            <v>Main Panel</v>
          </cell>
        </row>
      </sheetData>
      <sheetData sheetId="3965">
        <row r="52">
          <cell r="B52" t="str">
            <v>Main Panel</v>
          </cell>
        </row>
      </sheetData>
      <sheetData sheetId="3966">
        <row r="52">
          <cell r="B52" t="str">
            <v>Main Panel</v>
          </cell>
        </row>
      </sheetData>
      <sheetData sheetId="3967">
        <row r="52">
          <cell r="B52" t="str">
            <v>Main Panel</v>
          </cell>
        </row>
      </sheetData>
      <sheetData sheetId="3968">
        <row r="52">
          <cell r="B52" t="str">
            <v>Main Panel</v>
          </cell>
        </row>
      </sheetData>
      <sheetData sheetId="3969">
        <row r="52">
          <cell r="B52" t="str">
            <v>Main Panel</v>
          </cell>
        </row>
      </sheetData>
      <sheetData sheetId="3970">
        <row r="52">
          <cell r="B52" t="str">
            <v>Main Panel</v>
          </cell>
        </row>
      </sheetData>
      <sheetData sheetId="3971">
        <row r="52">
          <cell r="B52" t="str">
            <v>Main Panel</v>
          </cell>
        </row>
      </sheetData>
      <sheetData sheetId="3972">
        <row r="52">
          <cell r="B52" t="str">
            <v>Main Panel</v>
          </cell>
        </row>
      </sheetData>
      <sheetData sheetId="3973">
        <row r="52">
          <cell r="B52" t="str">
            <v>Main Panel</v>
          </cell>
        </row>
      </sheetData>
      <sheetData sheetId="3974">
        <row r="52">
          <cell r="B52" t="str">
            <v>Main Panel</v>
          </cell>
        </row>
      </sheetData>
      <sheetData sheetId="3975">
        <row r="52">
          <cell r="B52" t="str">
            <v>Main Panel</v>
          </cell>
        </row>
      </sheetData>
      <sheetData sheetId="3976">
        <row r="52">
          <cell r="B52" t="str">
            <v>Main Panel</v>
          </cell>
        </row>
      </sheetData>
      <sheetData sheetId="3977">
        <row r="52">
          <cell r="B52" t="str">
            <v>Main Panel</v>
          </cell>
        </row>
      </sheetData>
      <sheetData sheetId="3978">
        <row r="52">
          <cell r="B52" t="str">
            <v>Main Panel</v>
          </cell>
        </row>
      </sheetData>
      <sheetData sheetId="3979">
        <row r="52">
          <cell r="B52" t="str">
            <v>Main Panel</v>
          </cell>
        </row>
      </sheetData>
      <sheetData sheetId="3980">
        <row r="52">
          <cell r="B52" t="str">
            <v>Main Panel</v>
          </cell>
        </row>
      </sheetData>
      <sheetData sheetId="3981">
        <row r="52">
          <cell r="B52" t="str">
            <v>Main Panel</v>
          </cell>
        </row>
      </sheetData>
      <sheetData sheetId="3982">
        <row r="52">
          <cell r="B52" t="str">
            <v>Main Panel</v>
          </cell>
        </row>
      </sheetData>
      <sheetData sheetId="3983">
        <row r="52">
          <cell r="B52" t="str">
            <v>Main Panel</v>
          </cell>
        </row>
      </sheetData>
      <sheetData sheetId="3984">
        <row r="52">
          <cell r="B52" t="str">
            <v>Main Panel</v>
          </cell>
        </row>
      </sheetData>
      <sheetData sheetId="3985">
        <row r="52">
          <cell r="B52" t="str">
            <v>Main Panel</v>
          </cell>
        </row>
      </sheetData>
      <sheetData sheetId="3986">
        <row r="52">
          <cell r="B52" t="str">
            <v>Main Panel</v>
          </cell>
        </row>
      </sheetData>
      <sheetData sheetId="3987">
        <row r="52">
          <cell r="B52" t="str">
            <v>Main Panel</v>
          </cell>
        </row>
      </sheetData>
      <sheetData sheetId="3988">
        <row r="52">
          <cell r="B52" t="str">
            <v>Main Panel</v>
          </cell>
        </row>
      </sheetData>
      <sheetData sheetId="3989">
        <row r="52">
          <cell r="B52" t="str">
            <v>Main Panel</v>
          </cell>
        </row>
      </sheetData>
      <sheetData sheetId="3990">
        <row r="52">
          <cell r="B52" t="str">
            <v>Main Panel</v>
          </cell>
        </row>
      </sheetData>
      <sheetData sheetId="3991">
        <row r="52">
          <cell r="B52" t="str">
            <v>Main Panel</v>
          </cell>
        </row>
      </sheetData>
      <sheetData sheetId="3992">
        <row r="52">
          <cell r="B52" t="str">
            <v>Main Panel</v>
          </cell>
        </row>
      </sheetData>
      <sheetData sheetId="3993">
        <row r="52">
          <cell r="B52" t="str">
            <v>Main Panel</v>
          </cell>
        </row>
      </sheetData>
      <sheetData sheetId="3994">
        <row r="52">
          <cell r="B52" t="str">
            <v>Main Panel</v>
          </cell>
        </row>
      </sheetData>
      <sheetData sheetId="3995">
        <row r="52">
          <cell r="B52" t="str">
            <v>Main Panel</v>
          </cell>
        </row>
      </sheetData>
      <sheetData sheetId="3996">
        <row r="52">
          <cell r="B52" t="str">
            <v>Main Panel</v>
          </cell>
        </row>
      </sheetData>
      <sheetData sheetId="3997">
        <row r="52">
          <cell r="B52" t="str">
            <v>Main Panel</v>
          </cell>
        </row>
      </sheetData>
      <sheetData sheetId="3998">
        <row r="52">
          <cell r="B52" t="str">
            <v>Main Panel</v>
          </cell>
        </row>
      </sheetData>
      <sheetData sheetId="3999">
        <row r="52">
          <cell r="B52" t="str">
            <v>Main Panel</v>
          </cell>
        </row>
      </sheetData>
      <sheetData sheetId="4000">
        <row r="52">
          <cell r="B52" t="str">
            <v>Main Panel</v>
          </cell>
        </row>
      </sheetData>
      <sheetData sheetId="4001">
        <row r="52">
          <cell r="B52" t="str">
            <v>Main Panel</v>
          </cell>
        </row>
      </sheetData>
      <sheetData sheetId="4002">
        <row r="52">
          <cell r="B52" t="str">
            <v>Main Panel</v>
          </cell>
        </row>
      </sheetData>
      <sheetData sheetId="4003">
        <row r="52">
          <cell r="B52" t="str">
            <v>Main Panel</v>
          </cell>
        </row>
      </sheetData>
      <sheetData sheetId="4004">
        <row r="52">
          <cell r="B52" t="str">
            <v>Main Panel</v>
          </cell>
        </row>
      </sheetData>
      <sheetData sheetId="4005">
        <row r="52">
          <cell r="B52" t="str">
            <v>Main Panel</v>
          </cell>
        </row>
      </sheetData>
      <sheetData sheetId="4006">
        <row r="52">
          <cell r="B52" t="str">
            <v>Main Panel</v>
          </cell>
        </row>
      </sheetData>
      <sheetData sheetId="4007">
        <row r="52">
          <cell r="B52" t="str">
            <v>Main Panel</v>
          </cell>
        </row>
      </sheetData>
      <sheetData sheetId="4008">
        <row r="52">
          <cell r="B52" t="str">
            <v>Main Panel</v>
          </cell>
        </row>
      </sheetData>
      <sheetData sheetId="4009">
        <row r="52">
          <cell r="B52" t="str">
            <v>Main Panel</v>
          </cell>
        </row>
      </sheetData>
      <sheetData sheetId="4010">
        <row r="52">
          <cell r="B52" t="str">
            <v>Main Panel</v>
          </cell>
        </row>
      </sheetData>
      <sheetData sheetId="4011">
        <row r="52">
          <cell r="B52" t="str">
            <v>Main Panel</v>
          </cell>
        </row>
      </sheetData>
      <sheetData sheetId="4012">
        <row r="52">
          <cell r="B52" t="str">
            <v>Main Panel</v>
          </cell>
        </row>
      </sheetData>
      <sheetData sheetId="4013">
        <row r="52">
          <cell r="B52" t="str">
            <v>Main Panel</v>
          </cell>
        </row>
      </sheetData>
      <sheetData sheetId="4014">
        <row r="52">
          <cell r="B52" t="str">
            <v>Main Panel</v>
          </cell>
        </row>
      </sheetData>
      <sheetData sheetId="4015">
        <row r="52">
          <cell r="B52" t="str">
            <v>Main Panel</v>
          </cell>
        </row>
      </sheetData>
      <sheetData sheetId="4016">
        <row r="52">
          <cell r="B52" t="str">
            <v>Main Panel</v>
          </cell>
        </row>
      </sheetData>
      <sheetData sheetId="4017">
        <row r="52">
          <cell r="B52" t="str">
            <v>Main Panel</v>
          </cell>
        </row>
      </sheetData>
      <sheetData sheetId="4018">
        <row r="52">
          <cell r="B52" t="str">
            <v>Main Panel</v>
          </cell>
        </row>
      </sheetData>
      <sheetData sheetId="4019">
        <row r="52">
          <cell r="B52" t="str">
            <v>Main Panel</v>
          </cell>
        </row>
      </sheetData>
      <sheetData sheetId="4020">
        <row r="52">
          <cell r="B52" t="str">
            <v>Main Panel</v>
          </cell>
        </row>
      </sheetData>
      <sheetData sheetId="4021">
        <row r="52">
          <cell r="B52" t="str">
            <v>Main Panel</v>
          </cell>
        </row>
      </sheetData>
      <sheetData sheetId="4022">
        <row r="52">
          <cell r="B52" t="str">
            <v>Main Panel</v>
          </cell>
        </row>
      </sheetData>
      <sheetData sheetId="4023">
        <row r="52">
          <cell r="B52" t="str">
            <v>Main Panel</v>
          </cell>
        </row>
      </sheetData>
      <sheetData sheetId="4024">
        <row r="52">
          <cell r="B52" t="str">
            <v>Main Panel</v>
          </cell>
        </row>
      </sheetData>
      <sheetData sheetId="4025">
        <row r="52">
          <cell r="B52" t="str">
            <v>Main Panel</v>
          </cell>
        </row>
      </sheetData>
      <sheetData sheetId="4026">
        <row r="52">
          <cell r="B52" t="str">
            <v>Main Panel</v>
          </cell>
        </row>
      </sheetData>
      <sheetData sheetId="4027">
        <row r="52">
          <cell r="B52" t="str">
            <v>Main Panel</v>
          </cell>
        </row>
      </sheetData>
      <sheetData sheetId="4028">
        <row r="52">
          <cell r="B52" t="str">
            <v>Main Panel</v>
          </cell>
        </row>
      </sheetData>
      <sheetData sheetId="4029">
        <row r="52">
          <cell r="B52" t="str">
            <v>Main Panel</v>
          </cell>
        </row>
      </sheetData>
      <sheetData sheetId="4030">
        <row r="52">
          <cell r="B52" t="str">
            <v>Main Panel</v>
          </cell>
        </row>
      </sheetData>
      <sheetData sheetId="4031">
        <row r="52">
          <cell r="B52" t="str">
            <v>Main Panel</v>
          </cell>
        </row>
      </sheetData>
      <sheetData sheetId="4032">
        <row r="52">
          <cell r="B52" t="str">
            <v>Main Panel</v>
          </cell>
        </row>
      </sheetData>
      <sheetData sheetId="4033">
        <row r="52">
          <cell r="B52" t="str">
            <v>Main Panel</v>
          </cell>
        </row>
      </sheetData>
      <sheetData sheetId="4034">
        <row r="52">
          <cell r="B52" t="str">
            <v>Main Panel</v>
          </cell>
        </row>
      </sheetData>
      <sheetData sheetId="4035">
        <row r="52">
          <cell r="B52" t="str">
            <v>Main Panel</v>
          </cell>
        </row>
      </sheetData>
      <sheetData sheetId="4036">
        <row r="52">
          <cell r="B52" t="str">
            <v>Main Panel</v>
          </cell>
        </row>
      </sheetData>
      <sheetData sheetId="4037">
        <row r="52">
          <cell r="B52" t="str">
            <v>Main Panel</v>
          </cell>
        </row>
      </sheetData>
      <sheetData sheetId="4038">
        <row r="52">
          <cell r="B52" t="str">
            <v>Main Panel</v>
          </cell>
        </row>
      </sheetData>
      <sheetData sheetId="4039">
        <row r="52">
          <cell r="B52" t="str">
            <v>Main Panel</v>
          </cell>
        </row>
      </sheetData>
      <sheetData sheetId="4040">
        <row r="52">
          <cell r="B52" t="str">
            <v>Main Panel</v>
          </cell>
        </row>
      </sheetData>
      <sheetData sheetId="4041">
        <row r="52">
          <cell r="B52" t="str">
            <v>Main Panel</v>
          </cell>
        </row>
      </sheetData>
      <sheetData sheetId="4042">
        <row r="52">
          <cell r="B52" t="str">
            <v>Main Panel</v>
          </cell>
        </row>
      </sheetData>
      <sheetData sheetId="4043">
        <row r="52">
          <cell r="B52" t="str">
            <v>Main Panel</v>
          </cell>
        </row>
      </sheetData>
      <sheetData sheetId="4044">
        <row r="52">
          <cell r="B52" t="str">
            <v>Main Panel</v>
          </cell>
        </row>
      </sheetData>
      <sheetData sheetId="4045">
        <row r="52">
          <cell r="B52" t="str">
            <v>Main Panel</v>
          </cell>
        </row>
      </sheetData>
      <sheetData sheetId="4046">
        <row r="52">
          <cell r="B52" t="str">
            <v>Main Panel</v>
          </cell>
        </row>
      </sheetData>
      <sheetData sheetId="4047">
        <row r="52">
          <cell r="B52" t="str">
            <v>Main Panel</v>
          </cell>
        </row>
      </sheetData>
      <sheetData sheetId="4048">
        <row r="52">
          <cell r="B52" t="str">
            <v>Main Panel</v>
          </cell>
        </row>
      </sheetData>
      <sheetData sheetId="4049">
        <row r="52">
          <cell r="B52" t="str">
            <v>Main Panel</v>
          </cell>
        </row>
      </sheetData>
      <sheetData sheetId="4050">
        <row r="52">
          <cell r="B52" t="str">
            <v>Main Panel</v>
          </cell>
        </row>
      </sheetData>
      <sheetData sheetId="4051">
        <row r="52">
          <cell r="B52" t="str">
            <v>Main Panel</v>
          </cell>
        </row>
      </sheetData>
      <sheetData sheetId="4052">
        <row r="52">
          <cell r="B52" t="str">
            <v>Main Panel</v>
          </cell>
        </row>
      </sheetData>
      <sheetData sheetId="4053">
        <row r="52">
          <cell r="B52" t="str">
            <v>Main Panel</v>
          </cell>
        </row>
      </sheetData>
      <sheetData sheetId="4054">
        <row r="52">
          <cell r="B52" t="str">
            <v>Main Panel</v>
          </cell>
        </row>
      </sheetData>
      <sheetData sheetId="4055">
        <row r="52">
          <cell r="B52" t="str">
            <v>Main Panel</v>
          </cell>
        </row>
      </sheetData>
      <sheetData sheetId="4056">
        <row r="52">
          <cell r="B52" t="str">
            <v>Main Panel</v>
          </cell>
        </row>
      </sheetData>
      <sheetData sheetId="4057">
        <row r="52">
          <cell r="B52" t="str">
            <v>Main Panel</v>
          </cell>
        </row>
      </sheetData>
      <sheetData sheetId="4058">
        <row r="52">
          <cell r="B52" t="str">
            <v>Main Panel</v>
          </cell>
        </row>
      </sheetData>
      <sheetData sheetId="4059">
        <row r="52">
          <cell r="B52" t="str">
            <v>Main Panel</v>
          </cell>
        </row>
      </sheetData>
      <sheetData sheetId="4060">
        <row r="52">
          <cell r="B52" t="str">
            <v>Main Panel</v>
          </cell>
        </row>
      </sheetData>
      <sheetData sheetId="4061">
        <row r="52">
          <cell r="B52" t="str">
            <v>Main Panel</v>
          </cell>
        </row>
      </sheetData>
      <sheetData sheetId="4062">
        <row r="52">
          <cell r="B52" t="str">
            <v>Main Panel</v>
          </cell>
        </row>
      </sheetData>
      <sheetData sheetId="4063">
        <row r="52">
          <cell r="B52" t="str">
            <v>Main Panel</v>
          </cell>
        </row>
      </sheetData>
      <sheetData sheetId="4064">
        <row r="52">
          <cell r="B52" t="str">
            <v>Main Panel</v>
          </cell>
        </row>
      </sheetData>
      <sheetData sheetId="4065">
        <row r="52">
          <cell r="B52" t="str">
            <v>Main Panel</v>
          </cell>
        </row>
      </sheetData>
      <sheetData sheetId="4066">
        <row r="52">
          <cell r="B52" t="str">
            <v>Main Panel</v>
          </cell>
        </row>
      </sheetData>
      <sheetData sheetId="4067">
        <row r="52">
          <cell r="B52" t="str">
            <v>Main Panel</v>
          </cell>
        </row>
      </sheetData>
      <sheetData sheetId="4068">
        <row r="52">
          <cell r="B52" t="str">
            <v>Main Panel</v>
          </cell>
        </row>
      </sheetData>
      <sheetData sheetId="4069">
        <row r="52">
          <cell r="B52" t="str">
            <v>Main Panel</v>
          </cell>
        </row>
      </sheetData>
      <sheetData sheetId="4070">
        <row r="52">
          <cell r="B52" t="str">
            <v>Main Panel</v>
          </cell>
        </row>
      </sheetData>
      <sheetData sheetId="4071">
        <row r="52">
          <cell r="B52" t="str">
            <v>Main Panel</v>
          </cell>
        </row>
      </sheetData>
      <sheetData sheetId="4072">
        <row r="52">
          <cell r="B52" t="str">
            <v>Main Panel</v>
          </cell>
        </row>
      </sheetData>
      <sheetData sheetId="4073">
        <row r="52">
          <cell r="B52" t="str">
            <v>Main Panel</v>
          </cell>
        </row>
      </sheetData>
      <sheetData sheetId="4074">
        <row r="52">
          <cell r="B52" t="str">
            <v>Main Panel</v>
          </cell>
        </row>
      </sheetData>
      <sheetData sheetId="4075">
        <row r="52">
          <cell r="B52" t="str">
            <v>Main Panel</v>
          </cell>
        </row>
      </sheetData>
      <sheetData sheetId="4076">
        <row r="52">
          <cell r="B52" t="str">
            <v>Main Panel</v>
          </cell>
        </row>
      </sheetData>
      <sheetData sheetId="4077">
        <row r="52">
          <cell r="B52" t="str">
            <v>Main Panel</v>
          </cell>
        </row>
      </sheetData>
      <sheetData sheetId="4078">
        <row r="52">
          <cell r="B52" t="str">
            <v>Main Panel</v>
          </cell>
        </row>
      </sheetData>
      <sheetData sheetId="4079">
        <row r="52">
          <cell r="B52" t="str">
            <v>Main Panel</v>
          </cell>
        </row>
      </sheetData>
      <sheetData sheetId="4080">
        <row r="52">
          <cell r="B52" t="str">
            <v>Main Panel</v>
          </cell>
        </row>
      </sheetData>
      <sheetData sheetId="4081">
        <row r="52">
          <cell r="B52" t="str">
            <v>Main Panel</v>
          </cell>
        </row>
      </sheetData>
      <sheetData sheetId="4082">
        <row r="52">
          <cell r="B52" t="str">
            <v>Main Panel</v>
          </cell>
        </row>
      </sheetData>
      <sheetData sheetId="4083">
        <row r="52">
          <cell r="B52" t="str">
            <v>Main Panel</v>
          </cell>
        </row>
      </sheetData>
      <sheetData sheetId="4084">
        <row r="52">
          <cell r="B52" t="str">
            <v>Main Panel</v>
          </cell>
        </row>
      </sheetData>
      <sheetData sheetId="4085">
        <row r="52">
          <cell r="B52" t="str">
            <v>Main Panel</v>
          </cell>
        </row>
      </sheetData>
      <sheetData sheetId="4086">
        <row r="52">
          <cell r="B52" t="str">
            <v>Main Panel</v>
          </cell>
        </row>
      </sheetData>
      <sheetData sheetId="4087">
        <row r="52">
          <cell r="B52" t="str">
            <v>Main Panel</v>
          </cell>
        </row>
      </sheetData>
      <sheetData sheetId="4088">
        <row r="52">
          <cell r="B52" t="str">
            <v>Main Panel</v>
          </cell>
        </row>
      </sheetData>
      <sheetData sheetId="4089">
        <row r="52">
          <cell r="B52" t="str">
            <v>Main Panel</v>
          </cell>
        </row>
      </sheetData>
      <sheetData sheetId="4090">
        <row r="52">
          <cell r="B52" t="str">
            <v>Main Panel</v>
          </cell>
        </row>
      </sheetData>
      <sheetData sheetId="4091">
        <row r="52">
          <cell r="B52" t="str">
            <v>Main Panel</v>
          </cell>
        </row>
      </sheetData>
      <sheetData sheetId="4092">
        <row r="52">
          <cell r="B52" t="str">
            <v>Main Panel</v>
          </cell>
        </row>
      </sheetData>
      <sheetData sheetId="4093">
        <row r="52">
          <cell r="B52" t="str">
            <v>Main Panel</v>
          </cell>
        </row>
      </sheetData>
      <sheetData sheetId="4094">
        <row r="52">
          <cell r="B52" t="str">
            <v>Main Panel</v>
          </cell>
        </row>
      </sheetData>
      <sheetData sheetId="4095">
        <row r="52">
          <cell r="B52" t="str">
            <v>Main Panel</v>
          </cell>
        </row>
      </sheetData>
      <sheetData sheetId="4096">
        <row r="52">
          <cell r="B52" t="str">
            <v>Main Panel</v>
          </cell>
        </row>
      </sheetData>
      <sheetData sheetId="4097">
        <row r="52">
          <cell r="B52" t="str">
            <v>Main Panel</v>
          </cell>
        </row>
      </sheetData>
      <sheetData sheetId="4098">
        <row r="52">
          <cell r="B52" t="str">
            <v>Main Panel</v>
          </cell>
        </row>
      </sheetData>
      <sheetData sheetId="4099" refreshError="1"/>
      <sheetData sheetId="4100">
        <row r="52">
          <cell r="B52" t="str">
            <v>Main Panel</v>
          </cell>
        </row>
      </sheetData>
      <sheetData sheetId="4101">
        <row r="52">
          <cell r="B52" t="str">
            <v>Main Panel</v>
          </cell>
        </row>
      </sheetData>
      <sheetData sheetId="4102" refreshError="1"/>
      <sheetData sheetId="4103" refreshError="1"/>
      <sheetData sheetId="4104" refreshError="1"/>
      <sheetData sheetId="4105" refreshError="1"/>
      <sheetData sheetId="4106" refreshError="1"/>
      <sheetData sheetId="4107" refreshError="1"/>
      <sheetData sheetId="4108" refreshError="1"/>
      <sheetData sheetId="4109" refreshError="1"/>
      <sheetData sheetId="4110" refreshError="1"/>
      <sheetData sheetId="4111" refreshError="1"/>
      <sheetData sheetId="4112" refreshError="1"/>
      <sheetData sheetId="4113" refreshError="1"/>
      <sheetData sheetId="4114" refreshError="1"/>
      <sheetData sheetId="4115" refreshError="1"/>
      <sheetData sheetId="4116" refreshError="1"/>
      <sheetData sheetId="4117" refreshError="1"/>
      <sheetData sheetId="4118" refreshError="1"/>
      <sheetData sheetId="4119" refreshError="1"/>
      <sheetData sheetId="4120" refreshError="1"/>
      <sheetData sheetId="4121" refreshError="1"/>
      <sheetData sheetId="4122" refreshError="1"/>
      <sheetData sheetId="4123" refreshError="1"/>
      <sheetData sheetId="4124" refreshError="1"/>
      <sheetData sheetId="4125" refreshError="1"/>
      <sheetData sheetId="4126" refreshError="1"/>
      <sheetData sheetId="4127" refreshError="1"/>
      <sheetData sheetId="4128" refreshError="1"/>
      <sheetData sheetId="4129" refreshError="1"/>
      <sheetData sheetId="4130" refreshError="1"/>
      <sheetData sheetId="4131" refreshError="1"/>
      <sheetData sheetId="4132" refreshError="1"/>
      <sheetData sheetId="4133" refreshError="1"/>
      <sheetData sheetId="4134" refreshError="1"/>
      <sheetData sheetId="4135" refreshError="1"/>
      <sheetData sheetId="4136" refreshError="1"/>
      <sheetData sheetId="4137"/>
      <sheetData sheetId="4138" refreshError="1"/>
      <sheetData sheetId="4139" refreshError="1"/>
      <sheetData sheetId="4140" refreshError="1"/>
      <sheetData sheetId="4141" refreshError="1"/>
      <sheetData sheetId="4142">
        <row r="52">
          <cell r="B52" t="str">
            <v>Main Panel</v>
          </cell>
        </row>
      </sheetData>
      <sheetData sheetId="4143" refreshError="1"/>
      <sheetData sheetId="4144" refreshError="1"/>
      <sheetData sheetId="4145" refreshError="1"/>
      <sheetData sheetId="4146" refreshError="1"/>
      <sheetData sheetId="4147" refreshError="1"/>
      <sheetData sheetId="4148" refreshError="1"/>
      <sheetData sheetId="4149" refreshError="1"/>
      <sheetData sheetId="4150" refreshError="1"/>
      <sheetData sheetId="4151" refreshError="1"/>
      <sheetData sheetId="4152">
        <row r="52">
          <cell r="B52" t="str">
            <v>Main Panel</v>
          </cell>
        </row>
      </sheetData>
      <sheetData sheetId="4153">
        <row r="52">
          <cell r="B52" t="str">
            <v>Main Panel</v>
          </cell>
        </row>
      </sheetData>
      <sheetData sheetId="4154">
        <row r="52">
          <cell r="B52" t="str">
            <v>Main Panel</v>
          </cell>
        </row>
      </sheetData>
      <sheetData sheetId="4155">
        <row r="52">
          <cell r="B52" t="str">
            <v>Main Panel</v>
          </cell>
        </row>
      </sheetData>
      <sheetData sheetId="4156">
        <row r="52">
          <cell r="B52" t="str">
            <v>Main Panel</v>
          </cell>
        </row>
      </sheetData>
      <sheetData sheetId="4157">
        <row r="52">
          <cell r="B52" t="str">
            <v>Main Panel</v>
          </cell>
        </row>
      </sheetData>
      <sheetData sheetId="4158">
        <row r="52">
          <cell r="B52" t="str">
            <v>Main Panel</v>
          </cell>
        </row>
      </sheetData>
      <sheetData sheetId="4159">
        <row r="52">
          <cell r="B52" t="str">
            <v>Main Panel</v>
          </cell>
        </row>
      </sheetData>
      <sheetData sheetId="4160">
        <row r="52">
          <cell r="B52" t="str">
            <v>Main Panel</v>
          </cell>
        </row>
      </sheetData>
      <sheetData sheetId="4161">
        <row r="52">
          <cell r="B52" t="str">
            <v>Main Panel</v>
          </cell>
        </row>
      </sheetData>
      <sheetData sheetId="4162">
        <row r="52">
          <cell r="B52" t="str">
            <v>Main Panel</v>
          </cell>
        </row>
      </sheetData>
      <sheetData sheetId="4163">
        <row r="52">
          <cell r="B52" t="str">
            <v>Main Panel</v>
          </cell>
        </row>
      </sheetData>
      <sheetData sheetId="4164" refreshError="1"/>
      <sheetData sheetId="4165" refreshError="1"/>
      <sheetData sheetId="4166" refreshError="1"/>
      <sheetData sheetId="4167" refreshError="1"/>
      <sheetData sheetId="4168" refreshError="1"/>
      <sheetData sheetId="4169" refreshError="1"/>
      <sheetData sheetId="4170" refreshError="1"/>
      <sheetData sheetId="4171" refreshError="1"/>
      <sheetData sheetId="4172" refreshError="1"/>
      <sheetData sheetId="4173" refreshError="1"/>
      <sheetData sheetId="4174" refreshError="1"/>
      <sheetData sheetId="4175" refreshError="1"/>
      <sheetData sheetId="4176" refreshError="1"/>
      <sheetData sheetId="4177" refreshError="1"/>
      <sheetData sheetId="4178" refreshError="1"/>
      <sheetData sheetId="4179">
        <row r="52">
          <cell r="B52" t="str">
            <v>Main Panel</v>
          </cell>
        </row>
      </sheetData>
      <sheetData sheetId="4180">
        <row r="52">
          <cell r="B52" t="str">
            <v>Main Panel</v>
          </cell>
        </row>
      </sheetData>
      <sheetData sheetId="4181">
        <row r="52">
          <cell r="B52" t="str">
            <v>Main Panel</v>
          </cell>
        </row>
      </sheetData>
      <sheetData sheetId="4182">
        <row r="52">
          <cell r="B52" t="str">
            <v>Main Panel</v>
          </cell>
        </row>
      </sheetData>
      <sheetData sheetId="4183">
        <row r="52">
          <cell r="B52" t="str">
            <v>Main Panel</v>
          </cell>
        </row>
      </sheetData>
      <sheetData sheetId="4184">
        <row r="52">
          <cell r="B52" t="str">
            <v>Main Panel</v>
          </cell>
        </row>
      </sheetData>
      <sheetData sheetId="4185">
        <row r="52">
          <cell r="B52" t="str">
            <v>Main Panel</v>
          </cell>
        </row>
      </sheetData>
      <sheetData sheetId="4186">
        <row r="52">
          <cell r="B52" t="str">
            <v>Main Panel</v>
          </cell>
        </row>
      </sheetData>
      <sheetData sheetId="4187">
        <row r="52">
          <cell r="B52" t="str">
            <v>Main Panel</v>
          </cell>
        </row>
      </sheetData>
      <sheetData sheetId="4188">
        <row r="52">
          <cell r="B52" t="str">
            <v>Main Panel</v>
          </cell>
        </row>
      </sheetData>
      <sheetData sheetId="4189">
        <row r="52">
          <cell r="B52" t="str">
            <v>Main Panel</v>
          </cell>
        </row>
      </sheetData>
      <sheetData sheetId="4190">
        <row r="52">
          <cell r="B52" t="str">
            <v>Main Panel</v>
          </cell>
        </row>
      </sheetData>
      <sheetData sheetId="4191">
        <row r="52">
          <cell r="B52" t="str">
            <v>Main Panel</v>
          </cell>
        </row>
      </sheetData>
      <sheetData sheetId="4192">
        <row r="52">
          <cell r="B52" t="str">
            <v>Main Panel</v>
          </cell>
        </row>
      </sheetData>
      <sheetData sheetId="4193">
        <row r="52">
          <cell r="B52" t="str">
            <v>Main Panel</v>
          </cell>
        </row>
      </sheetData>
      <sheetData sheetId="4194">
        <row r="52">
          <cell r="B52" t="str">
            <v>Main Panel</v>
          </cell>
        </row>
      </sheetData>
      <sheetData sheetId="4195">
        <row r="52">
          <cell r="B52" t="str">
            <v>Main Panel</v>
          </cell>
        </row>
      </sheetData>
      <sheetData sheetId="4196">
        <row r="52">
          <cell r="B52" t="str">
            <v>Main Panel</v>
          </cell>
        </row>
      </sheetData>
      <sheetData sheetId="4197">
        <row r="52">
          <cell r="B52" t="str">
            <v>Main Panel</v>
          </cell>
        </row>
      </sheetData>
      <sheetData sheetId="4198">
        <row r="52">
          <cell r="B52" t="str">
            <v>Main Panel</v>
          </cell>
        </row>
      </sheetData>
      <sheetData sheetId="4199">
        <row r="52">
          <cell r="B52" t="str">
            <v>Main Panel</v>
          </cell>
        </row>
      </sheetData>
      <sheetData sheetId="4200">
        <row r="52">
          <cell r="B52" t="str">
            <v>Main Panel</v>
          </cell>
        </row>
      </sheetData>
      <sheetData sheetId="4201">
        <row r="52">
          <cell r="B52" t="str">
            <v>Main Panel</v>
          </cell>
        </row>
      </sheetData>
      <sheetData sheetId="4202">
        <row r="52">
          <cell r="B52" t="str">
            <v>Main Panel</v>
          </cell>
        </row>
      </sheetData>
      <sheetData sheetId="4203">
        <row r="52">
          <cell r="B52" t="str">
            <v>Main Panel</v>
          </cell>
        </row>
      </sheetData>
      <sheetData sheetId="4204">
        <row r="52">
          <cell r="B52" t="str">
            <v>Main Panel</v>
          </cell>
        </row>
      </sheetData>
      <sheetData sheetId="4205">
        <row r="52">
          <cell r="B52" t="str">
            <v>Main Panel</v>
          </cell>
        </row>
      </sheetData>
      <sheetData sheetId="4206">
        <row r="52">
          <cell r="B52" t="str">
            <v>Main Panel</v>
          </cell>
        </row>
      </sheetData>
      <sheetData sheetId="4207">
        <row r="52">
          <cell r="B52" t="str">
            <v>Main Panel</v>
          </cell>
        </row>
      </sheetData>
      <sheetData sheetId="4208">
        <row r="52">
          <cell r="B52" t="str">
            <v>Main Panel</v>
          </cell>
        </row>
      </sheetData>
      <sheetData sheetId="4209">
        <row r="52">
          <cell r="B52" t="str">
            <v>Main Panel</v>
          </cell>
        </row>
      </sheetData>
      <sheetData sheetId="4210">
        <row r="52">
          <cell r="B52" t="str">
            <v>Main Panel</v>
          </cell>
        </row>
      </sheetData>
      <sheetData sheetId="4211">
        <row r="52">
          <cell r="B52" t="str">
            <v>Main Panel</v>
          </cell>
        </row>
      </sheetData>
      <sheetData sheetId="4212">
        <row r="52">
          <cell r="B52" t="str">
            <v>Main Panel</v>
          </cell>
        </row>
      </sheetData>
      <sheetData sheetId="4213">
        <row r="52">
          <cell r="B52" t="str">
            <v>Main Panel</v>
          </cell>
        </row>
      </sheetData>
      <sheetData sheetId="4214">
        <row r="52">
          <cell r="B52" t="str">
            <v>Main Panel</v>
          </cell>
        </row>
      </sheetData>
      <sheetData sheetId="4215">
        <row r="52">
          <cell r="B52" t="str">
            <v>Main Panel</v>
          </cell>
        </row>
      </sheetData>
      <sheetData sheetId="4216">
        <row r="52">
          <cell r="B52" t="str">
            <v>Main Panel</v>
          </cell>
        </row>
      </sheetData>
      <sheetData sheetId="4217">
        <row r="52">
          <cell r="B52" t="str">
            <v>Main Panel</v>
          </cell>
        </row>
      </sheetData>
      <sheetData sheetId="4218">
        <row r="52">
          <cell r="B52" t="str">
            <v>Main Panel</v>
          </cell>
        </row>
      </sheetData>
      <sheetData sheetId="4219">
        <row r="52">
          <cell r="B52" t="str">
            <v>Main Panel</v>
          </cell>
        </row>
      </sheetData>
      <sheetData sheetId="4220">
        <row r="52">
          <cell r="B52" t="str">
            <v>Main Panel</v>
          </cell>
        </row>
      </sheetData>
      <sheetData sheetId="4221">
        <row r="52">
          <cell r="B52" t="str">
            <v>Main Panel</v>
          </cell>
        </row>
      </sheetData>
      <sheetData sheetId="4222">
        <row r="52">
          <cell r="B52" t="str">
            <v>Main Panel</v>
          </cell>
        </row>
      </sheetData>
      <sheetData sheetId="4223">
        <row r="52">
          <cell r="B52" t="str">
            <v>Main Panel</v>
          </cell>
        </row>
      </sheetData>
      <sheetData sheetId="4224">
        <row r="52">
          <cell r="B52" t="str">
            <v>Main Panel</v>
          </cell>
        </row>
      </sheetData>
      <sheetData sheetId="4225">
        <row r="52">
          <cell r="B52" t="str">
            <v>Main Panel</v>
          </cell>
        </row>
      </sheetData>
      <sheetData sheetId="4226">
        <row r="52">
          <cell r="B52" t="str">
            <v>Main Panel</v>
          </cell>
        </row>
      </sheetData>
      <sheetData sheetId="4227">
        <row r="52">
          <cell r="B52" t="str">
            <v>Main Panel</v>
          </cell>
        </row>
      </sheetData>
      <sheetData sheetId="4228">
        <row r="52">
          <cell r="B52" t="str">
            <v>Main Panel</v>
          </cell>
        </row>
      </sheetData>
      <sheetData sheetId="4229">
        <row r="52">
          <cell r="B52" t="str">
            <v>Main Panel</v>
          </cell>
        </row>
      </sheetData>
      <sheetData sheetId="4230">
        <row r="52">
          <cell r="B52" t="str">
            <v>Main Panel</v>
          </cell>
        </row>
      </sheetData>
      <sheetData sheetId="4231">
        <row r="52">
          <cell r="B52" t="str">
            <v>Main Panel</v>
          </cell>
        </row>
      </sheetData>
      <sheetData sheetId="4232">
        <row r="52">
          <cell r="B52" t="str">
            <v>Main Panel</v>
          </cell>
        </row>
      </sheetData>
      <sheetData sheetId="4233">
        <row r="52">
          <cell r="B52" t="str">
            <v>Main Panel</v>
          </cell>
        </row>
      </sheetData>
      <sheetData sheetId="4234">
        <row r="52">
          <cell r="B52" t="str">
            <v>Main Panel</v>
          </cell>
        </row>
      </sheetData>
      <sheetData sheetId="4235">
        <row r="52">
          <cell r="B52" t="str">
            <v>Main Panel</v>
          </cell>
        </row>
      </sheetData>
      <sheetData sheetId="4236">
        <row r="52">
          <cell r="B52" t="str">
            <v>Main Panel</v>
          </cell>
        </row>
      </sheetData>
      <sheetData sheetId="4237">
        <row r="52">
          <cell r="B52" t="str">
            <v>Main Panel</v>
          </cell>
        </row>
      </sheetData>
      <sheetData sheetId="4238">
        <row r="52">
          <cell r="B52" t="str">
            <v>Main Panel</v>
          </cell>
        </row>
      </sheetData>
      <sheetData sheetId="4239">
        <row r="52">
          <cell r="B52" t="str">
            <v>Main Panel</v>
          </cell>
        </row>
      </sheetData>
      <sheetData sheetId="4240">
        <row r="52">
          <cell r="B52" t="str">
            <v>Main Panel</v>
          </cell>
        </row>
      </sheetData>
      <sheetData sheetId="4241">
        <row r="52">
          <cell r="B52" t="str">
            <v>Main Panel</v>
          </cell>
        </row>
      </sheetData>
      <sheetData sheetId="4242">
        <row r="52">
          <cell r="B52" t="str">
            <v>Main Panel</v>
          </cell>
        </row>
      </sheetData>
      <sheetData sheetId="4243">
        <row r="52">
          <cell r="B52" t="str">
            <v>Main Panel</v>
          </cell>
        </row>
      </sheetData>
      <sheetData sheetId="4244">
        <row r="52">
          <cell r="B52" t="str">
            <v>Main Panel</v>
          </cell>
        </row>
      </sheetData>
      <sheetData sheetId="4245">
        <row r="52">
          <cell r="B52" t="str">
            <v>Main Panel</v>
          </cell>
        </row>
      </sheetData>
      <sheetData sheetId="4246">
        <row r="52">
          <cell r="B52" t="str">
            <v>Main Panel</v>
          </cell>
        </row>
      </sheetData>
      <sheetData sheetId="4247">
        <row r="52">
          <cell r="B52" t="str">
            <v>Main Panel</v>
          </cell>
        </row>
      </sheetData>
      <sheetData sheetId="4248">
        <row r="52">
          <cell r="B52" t="str">
            <v>Main Panel</v>
          </cell>
        </row>
      </sheetData>
      <sheetData sheetId="4249">
        <row r="52">
          <cell r="B52" t="str">
            <v>Main Panel</v>
          </cell>
        </row>
      </sheetData>
      <sheetData sheetId="4250" refreshError="1"/>
      <sheetData sheetId="4251">
        <row r="52">
          <cell r="B52" t="str">
            <v>Main Panel</v>
          </cell>
        </row>
      </sheetData>
      <sheetData sheetId="4252" refreshError="1"/>
      <sheetData sheetId="4253">
        <row r="52">
          <cell r="B52" t="str">
            <v>Main Panel</v>
          </cell>
        </row>
      </sheetData>
      <sheetData sheetId="4254">
        <row r="52">
          <cell r="B52" t="str">
            <v>Main Panel</v>
          </cell>
        </row>
      </sheetData>
      <sheetData sheetId="4255">
        <row r="52">
          <cell r="B52" t="str">
            <v>Main Panel</v>
          </cell>
        </row>
      </sheetData>
      <sheetData sheetId="4256">
        <row r="52">
          <cell r="B52" t="str">
            <v>Main Panel</v>
          </cell>
        </row>
      </sheetData>
      <sheetData sheetId="4257">
        <row r="52">
          <cell r="B52" t="str">
            <v>Main Panel</v>
          </cell>
        </row>
      </sheetData>
      <sheetData sheetId="4258">
        <row r="52">
          <cell r="B52" t="str">
            <v>Main Panel</v>
          </cell>
        </row>
      </sheetData>
      <sheetData sheetId="4259">
        <row r="52">
          <cell r="B52" t="str">
            <v>Main Panel</v>
          </cell>
        </row>
      </sheetData>
      <sheetData sheetId="4260" refreshError="1"/>
      <sheetData sheetId="4261" refreshError="1"/>
      <sheetData sheetId="4262" refreshError="1"/>
      <sheetData sheetId="4263" refreshError="1"/>
      <sheetData sheetId="4264" refreshError="1"/>
      <sheetData sheetId="4265" refreshError="1"/>
      <sheetData sheetId="4266" refreshError="1"/>
      <sheetData sheetId="4267" refreshError="1"/>
      <sheetData sheetId="4268" refreshError="1"/>
      <sheetData sheetId="4269" refreshError="1"/>
      <sheetData sheetId="4270" refreshError="1"/>
      <sheetData sheetId="4271" refreshError="1"/>
      <sheetData sheetId="4272" refreshError="1"/>
      <sheetData sheetId="4273" refreshError="1"/>
      <sheetData sheetId="4274" refreshError="1"/>
      <sheetData sheetId="4275" refreshError="1"/>
      <sheetData sheetId="4276" refreshError="1"/>
      <sheetData sheetId="4277" refreshError="1"/>
      <sheetData sheetId="4278" refreshError="1"/>
      <sheetData sheetId="4279" refreshError="1"/>
      <sheetData sheetId="4280" refreshError="1"/>
      <sheetData sheetId="4281" refreshError="1"/>
      <sheetData sheetId="4282" refreshError="1"/>
      <sheetData sheetId="4283" refreshError="1"/>
      <sheetData sheetId="4284" refreshError="1"/>
      <sheetData sheetId="4285" refreshError="1"/>
      <sheetData sheetId="4286" refreshError="1"/>
      <sheetData sheetId="4287" refreshError="1"/>
      <sheetData sheetId="4288" refreshError="1"/>
      <sheetData sheetId="4289" refreshError="1"/>
      <sheetData sheetId="4290" refreshError="1"/>
      <sheetData sheetId="4291" refreshError="1"/>
      <sheetData sheetId="4292" refreshError="1"/>
      <sheetData sheetId="4293" refreshError="1"/>
      <sheetData sheetId="4294" refreshError="1"/>
      <sheetData sheetId="4295" refreshError="1"/>
      <sheetData sheetId="4296" refreshError="1"/>
      <sheetData sheetId="4297" refreshError="1"/>
      <sheetData sheetId="4298" refreshError="1"/>
      <sheetData sheetId="4299" refreshError="1"/>
      <sheetData sheetId="4300" refreshError="1"/>
      <sheetData sheetId="4301" refreshError="1"/>
      <sheetData sheetId="4302" refreshError="1"/>
      <sheetData sheetId="4303" refreshError="1"/>
      <sheetData sheetId="4304" refreshError="1"/>
      <sheetData sheetId="4305" refreshError="1"/>
      <sheetData sheetId="4306" refreshError="1"/>
      <sheetData sheetId="4307" refreshError="1"/>
      <sheetData sheetId="4308" refreshError="1"/>
      <sheetData sheetId="4309" refreshError="1"/>
      <sheetData sheetId="4310" refreshError="1"/>
      <sheetData sheetId="4311" refreshError="1"/>
      <sheetData sheetId="4312" refreshError="1"/>
      <sheetData sheetId="4313" refreshError="1"/>
      <sheetData sheetId="4314" refreshError="1"/>
      <sheetData sheetId="4315" refreshError="1"/>
      <sheetData sheetId="4316" refreshError="1"/>
      <sheetData sheetId="4317" refreshError="1"/>
      <sheetData sheetId="4318" refreshError="1"/>
      <sheetData sheetId="4319" refreshError="1"/>
      <sheetData sheetId="4320" refreshError="1"/>
      <sheetData sheetId="4321" refreshError="1"/>
      <sheetData sheetId="4322" refreshError="1"/>
      <sheetData sheetId="4323" refreshError="1"/>
      <sheetData sheetId="4324" refreshError="1"/>
      <sheetData sheetId="4325" refreshError="1"/>
      <sheetData sheetId="4326" refreshError="1"/>
      <sheetData sheetId="4327" refreshError="1"/>
      <sheetData sheetId="4328" refreshError="1"/>
      <sheetData sheetId="4329" refreshError="1"/>
      <sheetData sheetId="4330" refreshError="1"/>
      <sheetData sheetId="4331" refreshError="1"/>
      <sheetData sheetId="4332" refreshError="1"/>
      <sheetData sheetId="4333" refreshError="1"/>
      <sheetData sheetId="4334" refreshError="1"/>
      <sheetData sheetId="4335" refreshError="1"/>
      <sheetData sheetId="4336" refreshError="1"/>
      <sheetData sheetId="4337" refreshError="1"/>
      <sheetData sheetId="4338" refreshError="1"/>
      <sheetData sheetId="4339" refreshError="1"/>
      <sheetData sheetId="4340" refreshError="1"/>
      <sheetData sheetId="4341" refreshError="1"/>
      <sheetData sheetId="4342" refreshError="1"/>
      <sheetData sheetId="4343" refreshError="1"/>
      <sheetData sheetId="4344" refreshError="1"/>
      <sheetData sheetId="4345">
        <row r="52">
          <cell r="B52" t="str">
            <v>Main Panel</v>
          </cell>
        </row>
      </sheetData>
      <sheetData sheetId="4346">
        <row r="52">
          <cell r="B52" t="str">
            <v>Main Panel</v>
          </cell>
        </row>
      </sheetData>
      <sheetData sheetId="4347">
        <row r="52">
          <cell r="B52" t="str">
            <v>Main Panel</v>
          </cell>
        </row>
      </sheetData>
      <sheetData sheetId="4348">
        <row r="52">
          <cell r="B52" t="str">
            <v>Main Panel</v>
          </cell>
        </row>
      </sheetData>
      <sheetData sheetId="4349" refreshError="1"/>
      <sheetData sheetId="4350">
        <row r="52">
          <cell r="B52" t="str">
            <v>Main Panel</v>
          </cell>
        </row>
      </sheetData>
      <sheetData sheetId="4351">
        <row r="52">
          <cell r="B52" t="str">
            <v>Main Panel</v>
          </cell>
        </row>
      </sheetData>
      <sheetData sheetId="4352">
        <row r="52">
          <cell r="B52" t="str">
            <v>Main Panel</v>
          </cell>
        </row>
      </sheetData>
      <sheetData sheetId="4353">
        <row r="52">
          <cell r="B52" t="str">
            <v>Main Panel</v>
          </cell>
        </row>
      </sheetData>
      <sheetData sheetId="4354">
        <row r="52">
          <cell r="B52" t="str">
            <v>Main Panel</v>
          </cell>
        </row>
      </sheetData>
      <sheetData sheetId="4355">
        <row r="52">
          <cell r="B52" t="str">
            <v>Main Panel</v>
          </cell>
        </row>
      </sheetData>
      <sheetData sheetId="4356">
        <row r="52">
          <cell r="B52" t="str">
            <v>Main Panel</v>
          </cell>
        </row>
      </sheetData>
      <sheetData sheetId="4357">
        <row r="52">
          <cell r="B52" t="str">
            <v>Main Panel</v>
          </cell>
        </row>
      </sheetData>
      <sheetData sheetId="4358">
        <row r="52">
          <cell r="B52" t="str">
            <v>Main Panel</v>
          </cell>
        </row>
      </sheetData>
      <sheetData sheetId="4359">
        <row r="52">
          <cell r="B52" t="str">
            <v>Main Panel</v>
          </cell>
        </row>
      </sheetData>
      <sheetData sheetId="4360">
        <row r="52">
          <cell r="B52" t="str">
            <v>Main Panel</v>
          </cell>
        </row>
      </sheetData>
      <sheetData sheetId="4361">
        <row r="52">
          <cell r="B52" t="str">
            <v>Main Panel</v>
          </cell>
        </row>
      </sheetData>
      <sheetData sheetId="4362">
        <row r="52">
          <cell r="B52" t="str">
            <v>Main Panel</v>
          </cell>
        </row>
      </sheetData>
      <sheetData sheetId="4363">
        <row r="52">
          <cell r="B52" t="str">
            <v>Main Panel</v>
          </cell>
        </row>
      </sheetData>
      <sheetData sheetId="4364">
        <row r="52">
          <cell r="B52" t="str">
            <v>Main Panel</v>
          </cell>
        </row>
      </sheetData>
      <sheetData sheetId="4365">
        <row r="52">
          <cell r="B52" t="str">
            <v>Main Panel</v>
          </cell>
        </row>
      </sheetData>
      <sheetData sheetId="4366">
        <row r="52">
          <cell r="B52" t="str">
            <v>Main Panel</v>
          </cell>
        </row>
      </sheetData>
      <sheetData sheetId="4367">
        <row r="52">
          <cell r="B52" t="str">
            <v>Main Panel</v>
          </cell>
        </row>
      </sheetData>
      <sheetData sheetId="4368">
        <row r="52">
          <cell r="B52" t="str">
            <v>Main Panel</v>
          </cell>
        </row>
      </sheetData>
      <sheetData sheetId="4369">
        <row r="52">
          <cell r="B52" t="str">
            <v>Main Panel</v>
          </cell>
        </row>
      </sheetData>
      <sheetData sheetId="4370" refreshError="1"/>
      <sheetData sheetId="4371" refreshError="1"/>
      <sheetData sheetId="4372" refreshError="1"/>
      <sheetData sheetId="4373" refreshError="1"/>
      <sheetData sheetId="4374" refreshError="1"/>
      <sheetData sheetId="4375" refreshError="1"/>
      <sheetData sheetId="4376" refreshError="1"/>
      <sheetData sheetId="4377" refreshError="1"/>
      <sheetData sheetId="4378" refreshError="1"/>
      <sheetData sheetId="4379" refreshError="1"/>
      <sheetData sheetId="4380" refreshError="1"/>
      <sheetData sheetId="4381" refreshError="1"/>
      <sheetData sheetId="4382" refreshError="1"/>
      <sheetData sheetId="4383" refreshError="1"/>
      <sheetData sheetId="4384" refreshError="1"/>
      <sheetData sheetId="4385" refreshError="1"/>
      <sheetData sheetId="4386" refreshError="1"/>
      <sheetData sheetId="4387" refreshError="1"/>
      <sheetData sheetId="4388" refreshError="1"/>
      <sheetData sheetId="4389" refreshError="1"/>
      <sheetData sheetId="4390">
        <row r="52">
          <cell r="B52" t="str">
            <v>Main Panel</v>
          </cell>
        </row>
      </sheetData>
      <sheetData sheetId="4391">
        <row r="52">
          <cell r="B52" t="str">
            <v>Main Panel</v>
          </cell>
        </row>
      </sheetData>
      <sheetData sheetId="4392" refreshError="1"/>
      <sheetData sheetId="4393">
        <row r="52">
          <cell r="B52" t="str">
            <v>Main Panel</v>
          </cell>
        </row>
      </sheetData>
      <sheetData sheetId="4394">
        <row r="52">
          <cell r="B52" t="str">
            <v>Main Panel</v>
          </cell>
        </row>
      </sheetData>
      <sheetData sheetId="4395" refreshError="1"/>
      <sheetData sheetId="4396">
        <row r="52">
          <cell r="B52" t="str">
            <v>Main Panel</v>
          </cell>
        </row>
      </sheetData>
      <sheetData sheetId="4397">
        <row r="52">
          <cell r="B52" t="str">
            <v>Main Panel</v>
          </cell>
        </row>
      </sheetData>
      <sheetData sheetId="4398">
        <row r="52">
          <cell r="B52" t="str">
            <v>Main Panel</v>
          </cell>
        </row>
      </sheetData>
      <sheetData sheetId="4399">
        <row r="52">
          <cell r="B52" t="str">
            <v>Main Panel</v>
          </cell>
        </row>
      </sheetData>
      <sheetData sheetId="4400">
        <row r="52">
          <cell r="B52" t="str">
            <v>Main Panel</v>
          </cell>
        </row>
      </sheetData>
      <sheetData sheetId="4401">
        <row r="52">
          <cell r="B52" t="str">
            <v>Main Panel</v>
          </cell>
        </row>
      </sheetData>
      <sheetData sheetId="4402">
        <row r="52">
          <cell r="B52" t="str">
            <v>Main Panel</v>
          </cell>
        </row>
      </sheetData>
      <sheetData sheetId="4403">
        <row r="52">
          <cell r="B52" t="str">
            <v>Main Panel</v>
          </cell>
        </row>
      </sheetData>
      <sheetData sheetId="4404">
        <row r="52">
          <cell r="B52" t="str">
            <v>Main Panel</v>
          </cell>
        </row>
      </sheetData>
      <sheetData sheetId="4405">
        <row r="52">
          <cell r="B52" t="str">
            <v>Main Panel</v>
          </cell>
        </row>
      </sheetData>
      <sheetData sheetId="4406">
        <row r="52">
          <cell r="B52" t="str">
            <v>Main Panel</v>
          </cell>
        </row>
      </sheetData>
      <sheetData sheetId="4407">
        <row r="52">
          <cell r="B52" t="str">
            <v>Main Panel</v>
          </cell>
        </row>
      </sheetData>
      <sheetData sheetId="4408">
        <row r="52">
          <cell r="B52" t="str">
            <v>Main Panel</v>
          </cell>
        </row>
      </sheetData>
      <sheetData sheetId="4409">
        <row r="52">
          <cell r="B52" t="str">
            <v>Main Panel</v>
          </cell>
        </row>
      </sheetData>
      <sheetData sheetId="4410">
        <row r="52">
          <cell r="B52" t="str">
            <v>Main Panel</v>
          </cell>
        </row>
      </sheetData>
      <sheetData sheetId="4411">
        <row r="52">
          <cell r="B52" t="str">
            <v>Main Panel</v>
          </cell>
        </row>
      </sheetData>
      <sheetData sheetId="4412">
        <row r="52">
          <cell r="B52" t="str">
            <v>Main Panel</v>
          </cell>
        </row>
      </sheetData>
      <sheetData sheetId="4413">
        <row r="52">
          <cell r="B52" t="str">
            <v>Main Panel</v>
          </cell>
        </row>
      </sheetData>
      <sheetData sheetId="4414">
        <row r="52">
          <cell r="B52" t="str">
            <v>Main Panel</v>
          </cell>
        </row>
      </sheetData>
      <sheetData sheetId="4415">
        <row r="52">
          <cell r="B52" t="str">
            <v>Main Panel</v>
          </cell>
        </row>
      </sheetData>
      <sheetData sheetId="4416">
        <row r="52">
          <cell r="B52" t="str">
            <v>Main Panel</v>
          </cell>
        </row>
      </sheetData>
      <sheetData sheetId="4417">
        <row r="52">
          <cell r="B52" t="str">
            <v>Main Panel</v>
          </cell>
        </row>
      </sheetData>
      <sheetData sheetId="4418">
        <row r="52">
          <cell r="B52" t="str">
            <v>Main Panel</v>
          </cell>
        </row>
      </sheetData>
      <sheetData sheetId="4419">
        <row r="52">
          <cell r="B52" t="str">
            <v>Main Panel</v>
          </cell>
        </row>
      </sheetData>
      <sheetData sheetId="4420">
        <row r="52">
          <cell r="B52" t="str">
            <v>Main Panel</v>
          </cell>
        </row>
      </sheetData>
      <sheetData sheetId="4421">
        <row r="52">
          <cell r="B52" t="str">
            <v>Main Panel</v>
          </cell>
        </row>
      </sheetData>
      <sheetData sheetId="4422">
        <row r="52">
          <cell r="B52" t="str">
            <v>Main Panel</v>
          </cell>
        </row>
      </sheetData>
      <sheetData sheetId="4423">
        <row r="52">
          <cell r="B52" t="str">
            <v>Main Panel</v>
          </cell>
        </row>
      </sheetData>
      <sheetData sheetId="4424">
        <row r="52">
          <cell r="B52" t="str">
            <v>Main Panel</v>
          </cell>
        </row>
      </sheetData>
      <sheetData sheetId="4425">
        <row r="52">
          <cell r="B52" t="str">
            <v>Main Panel</v>
          </cell>
        </row>
      </sheetData>
      <sheetData sheetId="4426">
        <row r="52">
          <cell r="B52" t="str">
            <v>Main Panel</v>
          </cell>
        </row>
      </sheetData>
      <sheetData sheetId="4427">
        <row r="52">
          <cell r="B52" t="str">
            <v>Main Panel</v>
          </cell>
        </row>
      </sheetData>
      <sheetData sheetId="4428">
        <row r="52">
          <cell r="B52" t="str">
            <v>Main Panel</v>
          </cell>
        </row>
      </sheetData>
      <sheetData sheetId="4429">
        <row r="52">
          <cell r="B52" t="str">
            <v>Main Panel</v>
          </cell>
        </row>
      </sheetData>
      <sheetData sheetId="4430">
        <row r="52">
          <cell r="B52" t="str">
            <v>Main Panel</v>
          </cell>
        </row>
      </sheetData>
      <sheetData sheetId="4431">
        <row r="52">
          <cell r="B52" t="str">
            <v>Main Panel</v>
          </cell>
        </row>
      </sheetData>
      <sheetData sheetId="4432">
        <row r="52">
          <cell r="B52" t="str">
            <v>Main Panel</v>
          </cell>
        </row>
      </sheetData>
      <sheetData sheetId="4433">
        <row r="52">
          <cell r="B52" t="str">
            <v>Main Panel</v>
          </cell>
        </row>
      </sheetData>
      <sheetData sheetId="4434">
        <row r="52">
          <cell r="B52" t="str">
            <v>Main Panel</v>
          </cell>
        </row>
      </sheetData>
      <sheetData sheetId="4435">
        <row r="52">
          <cell r="B52" t="str">
            <v>Main Panel</v>
          </cell>
        </row>
      </sheetData>
      <sheetData sheetId="4436">
        <row r="52">
          <cell r="B52" t="str">
            <v>Main Panel</v>
          </cell>
        </row>
      </sheetData>
      <sheetData sheetId="4437">
        <row r="52">
          <cell r="B52" t="str">
            <v>Main Panel</v>
          </cell>
        </row>
      </sheetData>
      <sheetData sheetId="4438">
        <row r="52">
          <cell r="B52" t="str">
            <v>Main Panel</v>
          </cell>
        </row>
      </sheetData>
      <sheetData sheetId="4439">
        <row r="52">
          <cell r="B52" t="str">
            <v>Main Panel</v>
          </cell>
        </row>
      </sheetData>
      <sheetData sheetId="4440">
        <row r="52">
          <cell r="B52" t="str">
            <v>Main Panel</v>
          </cell>
        </row>
      </sheetData>
      <sheetData sheetId="4441">
        <row r="52">
          <cell r="B52" t="str">
            <v>Main Panel</v>
          </cell>
        </row>
      </sheetData>
      <sheetData sheetId="4442">
        <row r="52">
          <cell r="B52" t="str">
            <v>Main Panel</v>
          </cell>
        </row>
      </sheetData>
      <sheetData sheetId="4443">
        <row r="52">
          <cell r="B52" t="str">
            <v>Main Panel</v>
          </cell>
        </row>
      </sheetData>
      <sheetData sheetId="4444">
        <row r="52">
          <cell r="B52" t="str">
            <v>Main Panel</v>
          </cell>
        </row>
      </sheetData>
      <sheetData sheetId="4445">
        <row r="52">
          <cell r="B52" t="str">
            <v>Main Panel</v>
          </cell>
        </row>
      </sheetData>
      <sheetData sheetId="4446">
        <row r="52">
          <cell r="B52" t="str">
            <v>Main Panel</v>
          </cell>
        </row>
      </sheetData>
      <sheetData sheetId="4447">
        <row r="52">
          <cell r="B52" t="str">
            <v>Main Panel</v>
          </cell>
        </row>
      </sheetData>
      <sheetData sheetId="4448">
        <row r="52">
          <cell r="B52" t="str">
            <v>Main Panel</v>
          </cell>
        </row>
      </sheetData>
      <sheetData sheetId="4449">
        <row r="52">
          <cell r="B52" t="str">
            <v>Main Panel</v>
          </cell>
        </row>
      </sheetData>
      <sheetData sheetId="4450">
        <row r="52">
          <cell r="B52" t="str">
            <v>Main Panel</v>
          </cell>
        </row>
      </sheetData>
      <sheetData sheetId="4451">
        <row r="52">
          <cell r="B52" t="str">
            <v>Main Panel</v>
          </cell>
        </row>
      </sheetData>
      <sheetData sheetId="4452">
        <row r="52">
          <cell r="B52" t="str">
            <v>Main Panel</v>
          </cell>
        </row>
      </sheetData>
      <sheetData sheetId="4453">
        <row r="52">
          <cell r="B52" t="str">
            <v>Main Panel</v>
          </cell>
        </row>
      </sheetData>
      <sheetData sheetId="4454">
        <row r="52">
          <cell r="B52" t="str">
            <v>Main Panel</v>
          </cell>
        </row>
      </sheetData>
      <sheetData sheetId="4455"/>
      <sheetData sheetId="4456">
        <row r="52">
          <cell r="B52" t="str">
            <v>Main Panel</v>
          </cell>
        </row>
      </sheetData>
      <sheetData sheetId="4457">
        <row r="52">
          <cell r="B52" t="str">
            <v>Main Panel</v>
          </cell>
        </row>
      </sheetData>
      <sheetData sheetId="4458">
        <row r="52">
          <cell r="B52" t="str">
            <v>Main Panel</v>
          </cell>
        </row>
      </sheetData>
      <sheetData sheetId="4459">
        <row r="52">
          <cell r="B52" t="str">
            <v>Main Panel</v>
          </cell>
        </row>
      </sheetData>
      <sheetData sheetId="4460">
        <row r="52">
          <cell r="B52" t="str">
            <v>Main Panel</v>
          </cell>
        </row>
      </sheetData>
      <sheetData sheetId="4461">
        <row r="52">
          <cell r="B52" t="str">
            <v>Main Panel</v>
          </cell>
        </row>
      </sheetData>
      <sheetData sheetId="4462">
        <row r="52">
          <cell r="B52" t="str">
            <v>Main Panel</v>
          </cell>
        </row>
      </sheetData>
      <sheetData sheetId="4463">
        <row r="52">
          <cell r="B52" t="str">
            <v>Main Panel</v>
          </cell>
        </row>
      </sheetData>
      <sheetData sheetId="4464">
        <row r="52">
          <cell r="B52" t="str">
            <v>Main Panel</v>
          </cell>
        </row>
      </sheetData>
      <sheetData sheetId="4465">
        <row r="52">
          <cell r="B52" t="str">
            <v>Main Panel</v>
          </cell>
        </row>
      </sheetData>
      <sheetData sheetId="4466">
        <row r="52">
          <cell r="B52" t="str">
            <v>Main Panel</v>
          </cell>
        </row>
      </sheetData>
      <sheetData sheetId="4467">
        <row r="52">
          <cell r="B52" t="str">
            <v>Main Panel</v>
          </cell>
        </row>
      </sheetData>
      <sheetData sheetId="4468">
        <row r="52">
          <cell r="B52" t="str">
            <v>Main Panel</v>
          </cell>
        </row>
      </sheetData>
      <sheetData sheetId="4469">
        <row r="52">
          <cell r="B52" t="str">
            <v>Main Panel</v>
          </cell>
        </row>
      </sheetData>
      <sheetData sheetId="4470">
        <row r="52">
          <cell r="B52" t="str">
            <v>Main Panel</v>
          </cell>
        </row>
      </sheetData>
      <sheetData sheetId="4471">
        <row r="52">
          <cell r="B52" t="str">
            <v>Main Panel</v>
          </cell>
        </row>
      </sheetData>
      <sheetData sheetId="4472">
        <row r="52">
          <cell r="B52" t="str">
            <v>Main Panel</v>
          </cell>
        </row>
      </sheetData>
      <sheetData sheetId="4473">
        <row r="52">
          <cell r="B52" t="str">
            <v>Main Panel</v>
          </cell>
        </row>
      </sheetData>
      <sheetData sheetId="4474">
        <row r="52">
          <cell r="B52" t="str">
            <v>Main Panel</v>
          </cell>
        </row>
      </sheetData>
      <sheetData sheetId="4475">
        <row r="52">
          <cell r="B52" t="str">
            <v>Main Panel</v>
          </cell>
        </row>
      </sheetData>
      <sheetData sheetId="4476">
        <row r="52">
          <cell r="B52" t="str">
            <v>Main Panel</v>
          </cell>
        </row>
      </sheetData>
      <sheetData sheetId="4477">
        <row r="52">
          <cell r="B52" t="str">
            <v>Main Panel</v>
          </cell>
        </row>
      </sheetData>
      <sheetData sheetId="4478">
        <row r="52">
          <cell r="B52" t="str">
            <v>Main Panel</v>
          </cell>
        </row>
      </sheetData>
      <sheetData sheetId="4479">
        <row r="52">
          <cell r="B52" t="str">
            <v>Main Panel</v>
          </cell>
        </row>
      </sheetData>
      <sheetData sheetId="4480">
        <row r="52">
          <cell r="B52" t="str">
            <v>Main Panel</v>
          </cell>
        </row>
      </sheetData>
      <sheetData sheetId="4481">
        <row r="52">
          <cell r="B52" t="str">
            <v>Main Panel</v>
          </cell>
        </row>
      </sheetData>
      <sheetData sheetId="4482">
        <row r="52">
          <cell r="B52" t="str">
            <v>Main Panel</v>
          </cell>
        </row>
      </sheetData>
      <sheetData sheetId="4483">
        <row r="52">
          <cell r="B52" t="str">
            <v>Main Panel</v>
          </cell>
        </row>
      </sheetData>
      <sheetData sheetId="4484">
        <row r="52">
          <cell r="B52" t="str">
            <v>Main Panel</v>
          </cell>
        </row>
      </sheetData>
      <sheetData sheetId="4485">
        <row r="52">
          <cell r="B52" t="str">
            <v>Main Panel</v>
          </cell>
        </row>
      </sheetData>
      <sheetData sheetId="4486">
        <row r="52">
          <cell r="B52" t="str">
            <v>Main Panel</v>
          </cell>
        </row>
      </sheetData>
      <sheetData sheetId="4487">
        <row r="52">
          <cell r="B52" t="str">
            <v>Main Panel</v>
          </cell>
        </row>
      </sheetData>
      <sheetData sheetId="4488">
        <row r="52">
          <cell r="B52" t="str">
            <v>Main Panel</v>
          </cell>
        </row>
      </sheetData>
      <sheetData sheetId="4489">
        <row r="52">
          <cell r="B52" t="str">
            <v>Main Panel</v>
          </cell>
        </row>
      </sheetData>
      <sheetData sheetId="4490">
        <row r="52">
          <cell r="B52" t="str">
            <v>Main Panel</v>
          </cell>
        </row>
      </sheetData>
      <sheetData sheetId="4491">
        <row r="52">
          <cell r="B52" t="str">
            <v>Main Panel</v>
          </cell>
        </row>
      </sheetData>
      <sheetData sheetId="4492">
        <row r="52">
          <cell r="B52" t="str">
            <v>Main Panel</v>
          </cell>
        </row>
      </sheetData>
      <sheetData sheetId="4493">
        <row r="52">
          <cell r="B52" t="str">
            <v>Main Panel</v>
          </cell>
        </row>
      </sheetData>
      <sheetData sheetId="4494">
        <row r="52">
          <cell r="B52" t="str">
            <v>Main Panel</v>
          </cell>
        </row>
      </sheetData>
      <sheetData sheetId="4495">
        <row r="52">
          <cell r="B52" t="str">
            <v>Main Panel</v>
          </cell>
        </row>
      </sheetData>
      <sheetData sheetId="4496">
        <row r="52">
          <cell r="B52" t="str">
            <v>Main Panel</v>
          </cell>
        </row>
      </sheetData>
      <sheetData sheetId="4497">
        <row r="52">
          <cell r="B52" t="str">
            <v>Main Panel</v>
          </cell>
        </row>
      </sheetData>
      <sheetData sheetId="4498">
        <row r="52">
          <cell r="B52" t="str">
            <v>Main Panel</v>
          </cell>
        </row>
      </sheetData>
      <sheetData sheetId="4499">
        <row r="52">
          <cell r="B52" t="str">
            <v>Main Panel</v>
          </cell>
        </row>
      </sheetData>
      <sheetData sheetId="4500">
        <row r="52">
          <cell r="B52" t="str">
            <v>Main Panel</v>
          </cell>
        </row>
      </sheetData>
      <sheetData sheetId="4501">
        <row r="52">
          <cell r="B52" t="str">
            <v>Main Panel</v>
          </cell>
        </row>
      </sheetData>
      <sheetData sheetId="4502">
        <row r="52">
          <cell r="B52" t="str">
            <v>Main Panel</v>
          </cell>
        </row>
      </sheetData>
      <sheetData sheetId="4503">
        <row r="52">
          <cell r="B52" t="str">
            <v>Main Panel</v>
          </cell>
        </row>
      </sheetData>
      <sheetData sheetId="4504">
        <row r="52">
          <cell r="B52" t="str">
            <v>Main Panel</v>
          </cell>
        </row>
      </sheetData>
      <sheetData sheetId="4505">
        <row r="52">
          <cell r="B52" t="str">
            <v>Main Panel</v>
          </cell>
        </row>
      </sheetData>
      <sheetData sheetId="4506">
        <row r="52">
          <cell r="B52" t="str">
            <v>Main Panel</v>
          </cell>
        </row>
      </sheetData>
      <sheetData sheetId="4507">
        <row r="52">
          <cell r="B52" t="str">
            <v>Main Panel</v>
          </cell>
        </row>
      </sheetData>
      <sheetData sheetId="4508">
        <row r="52">
          <cell r="B52" t="str">
            <v>Main Panel</v>
          </cell>
        </row>
      </sheetData>
      <sheetData sheetId="4509">
        <row r="52">
          <cell r="B52" t="str">
            <v>Main Panel</v>
          </cell>
        </row>
      </sheetData>
      <sheetData sheetId="4510">
        <row r="52">
          <cell r="B52" t="str">
            <v>Main Panel</v>
          </cell>
        </row>
      </sheetData>
      <sheetData sheetId="4511">
        <row r="52">
          <cell r="B52" t="str">
            <v>Main Panel</v>
          </cell>
        </row>
      </sheetData>
      <sheetData sheetId="4512">
        <row r="52">
          <cell r="B52" t="str">
            <v>Main Panel</v>
          </cell>
        </row>
      </sheetData>
      <sheetData sheetId="4513">
        <row r="52">
          <cell r="B52" t="str">
            <v>Main Panel</v>
          </cell>
        </row>
      </sheetData>
      <sheetData sheetId="4514">
        <row r="52">
          <cell r="B52" t="str">
            <v>Main Panel</v>
          </cell>
        </row>
      </sheetData>
      <sheetData sheetId="4515">
        <row r="52">
          <cell r="B52" t="str">
            <v>Main Panel</v>
          </cell>
        </row>
      </sheetData>
      <sheetData sheetId="4516">
        <row r="52">
          <cell r="B52" t="str">
            <v>Main Panel</v>
          </cell>
        </row>
      </sheetData>
      <sheetData sheetId="4517">
        <row r="52">
          <cell r="B52" t="str">
            <v>Main Panel</v>
          </cell>
        </row>
      </sheetData>
      <sheetData sheetId="4518">
        <row r="52">
          <cell r="B52" t="str">
            <v>Main Panel</v>
          </cell>
        </row>
      </sheetData>
      <sheetData sheetId="4519">
        <row r="52">
          <cell r="B52" t="str">
            <v>Main Panel</v>
          </cell>
        </row>
      </sheetData>
      <sheetData sheetId="4520">
        <row r="52">
          <cell r="B52" t="str">
            <v>Main Panel</v>
          </cell>
        </row>
      </sheetData>
      <sheetData sheetId="4521">
        <row r="52">
          <cell r="B52" t="str">
            <v>Main Panel</v>
          </cell>
        </row>
      </sheetData>
      <sheetData sheetId="4522">
        <row r="52">
          <cell r="B52" t="str">
            <v>Main Panel</v>
          </cell>
        </row>
      </sheetData>
      <sheetData sheetId="4523">
        <row r="52">
          <cell r="B52" t="str">
            <v>Main Panel</v>
          </cell>
        </row>
      </sheetData>
      <sheetData sheetId="4524">
        <row r="52">
          <cell r="B52" t="str">
            <v>Main Panel</v>
          </cell>
        </row>
      </sheetData>
      <sheetData sheetId="4525">
        <row r="52">
          <cell r="B52" t="str">
            <v>Main Panel</v>
          </cell>
        </row>
      </sheetData>
      <sheetData sheetId="4526">
        <row r="52">
          <cell r="B52" t="str">
            <v>Main Panel</v>
          </cell>
        </row>
      </sheetData>
      <sheetData sheetId="4527">
        <row r="52">
          <cell r="B52" t="str">
            <v>Main Panel</v>
          </cell>
        </row>
      </sheetData>
      <sheetData sheetId="4528">
        <row r="52">
          <cell r="B52" t="str">
            <v>Main Panel</v>
          </cell>
        </row>
      </sheetData>
      <sheetData sheetId="4529">
        <row r="52">
          <cell r="B52" t="str">
            <v>Main Panel</v>
          </cell>
        </row>
      </sheetData>
      <sheetData sheetId="4530"/>
      <sheetData sheetId="4531"/>
      <sheetData sheetId="4532"/>
      <sheetData sheetId="4533"/>
      <sheetData sheetId="4534"/>
      <sheetData sheetId="4535"/>
      <sheetData sheetId="4536"/>
      <sheetData sheetId="4537"/>
      <sheetData sheetId="4538"/>
      <sheetData sheetId="4539"/>
      <sheetData sheetId="4540"/>
      <sheetData sheetId="4541"/>
      <sheetData sheetId="4542"/>
      <sheetData sheetId="4543"/>
      <sheetData sheetId="4544"/>
      <sheetData sheetId="4545"/>
      <sheetData sheetId="4546"/>
      <sheetData sheetId="4547"/>
      <sheetData sheetId="4548"/>
      <sheetData sheetId="4549"/>
      <sheetData sheetId="4550"/>
      <sheetData sheetId="4551"/>
      <sheetData sheetId="4552"/>
      <sheetData sheetId="4553"/>
      <sheetData sheetId="4554"/>
      <sheetData sheetId="4555"/>
      <sheetData sheetId="4556"/>
      <sheetData sheetId="4557"/>
      <sheetData sheetId="4558"/>
      <sheetData sheetId="4559"/>
      <sheetData sheetId="4560"/>
      <sheetData sheetId="4561"/>
      <sheetData sheetId="4562"/>
      <sheetData sheetId="4563"/>
      <sheetData sheetId="4564"/>
      <sheetData sheetId="4565"/>
      <sheetData sheetId="4566"/>
      <sheetData sheetId="4567"/>
      <sheetData sheetId="4568"/>
      <sheetData sheetId="4569"/>
      <sheetData sheetId="4570"/>
      <sheetData sheetId="4571"/>
      <sheetData sheetId="4572"/>
      <sheetData sheetId="4573"/>
      <sheetData sheetId="4574"/>
      <sheetData sheetId="4575"/>
      <sheetData sheetId="4576"/>
      <sheetData sheetId="4577"/>
      <sheetData sheetId="4578"/>
      <sheetData sheetId="4579"/>
      <sheetData sheetId="4580"/>
      <sheetData sheetId="4581"/>
      <sheetData sheetId="4582"/>
      <sheetData sheetId="4583"/>
      <sheetData sheetId="4584"/>
      <sheetData sheetId="4585"/>
      <sheetData sheetId="4586"/>
      <sheetData sheetId="4587"/>
      <sheetData sheetId="4588"/>
      <sheetData sheetId="4589"/>
      <sheetData sheetId="4590"/>
      <sheetData sheetId="4591"/>
      <sheetData sheetId="4592"/>
      <sheetData sheetId="4593"/>
      <sheetData sheetId="4594"/>
      <sheetData sheetId="4595"/>
      <sheetData sheetId="4596"/>
      <sheetData sheetId="4597"/>
      <sheetData sheetId="4598"/>
      <sheetData sheetId="4599"/>
      <sheetData sheetId="4600"/>
      <sheetData sheetId="4601"/>
      <sheetData sheetId="4602"/>
      <sheetData sheetId="4603"/>
      <sheetData sheetId="4604"/>
      <sheetData sheetId="4605"/>
      <sheetData sheetId="4606"/>
      <sheetData sheetId="4607"/>
      <sheetData sheetId="4608"/>
      <sheetData sheetId="4609"/>
      <sheetData sheetId="4610"/>
      <sheetData sheetId="4611"/>
      <sheetData sheetId="4612"/>
      <sheetData sheetId="4613"/>
      <sheetData sheetId="4614"/>
      <sheetData sheetId="4615"/>
      <sheetData sheetId="4616"/>
      <sheetData sheetId="4617"/>
      <sheetData sheetId="4618"/>
      <sheetData sheetId="4619"/>
      <sheetData sheetId="4620"/>
      <sheetData sheetId="4621"/>
      <sheetData sheetId="4622"/>
      <sheetData sheetId="4623"/>
      <sheetData sheetId="4624"/>
      <sheetData sheetId="4625"/>
      <sheetData sheetId="4626"/>
      <sheetData sheetId="4627"/>
      <sheetData sheetId="4628"/>
      <sheetData sheetId="4629"/>
      <sheetData sheetId="4630"/>
      <sheetData sheetId="4631">
        <row r="52">
          <cell r="B52" t="str">
            <v>Main Panel</v>
          </cell>
        </row>
      </sheetData>
      <sheetData sheetId="4632">
        <row r="52">
          <cell r="B52" t="str">
            <v>Main Panel</v>
          </cell>
        </row>
      </sheetData>
      <sheetData sheetId="4633"/>
      <sheetData sheetId="4634"/>
      <sheetData sheetId="4635"/>
      <sheetData sheetId="4636"/>
      <sheetData sheetId="4637"/>
      <sheetData sheetId="4638"/>
      <sheetData sheetId="4639"/>
      <sheetData sheetId="4640"/>
      <sheetData sheetId="4641"/>
      <sheetData sheetId="4642"/>
      <sheetData sheetId="4643">
        <row r="52">
          <cell r="B52" t="str">
            <v>Main Panel</v>
          </cell>
        </row>
      </sheetData>
      <sheetData sheetId="4644">
        <row r="52">
          <cell r="B52" t="str">
            <v>Main Panel</v>
          </cell>
        </row>
      </sheetData>
      <sheetData sheetId="4645">
        <row r="52">
          <cell r="B52" t="str">
            <v>Main Panel</v>
          </cell>
        </row>
      </sheetData>
      <sheetData sheetId="4646"/>
      <sheetData sheetId="4647"/>
      <sheetData sheetId="4648"/>
      <sheetData sheetId="4649"/>
      <sheetData sheetId="4650"/>
      <sheetData sheetId="4651"/>
      <sheetData sheetId="4652"/>
      <sheetData sheetId="4653"/>
      <sheetData sheetId="4654"/>
      <sheetData sheetId="4655"/>
      <sheetData sheetId="4656">
        <row r="52">
          <cell r="B52" t="str">
            <v>Main Panel</v>
          </cell>
        </row>
      </sheetData>
      <sheetData sheetId="4657">
        <row r="52">
          <cell r="B52" t="str">
            <v>Main Panel</v>
          </cell>
        </row>
      </sheetData>
      <sheetData sheetId="4658">
        <row r="52">
          <cell r="B52" t="str">
            <v>Main Panel</v>
          </cell>
        </row>
      </sheetData>
      <sheetData sheetId="4659"/>
      <sheetData sheetId="4660"/>
      <sheetData sheetId="4661"/>
      <sheetData sheetId="4662"/>
      <sheetData sheetId="4663">
        <row r="52">
          <cell r="B52" t="str">
            <v>Main Panel</v>
          </cell>
        </row>
      </sheetData>
      <sheetData sheetId="4664">
        <row r="52">
          <cell r="B52" t="str">
            <v>Main Panel</v>
          </cell>
        </row>
      </sheetData>
      <sheetData sheetId="4665"/>
      <sheetData sheetId="4666"/>
      <sheetData sheetId="4667"/>
      <sheetData sheetId="4668"/>
      <sheetData sheetId="4669"/>
      <sheetData sheetId="4670"/>
      <sheetData sheetId="4671"/>
      <sheetData sheetId="4672"/>
      <sheetData sheetId="4673"/>
      <sheetData sheetId="4674"/>
      <sheetData sheetId="4675"/>
      <sheetData sheetId="4676">
        <row r="52">
          <cell r="B52" t="str">
            <v>Main Panel</v>
          </cell>
        </row>
      </sheetData>
      <sheetData sheetId="4677">
        <row r="52">
          <cell r="B52" t="str">
            <v>Main Panel</v>
          </cell>
        </row>
      </sheetData>
      <sheetData sheetId="4678"/>
      <sheetData sheetId="4679"/>
      <sheetData sheetId="4680"/>
      <sheetData sheetId="4681"/>
      <sheetData sheetId="4682"/>
      <sheetData sheetId="4683"/>
      <sheetData sheetId="4684">
        <row r="52">
          <cell r="B52" t="str">
            <v>Main Panel</v>
          </cell>
        </row>
      </sheetData>
      <sheetData sheetId="4685">
        <row r="52">
          <cell r="B52" t="str">
            <v>Main Panel</v>
          </cell>
        </row>
      </sheetData>
      <sheetData sheetId="4686">
        <row r="52">
          <cell r="B52" t="str">
            <v>Main Panel</v>
          </cell>
        </row>
      </sheetData>
      <sheetData sheetId="4687">
        <row r="52">
          <cell r="B52" t="str">
            <v>Main Panel</v>
          </cell>
        </row>
      </sheetData>
      <sheetData sheetId="4688"/>
      <sheetData sheetId="4689"/>
      <sheetData sheetId="4690"/>
      <sheetData sheetId="4691"/>
      <sheetData sheetId="4692">
        <row r="52">
          <cell r="B52" t="str">
            <v>Main Panel</v>
          </cell>
        </row>
      </sheetData>
      <sheetData sheetId="4693"/>
      <sheetData sheetId="4694">
        <row r="52">
          <cell r="B52" t="str">
            <v>Main Panel</v>
          </cell>
        </row>
      </sheetData>
      <sheetData sheetId="4695">
        <row r="52">
          <cell r="B52" t="str">
            <v>Main Panel</v>
          </cell>
        </row>
      </sheetData>
      <sheetData sheetId="4696">
        <row r="52">
          <cell r="B52" t="str">
            <v>Main Panel</v>
          </cell>
        </row>
      </sheetData>
      <sheetData sheetId="4697">
        <row r="52">
          <cell r="B52" t="str">
            <v>Main Panel</v>
          </cell>
        </row>
      </sheetData>
      <sheetData sheetId="4698">
        <row r="52">
          <cell r="B52" t="str">
            <v>Main Panel</v>
          </cell>
        </row>
      </sheetData>
      <sheetData sheetId="4699">
        <row r="52">
          <cell r="B52" t="str">
            <v>Main Panel</v>
          </cell>
        </row>
      </sheetData>
      <sheetData sheetId="4700">
        <row r="52">
          <cell r="B52" t="str">
            <v>Main Panel</v>
          </cell>
        </row>
      </sheetData>
      <sheetData sheetId="4701"/>
      <sheetData sheetId="4702"/>
      <sheetData sheetId="4703"/>
      <sheetData sheetId="4704"/>
      <sheetData sheetId="4705">
        <row r="52">
          <cell r="B52" t="str">
            <v>Main Panel</v>
          </cell>
        </row>
      </sheetData>
      <sheetData sheetId="4706"/>
      <sheetData sheetId="4707">
        <row r="52">
          <cell r="B52" t="str">
            <v>Main Panel</v>
          </cell>
        </row>
      </sheetData>
      <sheetData sheetId="4708">
        <row r="52">
          <cell r="B52" t="str">
            <v>Main Panel</v>
          </cell>
        </row>
      </sheetData>
      <sheetData sheetId="4709">
        <row r="52">
          <cell r="B52" t="str">
            <v>Main Panel</v>
          </cell>
        </row>
      </sheetData>
      <sheetData sheetId="4710"/>
      <sheetData sheetId="4711"/>
      <sheetData sheetId="4712"/>
      <sheetData sheetId="4713"/>
      <sheetData sheetId="4714"/>
      <sheetData sheetId="4715"/>
      <sheetData sheetId="4716"/>
      <sheetData sheetId="4717"/>
      <sheetData sheetId="4718"/>
      <sheetData sheetId="4719"/>
      <sheetData sheetId="4720"/>
      <sheetData sheetId="4721"/>
      <sheetData sheetId="4722"/>
      <sheetData sheetId="4723"/>
      <sheetData sheetId="4724"/>
      <sheetData sheetId="4725"/>
      <sheetData sheetId="4726"/>
      <sheetData sheetId="4727"/>
      <sheetData sheetId="4728"/>
      <sheetData sheetId="4729"/>
      <sheetData sheetId="4730"/>
      <sheetData sheetId="4731"/>
      <sheetData sheetId="4732"/>
      <sheetData sheetId="4733"/>
      <sheetData sheetId="4734"/>
      <sheetData sheetId="4735"/>
      <sheetData sheetId="4736"/>
      <sheetData sheetId="4737"/>
      <sheetData sheetId="4738"/>
      <sheetData sheetId="4739"/>
      <sheetData sheetId="4740"/>
      <sheetData sheetId="4741"/>
      <sheetData sheetId="4742"/>
      <sheetData sheetId="4743"/>
      <sheetData sheetId="4744"/>
      <sheetData sheetId="4745"/>
      <sheetData sheetId="4746"/>
      <sheetData sheetId="4747"/>
      <sheetData sheetId="4748"/>
      <sheetData sheetId="4749"/>
      <sheetData sheetId="4750">
        <row r="52">
          <cell r="B52" t="str">
            <v>Main Panel</v>
          </cell>
        </row>
      </sheetData>
      <sheetData sheetId="4751">
        <row r="52">
          <cell r="B52" t="str">
            <v>Main Panel</v>
          </cell>
        </row>
      </sheetData>
      <sheetData sheetId="4752">
        <row r="52">
          <cell r="B52" t="str">
            <v>Main Panel</v>
          </cell>
        </row>
      </sheetData>
      <sheetData sheetId="4753"/>
      <sheetData sheetId="4754"/>
      <sheetData sheetId="4755" refreshError="1"/>
      <sheetData sheetId="4756" refreshError="1"/>
      <sheetData sheetId="4757" refreshError="1"/>
      <sheetData sheetId="4758" refreshError="1"/>
      <sheetData sheetId="4759" refreshError="1"/>
      <sheetData sheetId="4760" refreshError="1"/>
      <sheetData sheetId="4761" refreshError="1"/>
      <sheetData sheetId="4762" refreshError="1"/>
      <sheetData sheetId="4763" refreshError="1"/>
      <sheetData sheetId="4764" refreshError="1"/>
      <sheetData sheetId="4765" refreshError="1"/>
      <sheetData sheetId="4766" refreshError="1"/>
      <sheetData sheetId="4767" refreshError="1"/>
      <sheetData sheetId="4768" refreshError="1"/>
      <sheetData sheetId="4769" refreshError="1"/>
      <sheetData sheetId="4770" refreshError="1"/>
      <sheetData sheetId="4771" refreshError="1"/>
      <sheetData sheetId="4772" refreshError="1"/>
      <sheetData sheetId="4773" refreshError="1"/>
      <sheetData sheetId="4774" refreshError="1"/>
      <sheetData sheetId="4775" refreshError="1"/>
      <sheetData sheetId="4776" refreshError="1"/>
      <sheetData sheetId="4777" refreshError="1"/>
      <sheetData sheetId="4778"/>
      <sheetData sheetId="4779" refreshError="1"/>
      <sheetData sheetId="4780" refreshError="1"/>
      <sheetData sheetId="4781" refreshError="1"/>
      <sheetData sheetId="4782" refreshError="1"/>
      <sheetData sheetId="4783" refreshError="1"/>
      <sheetData sheetId="4784" refreshError="1"/>
      <sheetData sheetId="4785" refreshError="1"/>
      <sheetData sheetId="4786" refreshError="1"/>
      <sheetData sheetId="4787" refreshError="1"/>
      <sheetData sheetId="4788" refreshError="1"/>
      <sheetData sheetId="4789" refreshError="1"/>
      <sheetData sheetId="4790" refreshError="1"/>
      <sheetData sheetId="4791" refreshError="1"/>
      <sheetData sheetId="4792"/>
      <sheetData sheetId="4793"/>
      <sheetData sheetId="4794"/>
      <sheetData sheetId="4795"/>
      <sheetData sheetId="4796"/>
      <sheetData sheetId="4797"/>
      <sheetData sheetId="4798"/>
      <sheetData sheetId="4799"/>
      <sheetData sheetId="4800"/>
      <sheetData sheetId="4801"/>
      <sheetData sheetId="4802"/>
      <sheetData sheetId="4803" refreshError="1"/>
      <sheetData sheetId="4804" refreshError="1"/>
      <sheetData sheetId="4805" refreshError="1"/>
      <sheetData sheetId="4806" refreshError="1"/>
      <sheetData sheetId="4807" refreshError="1"/>
      <sheetData sheetId="4808" refreshError="1"/>
      <sheetData sheetId="4809" refreshError="1"/>
      <sheetData sheetId="4810" refreshError="1"/>
      <sheetData sheetId="4811" refreshError="1"/>
      <sheetData sheetId="4812"/>
      <sheetData sheetId="4813"/>
      <sheetData sheetId="4814"/>
      <sheetData sheetId="4815"/>
      <sheetData sheetId="4816"/>
      <sheetData sheetId="4817"/>
      <sheetData sheetId="4818"/>
      <sheetData sheetId="4819"/>
      <sheetData sheetId="4820"/>
      <sheetData sheetId="4821"/>
      <sheetData sheetId="4822"/>
      <sheetData sheetId="4823"/>
      <sheetData sheetId="4824"/>
      <sheetData sheetId="4825"/>
      <sheetData sheetId="4826"/>
      <sheetData sheetId="4827"/>
      <sheetData sheetId="4828"/>
      <sheetData sheetId="4829"/>
      <sheetData sheetId="4830"/>
      <sheetData sheetId="4831"/>
      <sheetData sheetId="4832"/>
      <sheetData sheetId="4833"/>
      <sheetData sheetId="4834"/>
      <sheetData sheetId="4835"/>
      <sheetData sheetId="4836"/>
      <sheetData sheetId="4837"/>
      <sheetData sheetId="4838"/>
      <sheetData sheetId="4839"/>
      <sheetData sheetId="4840"/>
      <sheetData sheetId="4841"/>
      <sheetData sheetId="4842"/>
      <sheetData sheetId="4843"/>
      <sheetData sheetId="4844"/>
      <sheetData sheetId="4845"/>
      <sheetData sheetId="4846"/>
      <sheetData sheetId="4847"/>
      <sheetData sheetId="4848"/>
      <sheetData sheetId="4849"/>
      <sheetData sheetId="4850"/>
      <sheetData sheetId="4851"/>
      <sheetData sheetId="4852"/>
      <sheetData sheetId="4853"/>
      <sheetData sheetId="4854"/>
      <sheetData sheetId="4855"/>
      <sheetData sheetId="4856"/>
      <sheetData sheetId="4857"/>
      <sheetData sheetId="4858"/>
      <sheetData sheetId="4859"/>
      <sheetData sheetId="4860"/>
      <sheetData sheetId="4861"/>
      <sheetData sheetId="4862"/>
      <sheetData sheetId="4863"/>
      <sheetData sheetId="4864"/>
      <sheetData sheetId="4865"/>
      <sheetData sheetId="4866"/>
      <sheetData sheetId="4867"/>
      <sheetData sheetId="4868"/>
      <sheetData sheetId="4869"/>
      <sheetData sheetId="4870"/>
      <sheetData sheetId="4871"/>
      <sheetData sheetId="4872"/>
      <sheetData sheetId="4873"/>
      <sheetData sheetId="4874"/>
      <sheetData sheetId="4875"/>
      <sheetData sheetId="4876"/>
      <sheetData sheetId="4877"/>
      <sheetData sheetId="4878"/>
      <sheetData sheetId="4879"/>
      <sheetData sheetId="4880"/>
      <sheetData sheetId="4881"/>
      <sheetData sheetId="4882"/>
      <sheetData sheetId="4883"/>
      <sheetData sheetId="4884"/>
      <sheetData sheetId="4885"/>
      <sheetData sheetId="4886"/>
      <sheetData sheetId="4887"/>
      <sheetData sheetId="4888"/>
      <sheetData sheetId="4889"/>
      <sheetData sheetId="4890"/>
      <sheetData sheetId="4891"/>
      <sheetData sheetId="4892"/>
      <sheetData sheetId="4893"/>
      <sheetData sheetId="4894"/>
      <sheetData sheetId="4895"/>
      <sheetData sheetId="4896"/>
      <sheetData sheetId="4897"/>
      <sheetData sheetId="4898"/>
      <sheetData sheetId="4899"/>
      <sheetData sheetId="4900"/>
      <sheetData sheetId="4901"/>
      <sheetData sheetId="4902"/>
      <sheetData sheetId="4903"/>
      <sheetData sheetId="4904">
        <row r="52">
          <cell r="B52" t="str">
            <v>Main Panel</v>
          </cell>
        </row>
      </sheetData>
      <sheetData sheetId="4905">
        <row r="52">
          <cell r="B52" t="str">
            <v>Main Panel</v>
          </cell>
        </row>
      </sheetData>
      <sheetData sheetId="4906">
        <row r="52">
          <cell r="B52" t="str">
            <v>Main Panel</v>
          </cell>
        </row>
      </sheetData>
      <sheetData sheetId="4907">
        <row r="52">
          <cell r="B52" t="str">
            <v>Main Panel</v>
          </cell>
        </row>
      </sheetData>
      <sheetData sheetId="4908">
        <row r="52">
          <cell r="B52" t="str">
            <v>Main Panel</v>
          </cell>
        </row>
      </sheetData>
      <sheetData sheetId="4909">
        <row r="52">
          <cell r="B52" t="str">
            <v>Main Panel</v>
          </cell>
        </row>
      </sheetData>
      <sheetData sheetId="4910">
        <row r="52">
          <cell r="B52" t="str">
            <v>Main Panel</v>
          </cell>
        </row>
      </sheetData>
      <sheetData sheetId="4911">
        <row r="52">
          <cell r="B52" t="str">
            <v>Main Panel</v>
          </cell>
        </row>
      </sheetData>
      <sheetData sheetId="4912">
        <row r="52">
          <cell r="B52" t="str">
            <v>Main Panel</v>
          </cell>
        </row>
      </sheetData>
      <sheetData sheetId="4913">
        <row r="52">
          <cell r="B52" t="str">
            <v>Main Panel</v>
          </cell>
        </row>
      </sheetData>
      <sheetData sheetId="4914">
        <row r="52">
          <cell r="B52" t="str">
            <v>Main Panel</v>
          </cell>
        </row>
      </sheetData>
      <sheetData sheetId="4915">
        <row r="52">
          <cell r="B52" t="str">
            <v>Main Panel</v>
          </cell>
        </row>
      </sheetData>
      <sheetData sheetId="4916">
        <row r="52">
          <cell r="B52" t="str">
            <v>Main Panel</v>
          </cell>
        </row>
      </sheetData>
      <sheetData sheetId="4917">
        <row r="52">
          <cell r="B52" t="str">
            <v>Main Panel</v>
          </cell>
        </row>
      </sheetData>
      <sheetData sheetId="4918">
        <row r="52">
          <cell r="B52" t="str">
            <v>Main Panel</v>
          </cell>
        </row>
      </sheetData>
      <sheetData sheetId="4919"/>
      <sheetData sheetId="4920"/>
      <sheetData sheetId="4921"/>
      <sheetData sheetId="4922"/>
      <sheetData sheetId="4923"/>
      <sheetData sheetId="4924"/>
      <sheetData sheetId="4925"/>
      <sheetData sheetId="4926"/>
      <sheetData sheetId="4927"/>
      <sheetData sheetId="4928"/>
      <sheetData sheetId="4929"/>
      <sheetData sheetId="4930"/>
      <sheetData sheetId="4931"/>
      <sheetData sheetId="4932">
        <row r="52">
          <cell r="B52" t="str">
            <v>Main Panel</v>
          </cell>
        </row>
      </sheetData>
      <sheetData sheetId="4933"/>
      <sheetData sheetId="4934">
        <row r="52">
          <cell r="B52" t="str">
            <v>Main Panel</v>
          </cell>
        </row>
      </sheetData>
      <sheetData sheetId="4935">
        <row r="52">
          <cell r="B52" t="str">
            <v>Main Panel</v>
          </cell>
        </row>
      </sheetData>
      <sheetData sheetId="4936"/>
      <sheetData sheetId="4937"/>
      <sheetData sheetId="4938"/>
      <sheetData sheetId="4939"/>
      <sheetData sheetId="4940"/>
      <sheetData sheetId="4941"/>
      <sheetData sheetId="4942">
        <row r="52">
          <cell r="B52" t="str">
            <v>Main Panel</v>
          </cell>
        </row>
      </sheetData>
      <sheetData sheetId="4943"/>
      <sheetData sheetId="4944"/>
      <sheetData sheetId="4945"/>
      <sheetData sheetId="4946"/>
      <sheetData sheetId="4947"/>
      <sheetData sheetId="4948"/>
      <sheetData sheetId="4949"/>
      <sheetData sheetId="4950"/>
      <sheetData sheetId="4951"/>
      <sheetData sheetId="4952"/>
      <sheetData sheetId="4953"/>
      <sheetData sheetId="4954"/>
      <sheetData sheetId="4955"/>
      <sheetData sheetId="4956"/>
      <sheetData sheetId="4957"/>
      <sheetData sheetId="4958"/>
      <sheetData sheetId="4959"/>
      <sheetData sheetId="4960"/>
      <sheetData sheetId="4961"/>
      <sheetData sheetId="4962"/>
      <sheetData sheetId="4963"/>
      <sheetData sheetId="4964"/>
      <sheetData sheetId="4965"/>
      <sheetData sheetId="4966"/>
      <sheetData sheetId="4967"/>
      <sheetData sheetId="4968"/>
      <sheetData sheetId="4969">
        <row r="52">
          <cell r="B52" t="str">
            <v>Main Panel</v>
          </cell>
        </row>
      </sheetData>
      <sheetData sheetId="4970"/>
      <sheetData sheetId="4971"/>
      <sheetData sheetId="4972"/>
      <sheetData sheetId="4973"/>
      <sheetData sheetId="4974"/>
      <sheetData sheetId="4975"/>
      <sheetData sheetId="4976"/>
      <sheetData sheetId="4977"/>
      <sheetData sheetId="4978"/>
      <sheetData sheetId="4979"/>
      <sheetData sheetId="4980"/>
      <sheetData sheetId="4981"/>
      <sheetData sheetId="4982"/>
      <sheetData sheetId="4983"/>
      <sheetData sheetId="4984"/>
      <sheetData sheetId="4985"/>
      <sheetData sheetId="4986"/>
      <sheetData sheetId="4987"/>
      <sheetData sheetId="4988"/>
      <sheetData sheetId="4989"/>
      <sheetData sheetId="4990">
        <row r="52">
          <cell r="B52" t="str">
            <v>Main Panel</v>
          </cell>
        </row>
      </sheetData>
      <sheetData sheetId="4991"/>
      <sheetData sheetId="4992"/>
      <sheetData sheetId="4993"/>
      <sheetData sheetId="4994"/>
      <sheetData sheetId="4995"/>
      <sheetData sheetId="4996"/>
      <sheetData sheetId="4997"/>
      <sheetData sheetId="4998">
        <row r="52">
          <cell r="B52" t="str">
            <v>Main Panel</v>
          </cell>
        </row>
      </sheetData>
      <sheetData sheetId="4999"/>
      <sheetData sheetId="5000"/>
      <sheetData sheetId="5001"/>
      <sheetData sheetId="5002"/>
      <sheetData sheetId="5003"/>
      <sheetData sheetId="5004"/>
      <sheetData sheetId="5005"/>
      <sheetData sheetId="5006"/>
      <sheetData sheetId="5007"/>
      <sheetData sheetId="5008"/>
      <sheetData sheetId="5009"/>
      <sheetData sheetId="5010"/>
      <sheetData sheetId="5011"/>
      <sheetData sheetId="5012"/>
      <sheetData sheetId="5013"/>
      <sheetData sheetId="5014"/>
      <sheetData sheetId="5015"/>
      <sheetData sheetId="5016"/>
      <sheetData sheetId="5017"/>
      <sheetData sheetId="5018"/>
      <sheetData sheetId="5019"/>
      <sheetData sheetId="5020"/>
      <sheetData sheetId="5021"/>
      <sheetData sheetId="5022"/>
      <sheetData sheetId="5023"/>
      <sheetData sheetId="5024"/>
      <sheetData sheetId="5025"/>
      <sheetData sheetId="5026"/>
      <sheetData sheetId="5027"/>
      <sheetData sheetId="5028"/>
      <sheetData sheetId="5029"/>
      <sheetData sheetId="5030"/>
      <sheetData sheetId="5031"/>
      <sheetData sheetId="5032"/>
      <sheetData sheetId="5033"/>
      <sheetData sheetId="5034"/>
      <sheetData sheetId="5035"/>
      <sheetData sheetId="5036"/>
      <sheetData sheetId="5037"/>
      <sheetData sheetId="5038"/>
      <sheetData sheetId="5039"/>
      <sheetData sheetId="5040"/>
      <sheetData sheetId="5041"/>
      <sheetData sheetId="5042"/>
      <sheetData sheetId="5043"/>
      <sheetData sheetId="5044"/>
      <sheetData sheetId="5045"/>
      <sheetData sheetId="5046"/>
      <sheetData sheetId="5047"/>
      <sheetData sheetId="5048"/>
      <sheetData sheetId="5049"/>
      <sheetData sheetId="5050"/>
      <sheetData sheetId="5051"/>
      <sheetData sheetId="5052"/>
      <sheetData sheetId="5053"/>
      <sheetData sheetId="5054"/>
      <sheetData sheetId="5055"/>
      <sheetData sheetId="5056"/>
      <sheetData sheetId="5057"/>
      <sheetData sheetId="5058"/>
      <sheetData sheetId="5059"/>
      <sheetData sheetId="5060"/>
      <sheetData sheetId="5061">
        <row r="52">
          <cell r="B52" t="str">
            <v>Main Panel</v>
          </cell>
        </row>
      </sheetData>
      <sheetData sheetId="5062">
        <row r="52">
          <cell r="B52" t="str">
            <v>Main Panel</v>
          </cell>
        </row>
      </sheetData>
      <sheetData sheetId="5063">
        <row r="52">
          <cell r="B52" t="str">
            <v>Main Panel</v>
          </cell>
        </row>
      </sheetData>
      <sheetData sheetId="5064"/>
      <sheetData sheetId="5065"/>
      <sheetData sheetId="5066"/>
      <sheetData sheetId="5067"/>
      <sheetData sheetId="5068"/>
      <sheetData sheetId="5069"/>
      <sheetData sheetId="5070"/>
      <sheetData sheetId="5071"/>
      <sheetData sheetId="5072"/>
      <sheetData sheetId="5073"/>
      <sheetData sheetId="5074"/>
      <sheetData sheetId="5075"/>
      <sheetData sheetId="5076"/>
      <sheetData sheetId="5077"/>
      <sheetData sheetId="5078"/>
      <sheetData sheetId="5079"/>
      <sheetData sheetId="5080"/>
      <sheetData sheetId="5081"/>
      <sheetData sheetId="5082"/>
      <sheetData sheetId="5083"/>
      <sheetData sheetId="5084"/>
      <sheetData sheetId="5085"/>
      <sheetData sheetId="5086"/>
      <sheetData sheetId="5087"/>
      <sheetData sheetId="5088"/>
      <sheetData sheetId="5089"/>
      <sheetData sheetId="5090"/>
      <sheetData sheetId="5091"/>
      <sheetData sheetId="5092"/>
      <sheetData sheetId="5093"/>
      <sheetData sheetId="5094"/>
      <sheetData sheetId="5095"/>
      <sheetData sheetId="5096"/>
      <sheetData sheetId="5097"/>
      <sheetData sheetId="5098"/>
      <sheetData sheetId="5099"/>
      <sheetData sheetId="5100"/>
      <sheetData sheetId="5101"/>
      <sheetData sheetId="5102"/>
      <sheetData sheetId="5103"/>
      <sheetData sheetId="5104"/>
      <sheetData sheetId="5105"/>
      <sheetData sheetId="5106"/>
      <sheetData sheetId="5107"/>
      <sheetData sheetId="5108"/>
      <sheetData sheetId="5109"/>
      <sheetData sheetId="5110"/>
      <sheetData sheetId="5111"/>
      <sheetData sheetId="5112"/>
      <sheetData sheetId="5113"/>
      <sheetData sheetId="5114"/>
      <sheetData sheetId="5115"/>
      <sheetData sheetId="5116"/>
      <sheetData sheetId="5117"/>
      <sheetData sheetId="5118"/>
      <sheetData sheetId="5119"/>
      <sheetData sheetId="5120"/>
      <sheetData sheetId="5121"/>
      <sheetData sheetId="5122"/>
      <sheetData sheetId="5123"/>
      <sheetData sheetId="5124"/>
      <sheetData sheetId="5125"/>
      <sheetData sheetId="5126"/>
      <sheetData sheetId="5127"/>
      <sheetData sheetId="5128"/>
      <sheetData sheetId="5129"/>
      <sheetData sheetId="5130"/>
      <sheetData sheetId="5131"/>
      <sheetData sheetId="5132"/>
      <sheetData sheetId="5133"/>
      <sheetData sheetId="5134">
        <row r="52">
          <cell r="B52" t="str">
            <v>Main Panel</v>
          </cell>
        </row>
      </sheetData>
      <sheetData sheetId="5135"/>
      <sheetData sheetId="5136">
        <row r="52">
          <cell r="B52" t="str">
            <v>Main Panel</v>
          </cell>
        </row>
      </sheetData>
      <sheetData sheetId="5137">
        <row r="52">
          <cell r="B52" t="str">
            <v>Main Panel</v>
          </cell>
        </row>
      </sheetData>
      <sheetData sheetId="5138">
        <row r="52">
          <cell r="B52" t="str">
            <v>Main Panel</v>
          </cell>
        </row>
      </sheetData>
      <sheetData sheetId="5139">
        <row r="52">
          <cell r="B52" t="str">
            <v>Main Panel</v>
          </cell>
        </row>
      </sheetData>
      <sheetData sheetId="5140">
        <row r="52">
          <cell r="B52" t="str">
            <v>Main Panel</v>
          </cell>
        </row>
      </sheetData>
      <sheetData sheetId="5141">
        <row r="52">
          <cell r="B52" t="str">
            <v>Main Panel</v>
          </cell>
        </row>
      </sheetData>
      <sheetData sheetId="5142">
        <row r="52">
          <cell r="B52" t="str">
            <v>Main Panel</v>
          </cell>
        </row>
      </sheetData>
      <sheetData sheetId="5143">
        <row r="52">
          <cell r="B52" t="str">
            <v>Main Panel</v>
          </cell>
        </row>
      </sheetData>
      <sheetData sheetId="5144">
        <row r="52">
          <cell r="B52" t="str">
            <v>Main Panel</v>
          </cell>
        </row>
      </sheetData>
      <sheetData sheetId="5145">
        <row r="52">
          <cell r="B52" t="str">
            <v>Main Panel</v>
          </cell>
        </row>
      </sheetData>
      <sheetData sheetId="5146">
        <row r="52">
          <cell r="B52" t="str">
            <v>Main Panel</v>
          </cell>
        </row>
      </sheetData>
      <sheetData sheetId="5147">
        <row r="52">
          <cell r="B52" t="str">
            <v>Main Panel</v>
          </cell>
        </row>
      </sheetData>
      <sheetData sheetId="5148">
        <row r="52">
          <cell r="B52" t="str">
            <v>Main Panel</v>
          </cell>
        </row>
      </sheetData>
      <sheetData sheetId="5149">
        <row r="52">
          <cell r="B52" t="str">
            <v>Main Panel</v>
          </cell>
        </row>
      </sheetData>
      <sheetData sheetId="5150">
        <row r="52">
          <cell r="B52" t="str">
            <v>Main Panel</v>
          </cell>
        </row>
      </sheetData>
      <sheetData sheetId="5151">
        <row r="52">
          <cell r="B52" t="str">
            <v>Main Panel</v>
          </cell>
        </row>
      </sheetData>
      <sheetData sheetId="5152">
        <row r="52">
          <cell r="B52" t="str">
            <v>Main Panel</v>
          </cell>
        </row>
      </sheetData>
      <sheetData sheetId="5153">
        <row r="52">
          <cell r="B52" t="str">
            <v>Main Panel</v>
          </cell>
        </row>
      </sheetData>
      <sheetData sheetId="5154">
        <row r="52">
          <cell r="B52" t="str">
            <v>Main Panel</v>
          </cell>
        </row>
      </sheetData>
      <sheetData sheetId="5155">
        <row r="52">
          <cell r="B52" t="str">
            <v>Main Panel</v>
          </cell>
        </row>
      </sheetData>
      <sheetData sheetId="5156">
        <row r="52">
          <cell r="B52" t="str">
            <v>Main Panel</v>
          </cell>
        </row>
      </sheetData>
      <sheetData sheetId="5157">
        <row r="52">
          <cell r="B52" t="str">
            <v>Main Panel</v>
          </cell>
        </row>
      </sheetData>
      <sheetData sheetId="5158">
        <row r="52">
          <cell r="B52" t="str">
            <v>Main Panel</v>
          </cell>
        </row>
      </sheetData>
      <sheetData sheetId="5159">
        <row r="52">
          <cell r="B52" t="str">
            <v>Main Panel</v>
          </cell>
        </row>
      </sheetData>
      <sheetData sheetId="5160">
        <row r="52">
          <cell r="B52" t="str">
            <v>Main Panel</v>
          </cell>
        </row>
      </sheetData>
      <sheetData sheetId="5161">
        <row r="52">
          <cell r="B52" t="str">
            <v>Main Panel</v>
          </cell>
        </row>
      </sheetData>
      <sheetData sheetId="5162">
        <row r="52">
          <cell r="B52" t="str">
            <v>Main Panel</v>
          </cell>
        </row>
      </sheetData>
      <sheetData sheetId="5163">
        <row r="52">
          <cell r="B52" t="str">
            <v>Main Panel</v>
          </cell>
        </row>
      </sheetData>
      <sheetData sheetId="5164">
        <row r="52">
          <cell r="B52" t="str">
            <v>Main Panel</v>
          </cell>
        </row>
      </sheetData>
      <sheetData sheetId="5165">
        <row r="52">
          <cell r="B52" t="str">
            <v>Main Panel</v>
          </cell>
        </row>
      </sheetData>
      <sheetData sheetId="5166">
        <row r="52">
          <cell r="B52" t="str">
            <v>Main Panel</v>
          </cell>
        </row>
      </sheetData>
      <sheetData sheetId="5167">
        <row r="52">
          <cell r="B52" t="str">
            <v>Main Panel</v>
          </cell>
        </row>
      </sheetData>
      <sheetData sheetId="5168">
        <row r="52">
          <cell r="B52" t="str">
            <v>Main Panel</v>
          </cell>
        </row>
      </sheetData>
      <sheetData sheetId="5169">
        <row r="52">
          <cell r="B52" t="str">
            <v>Main Panel</v>
          </cell>
        </row>
      </sheetData>
      <sheetData sheetId="5170">
        <row r="52">
          <cell r="B52" t="str">
            <v>Main Panel</v>
          </cell>
        </row>
      </sheetData>
      <sheetData sheetId="5171">
        <row r="52">
          <cell r="B52" t="str">
            <v>Main Panel</v>
          </cell>
        </row>
      </sheetData>
      <sheetData sheetId="5172">
        <row r="52">
          <cell r="B52" t="str">
            <v>Main Panel</v>
          </cell>
        </row>
      </sheetData>
      <sheetData sheetId="5173">
        <row r="52">
          <cell r="B52" t="str">
            <v>Main Panel</v>
          </cell>
        </row>
      </sheetData>
      <sheetData sheetId="5174">
        <row r="52">
          <cell r="B52" t="str">
            <v>Main Panel</v>
          </cell>
        </row>
      </sheetData>
      <sheetData sheetId="5175">
        <row r="52">
          <cell r="B52" t="str">
            <v>Main Panel</v>
          </cell>
        </row>
      </sheetData>
      <sheetData sheetId="5176">
        <row r="52">
          <cell r="B52" t="str">
            <v>Main Panel</v>
          </cell>
        </row>
      </sheetData>
      <sheetData sheetId="5177">
        <row r="52">
          <cell r="B52" t="str">
            <v>Main Panel</v>
          </cell>
        </row>
      </sheetData>
      <sheetData sheetId="5178">
        <row r="52">
          <cell r="B52" t="str">
            <v>Main Panel</v>
          </cell>
        </row>
      </sheetData>
      <sheetData sheetId="5179">
        <row r="52">
          <cell r="B52" t="str">
            <v>Main Panel</v>
          </cell>
        </row>
      </sheetData>
      <sheetData sheetId="5180">
        <row r="52">
          <cell r="B52" t="str">
            <v>Main Panel</v>
          </cell>
        </row>
      </sheetData>
      <sheetData sheetId="5181">
        <row r="52">
          <cell r="B52" t="str">
            <v>Main Panel</v>
          </cell>
        </row>
      </sheetData>
      <sheetData sheetId="5182">
        <row r="52">
          <cell r="B52" t="str">
            <v>Main Panel</v>
          </cell>
        </row>
      </sheetData>
      <sheetData sheetId="5183">
        <row r="52">
          <cell r="B52" t="str">
            <v>Main Panel</v>
          </cell>
        </row>
      </sheetData>
      <sheetData sheetId="5184">
        <row r="52">
          <cell r="B52" t="str">
            <v>Main Panel</v>
          </cell>
        </row>
      </sheetData>
      <sheetData sheetId="5185">
        <row r="52">
          <cell r="B52" t="str">
            <v>Main Panel</v>
          </cell>
        </row>
      </sheetData>
      <sheetData sheetId="5186">
        <row r="52">
          <cell r="B52" t="str">
            <v>Main Panel</v>
          </cell>
        </row>
      </sheetData>
      <sheetData sheetId="5187">
        <row r="52">
          <cell r="B52" t="str">
            <v>Main Panel</v>
          </cell>
        </row>
      </sheetData>
      <sheetData sheetId="5188">
        <row r="52">
          <cell r="B52" t="str">
            <v>Main Panel</v>
          </cell>
        </row>
      </sheetData>
      <sheetData sheetId="5189">
        <row r="52">
          <cell r="B52" t="str">
            <v>Main Panel</v>
          </cell>
        </row>
      </sheetData>
      <sheetData sheetId="5190">
        <row r="52">
          <cell r="B52" t="str">
            <v>Main Panel</v>
          </cell>
        </row>
      </sheetData>
      <sheetData sheetId="5191">
        <row r="52">
          <cell r="B52" t="str">
            <v>Main Panel</v>
          </cell>
        </row>
      </sheetData>
      <sheetData sheetId="5192">
        <row r="52">
          <cell r="B52" t="str">
            <v>Main Panel</v>
          </cell>
        </row>
      </sheetData>
      <sheetData sheetId="5193"/>
      <sheetData sheetId="5194"/>
      <sheetData sheetId="5195"/>
      <sheetData sheetId="5196"/>
      <sheetData sheetId="5197">
        <row r="52">
          <cell r="B52" t="str">
            <v>Main Panel</v>
          </cell>
        </row>
      </sheetData>
      <sheetData sheetId="5198">
        <row r="52">
          <cell r="B52" t="str">
            <v>Main Panel</v>
          </cell>
        </row>
      </sheetData>
      <sheetData sheetId="5199">
        <row r="52">
          <cell r="B52" t="str">
            <v>Main Panel</v>
          </cell>
        </row>
      </sheetData>
      <sheetData sheetId="5200">
        <row r="52">
          <cell r="B52" t="str">
            <v>Main Panel</v>
          </cell>
        </row>
      </sheetData>
      <sheetData sheetId="5201">
        <row r="52">
          <cell r="B52" t="str">
            <v>Main Panel</v>
          </cell>
        </row>
      </sheetData>
      <sheetData sheetId="5202">
        <row r="52">
          <cell r="B52" t="str">
            <v>Main Panel</v>
          </cell>
        </row>
      </sheetData>
      <sheetData sheetId="5203">
        <row r="52">
          <cell r="B52" t="str">
            <v>Main Panel</v>
          </cell>
        </row>
      </sheetData>
      <sheetData sheetId="5204">
        <row r="52">
          <cell r="B52" t="str">
            <v>Main Panel</v>
          </cell>
        </row>
      </sheetData>
      <sheetData sheetId="5205">
        <row r="52">
          <cell r="B52" t="str">
            <v>Main Panel</v>
          </cell>
        </row>
      </sheetData>
      <sheetData sheetId="5206">
        <row r="52">
          <cell r="B52" t="str">
            <v>Main Panel</v>
          </cell>
        </row>
      </sheetData>
      <sheetData sheetId="5207">
        <row r="52">
          <cell r="B52" t="str">
            <v>Main Panel</v>
          </cell>
        </row>
      </sheetData>
      <sheetData sheetId="5208">
        <row r="52">
          <cell r="B52" t="str">
            <v>Main Panel</v>
          </cell>
        </row>
      </sheetData>
      <sheetData sheetId="5209">
        <row r="52">
          <cell r="B52" t="str">
            <v>Main Panel</v>
          </cell>
        </row>
      </sheetData>
      <sheetData sheetId="5210">
        <row r="52">
          <cell r="B52" t="str">
            <v>Main Panel</v>
          </cell>
        </row>
      </sheetData>
      <sheetData sheetId="5211">
        <row r="52">
          <cell r="B52" t="str">
            <v>Main Panel</v>
          </cell>
        </row>
      </sheetData>
      <sheetData sheetId="5212">
        <row r="52">
          <cell r="B52" t="str">
            <v>Main Panel</v>
          </cell>
        </row>
      </sheetData>
      <sheetData sheetId="5213">
        <row r="52">
          <cell r="B52" t="str">
            <v>Main Panel</v>
          </cell>
        </row>
      </sheetData>
      <sheetData sheetId="5214">
        <row r="52">
          <cell r="B52" t="str">
            <v>Main Panel</v>
          </cell>
        </row>
      </sheetData>
      <sheetData sheetId="5215">
        <row r="52">
          <cell r="B52" t="str">
            <v>Main Panel</v>
          </cell>
        </row>
      </sheetData>
      <sheetData sheetId="5216">
        <row r="52">
          <cell r="B52" t="str">
            <v>Main Panel</v>
          </cell>
        </row>
      </sheetData>
      <sheetData sheetId="5217">
        <row r="52">
          <cell r="B52" t="str">
            <v>Main Panel</v>
          </cell>
        </row>
      </sheetData>
      <sheetData sheetId="5218">
        <row r="52">
          <cell r="B52" t="str">
            <v>Main Panel</v>
          </cell>
        </row>
      </sheetData>
      <sheetData sheetId="5219">
        <row r="52">
          <cell r="B52" t="str">
            <v>Main Panel</v>
          </cell>
        </row>
      </sheetData>
      <sheetData sheetId="5220">
        <row r="52">
          <cell r="B52" t="str">
            <v>Main Panel</v>
          </cell>
        </row>
      </sheetData>
      <sheetData sheetId="5221">
        <row r="52">
          <cell r="B52" t="str">
            <v>Main Panel</v>
          </cell>
        </row>
      </sheetData>
      <sheetData sheetId="5222">
        <row r="52">
          <cell r="B52" t="str">
            <v>Main Panel</v>
          </cell>
        </row>
      </sheetData>
      <sheetData sheetId="5223">
        <row r="52">
          <cell r="B52" t="str">
            <v>Main Panel</v>
          </cell>
        </row>
      </sheetData>
      <sheetData sheetId="5224"/>
      <sheetData sheetId="5225"/>
      <sheetData sheetId="5226"/>
      <sheetData sheetId="5227"/>
      <sheetData sheetId="5228"/>
      <sheetData sheetId="5229"/>
      <sheetData sheetId="5230"/>
      <sheetData sheetId="5231"/>
      <sheetData sheetId="5232"/>
      <sheetData sheetId="5233">
        <row r="52">
          <cell r="B52" t="str">
            <v>Main Panel</v>
          </cell>
        </row>
      </sheetData>
      <sheetData sheetId="5234">
        <row r="52">
          <cell r="B52" t="str">
            <v>Main Panel</v>
          </cell>
        </row>
      </sheetData>
      <sheetData sheetId="5235">
        <row r="52">
          <cell r="B52" t="str">
            <v>Main Panel</v>
          </cell>
        </row>
      </sheetData>
      <sheetData sheetId="5236"/>
      <sheetData sheetId="5237"/>
      <sheetData sheetId="5238"/>
      <sheetData sheetId="5239">
        <row r="52">
          <cell r="B52" t="str">
            <v>Main Panel</v>
          </cell>
        </row>
      </sheetData>
      <sheetData sheetId="5240">
        <row r="52">
          <cell r="B52" t="str">
            <v>Main Panel</v>
          </cell>
        </row>
      </sheetData>
      <sheetData sheetId="5241">
        <row r="52">
          <cell r="B52" t="str">
            <v>Main Panel</v>
          </cell>
        </row>
      </sheetData>
      <sheetData sheetId="5242">
        <row r="52">
          <cell r="B52" t="str">
            <v>Main Panel</v>
          </cell>
        </row>
      </sheetData>
      <sheetData sheetId="5243">
        <row r="52">
          <cell r="B52" t="str">
            <v>Main Panel</v>
          </cell>
        </row>
      </sheetData>
      <sheetData sheetId="5244">
        <row r="52">
          <cell r="B52" t="str">
            <v>Main Panel</v>
          </cell>
        </row>
      </sheetData>
      <sheetData sheetId="5245"/>
      <sheetData sheetId="5246"/>
      <sheetData sheetId="5247">
        <row r="52">
          <cell r="B52" t="str">
            <v>Main Panel</v>
          </cell>
        </row>
      </sheetData>
      <sheetData sheetId="5248">
        <row r="52">
          <cell r="B52" t="str">
            <v>Main Panel</v>
          </cell>
        </row>
      </sheetData>
      <sheetData sheetId="5249"/>
      <sheetData sheetId="5250"/>
      <sheetData sheetId="5251"/>
      <sheetData sheetId="5252"/>
      <sheetData sheetId="5253"/>
      <sheetData sheetId="5254"/>
      <sheetData sheetId="5255"/>
      <sheetData sheetId="5256"/>
      <sheetData sheetId="5257"/>
      <sheetData sheetId="5258"/>
      <sheetData sheetId="5259"/>
      <sheetData sheetId="5260"/>
      <sheetData sheetId="5261"/>
      <sheetData sheetId="5262"/>
      <sheetData sheetId="5263"/>
      <sheetData sheetId="5264"/>
      <sheetData sheetId="5265"/>
      <sheetData sheetId="5266"/>
      <sheetData sheetId="5267"/>
      <sheetData sheetId="5268"/>
      <sheetData sheetId="5269"/>
      <sheetData sheetId="5270"/>
      <sheetData sheetId="5271"/>
      <sheetData sheetId="5272"/>
      <sheetData sheetId="5273"/>
      <sheetData sheetId="5274"/>
      <sheetData sheetId="5275"/>
      <sheetData sheetId="5276"/>
      <sheetData sheetId="5277"/>
      <sheetData sheetId="5278"/>
      <sheetData sheetId="5279"/>
      <sheetData sheetId="5280"/>
      <sheetData sheetId="5281"/>
      <sheetData sheetId="5282"/>
      <sheetData sheetId="5283"/>
      <sheetData sheetId="5284"/>
      <sheetData sheetId="5285"/>
      <sheetData sheetId="5286"/>
      <sheetData sheetId="5287"/>
      <sheetData sheetId="5288"/>
      <sheetData sheetId="5289"/>
      <sheetData sheetId="5290"/>
      <sheetData sheetId="5291"/>
      <sheetData sheetId="5292"/>
      <sheetData sheetId="5293"/>
      <sheetData sheetId="5294"/>
      <sheetData sheetId="5295"/>
      <sheetData sheetId="5296"/>
      <sheetData sheetId="5297"/>
      <sheetData sheetId="5298"/>
      <sheetData sheetId="5299"/>
      <sheetData sheetId="5300"/>
      <sheetData sheetId="5301"/>
      <sheetData sheetId="5302"/>
      <sheetData sheetId="5303"/>
      <sheetData sheetId="5304"/>
      <sheetData sheetId="5305"/>
      <sheetData sheetId="5306"/>
      <sheetData sheetId="5307"/>
      <sheetData sheetId="5308"/>
      <sheetData sheetId="5309"/>
      <sheetData sheetId="5310"/>
      <sheetData sheetId="5311"/>
      <sheetData sheetId="5312"/>
      <sheetData sheetId="5313"/>
      <sheetData sheetId="5314" refreshError="1"/>
      <sheetData sheetId="5315" refreshError="1"/>
      <sheetData sheetId="5316" refreshError="1"/>
      <sheetData sheetId="5317" refreshError="1"/>
      <sheetData sheetId="5318" refreshError="1"/>
      <sheetData sheetId="5319" refreshError="1"/>
      <sheetData sheetId="5320" refreshError="1"/>
      <sheetData sheetId="5321" refreshError="1"/>
      <sheetData sheetId="5322" refreshError="1"/>
      <sheetData sheetId="5323" refreshError="1"/>
      <sheetData sheetId="5324" refreshError="1"/>
      <sheetData sheetId="5325" refreshError="1"/>
      <sheetData sheetId="5326" refreshError="1"/>
      <sheetData sheetId="5327" refreshError="1"/>
      <sheetData sheetId="5328" refreshError="1"/>
      <sheetData sheetId="5329" refreshError="1"/>
      <sheetData sheetId="5330" refreshError="1"/>
      <sheetData sheetId="5331" refreshError="1"/>
      <sheetData sheetId="5332" refreshError="1"/>
      <sheetData sheetId="5333" refreshError="1"/>
      <sheetData sheetId="5334"/>
      <sheetData sheetId="5335" refreshError="1"/>
      <sheetData sheetId="5336" refreshError="1"/>
      <sheetData sheetId="5337" refreshError="1"/>
      <sheetData sheetId="5338" refreshError="1"/>
      <sheetData sheetId="5339" refreshError="1"/>
      <sheetData sheetId="5340" refreshError="1"/>
      <sheetData sheetId="5341" refreshError="1"/>
      <sheetData sheetId="5342" refreshError="1"/>
      <sheetData sheetId="5343" refreshError="1"/>
      <sheetData sheetId="5344" refreshError="1"/>
      <sheetData sheetId="5345" refreshError="1"/>
      <sheetData sheetId="5346" refreshError="1"/>
      <sheetData sheetId="5347" refreshError="1"/>
      <sheetData sheetId="5348" refreshError="1"/>
      <sheetData sheetId="5349" refreshError="1"/>
      <sheetData sheetId="5350" refreshError="1"/>
      <sheetData sheetId="5351" refreshError="1"/>
      <sheetData sheetId="5352" refreshError="1"/>
      <sheetData sheetId="5353" refreshError="1"/>
      <sheetData sheetId="5354" refreshError="1"/>
      <sheetData sheetId="5355" refreshError="1"/>
      <sheetData sheetId="5356" refreshError="1"/>
      <sheetData sheetId="5357" refreshError="1"/>
      <sheetData sheetId="5358"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
      <sheetName val="TS Memo"/>
      <sheetName val="Sp Report"/>
      <sheetName val="note"/>
      <sheetName val="BTR"/>
      <sheetName val="mlead"/>
      <sheetName val="lead"/>
      <sheetName val="RMR"/>
      <sheetName val="CD Data (Morth)"/>
      <sheetName val="Rd Det Est"/>
      <sheetName val="Rd abs Est"/>
      <sheetName val="HP Det est"/>
      <sheetName val="HP Abs Est"/>
      <sheetName val="CBR"/>
      <sheetName val="Gen Abs"/>
      <sheetName val="DATA_PRG"/>
      <sheetName val="DATA"/>
      <sheetName val="leads"/>
      <sheetName val="Rates-May-14"/>
    </sheetNames>
    <sheetDataSet>
      <sheetData sheetId="0"/>
      <sheetData sheetId="1"/>
      <sheetData sheetId="2">
        <row r="27">
          <cell r="E27" t="str">
            <v>VIJAYAWADA</v>
          </cell>
        </row>
        <row r="28">
          <cell r="E28" t="str">
            <v>VIJAYAWADA</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 sheetId="18" refreshError="1"/>
      <sheetData sheetId="19" refreshError="1"/>
      <sheetData sheetId="20"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Gen abs"/>
      <sheetName val="abs road"/>
      <sheetName val="HP abs"/>
      <sheetName val="R_Det"/>
      <sheetName val="1R 800"/>
      <sheetName val="Ret wall"/>
      <sheetName val="Road data"/>
      <sheetName val="BTR"/>
      <sheetName val="RMR"/>
      <sheetName val="certificates"/>
      <sheetName val="mlead"/>
      <sheetName val="SPT vs PHI"/>
      <sheetName val="Cover"/>
      <sheetName val="Input"/>
      <sheetName val="Lead statemen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8">
          <cell r="C8">
            <v>75</v>
          </cell>
        </row>
        <row r="18">
          <cell r="C18">
            <v>113.5</v>
          </cell>
        </row>
        <row r="23">
          <cell r="D23">
            <v>146.6</v>
          </cell>
        </row>
        <row r="44">
          <cell r="D44">
            <v>226.9</v>
          </cell>
        </row>
      </sheetData>
      <sheetData sheetId="16" refreshError="1"/>
      <sheetData sheetId="17" refreshError="1"/>
      <sheetData sheetId="18" refreshError="1"/>
      <sheetData sheetId="19"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Gen abs"/>
      <sheetName val="abs road"/>
      <sheetName val="HP abs"/>
      <sheetName val="R_Det"/>
      <sheetName val="1R 800"/>
      <sheetName val="Ret wall"/>
      <sheetName val="Road data"/>
      <sheetName val="BTR"/>
      <sheetName val="RMR"/>
      <sheetName val="certificates"/>
      <sheetName val="mlead"/>
      <sheetName val="Cover"/>
      <sheetName val="SPT vs PHI"/>
      <sheetName val="Input"/>
      <sheetName val="Lead statemen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8">
          <cell r="C8">
            <v>75</v>
          </cell>
        </row>
        <row r="18">
          <cell r="C18">
            <v>113.5</v>
          </cell>
        </row>
        <row r="23">
          <cell r="D23">
            <v>146.6</v>
          </cell>
        </row>
        <row r="44">
          <cell r="D44">
            <v>226.9</v>
          </cell>
        </row>
      </sheetData>
      <sheetData sheetId="16" refreshError="1"/>
      <sheetData sheetId="17" refreshError="1"/>
      <sheetData sheetId="18" refreshError="1"/>
      <sheetData sheetId="19"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Line_Est"/>
      <sheetName val="certificates"/>
      <sheetName val="coverpage"/>
      <sheetName val="TS memo"/>
      <sheetName val="Spn report"/>
      <sheetName val="BTR"/>
      <sheetName val="RMR"/>
      <sheetName val="Road data"/>
      <sheetName val="R_Det"/>
      <sheetName val="abs road"/>
      <sheetName val="Abs CD"/>
      <sheetName val="2R 800"/>
      <sheetName val="Gen abs"/>
      <sheetName val="mlea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1">
          <cell r="C11">
            <v>86.4</v>
          </cell>
        </row>
        <row r="73">
          <cell r="D73">
            <v>326.20000000000005</v>
          </cell>
        </row>
      </sheetData>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Line_Est"/>
      <sheetName val="certificates"/>
      <sheetName val="coverpage"/>
      <sheetName val="TS memo"/>
      <sheetName val="Spn report"/>
      <sheetName val="BTR"/>
      <sheetName val="RMR"/>
      <sheetName val="Road data"/>
      <sheetName val="R_Det"/>
      <sheetName val="abs road"/>
      <sheetName val="Abs CD"/>
      <sheetName val="2R 800"/>
      <sheetName val="Gen abs"/>
      <sheetName val="mlea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1">
          <cell r="C11">
            <v>86.4</v>
          </cell>
        </row>
        <row r="73">
          <cell r="D73">
            <v>326.20000000000005</v>
          </cell>
        </row>
      </sheetData>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Gen abs"/>
      <sheetName val="Spn report"/>
      <sheetName val="abs road"/>
      <sheetName val="HP abs"/>
      <sheetName val="HP det"/>
      <sheetName val="R_Det"/>
      <sheetName val="BTR"/>
      <sheetName val="RMR"/>
      <sheetName val="Road data"/>
      <sheetName val="certificates"/>
      <sheetName val="Line"/>
      <sheetName val="ECV"/>
      <sheetName val="Material_Rates"/>
      <sheetName val="mlead"/>
      <sheetName val="TS_memo"/>
      <sheetName val="Gen_abs"/>
      <sheetName val="Spn_report"/>
      <sheetName val="abs_road"/>
      <sheetName val="HP_abs"/>
      <sheetName val="HP_det"/>
      <sheetName val="Road_data"/>
      <sheetName val="Cover"/>
      <sheetName val="MRATES"/>
      <sheetName val="Specification"/>
      <sheetName val="detls"/>
      <sheetName val="Sheet1"/>
      <sheetName val="Data"/>
      <sheetName val="final abstract"/>
      <sheetName val="Lead statement"/>
      <sheetName val="Bitumen trunk"/>
      <sheetName val="Feeder"/>
      <sheetName val="R99 etc"/>
      <sheetName val="Trunk unpaved"/>
      <sheetName val="HDPE"/>
      <sheetName val="pvc_basic"/>
      <sheetName val="SSR 2010-11 Rates"/>
      <sheetName val="Material"/>
      <sheetName val="Works"/>
      <sheetName val="General"/>
      <sheetName val="wh_data"/>
      <sheetName val="wh_data_R"/>
      <sheetName val="CPHEEO"/>
      <sheetName val="input"/>
      <sheetName val="rdamdata"/>
      <sheetName val="Plant &amp;  Machinery"/>
      <sheetName val="Estimate "/>
      <sheetName val="DATA-2005-06"/>
      <sheetName val="col-reinft1"/>
      <sheetName val="labour"/>
      <sheetName val="Rates"/>
      <sheetName val="upa"/>
      <sheetName val="COLUMN"/>
      <sheetName val="data existing_do not delete"/>
      <sheetName val="Analysis"/>
      <sheetName val="Elect."/>
      <sheetName val="office"/>
      <sheetName val="Lab"/>
      <sheetName val="Material&amp;equipment"/>
      <sheetName val="SPT vs PHI"/>
      <sheetName val="SSR 2014-15 Rates"/>
      <sheetName val="Data_Base"/>
      <sheetName val="m"/>
      <sheetName val="habs-list"/>
      <sheetName val="nodes"/>
      <sheetName val="Sheet2"/>
      <sheetName val="lead-st"/>
      <sheetName val="Lead"/>
      <sheetName val="r"/>
      <sheetName val="l"/>
      <sheetName val="Sheet5"/>
      <sheetName val="DATA_PRG"/>
      <sheetName val="civ data"/>
      <sheetName val="segments-details"/>
      <sheetName val="int-Dia-hdpe"/>
      <sheetName val="int-Dia-pvc"/>
      <sheetName val="sup dat"/>
    </sheetNames>
    <sheetDataSet>
      <sheetData sheetId="0" refreshError="1"/>
      <sheetData sheetId="1" refreshError="1"/>
      <sheetData sheetId="2" refreshError="1"/>
      <sheetData sheetId="3" refreshError="1"/>
      <sheetData sheetId="4" refreshError="1"/>
      <sheetData sheetId="5" refreshError="1"/>
      <sheetData sheetId="6"/>
      <sheetData sheetId="7"/>
      <sheetData sheetId="8"/>
      <sheetData sheetId="9" refreshError="1">
        <row r="48">
          <cell r="I48">
            <v>470</v>
          </cell>
        </row>
      </sheetData>
      <sheetData sheetId="10" refreshError="1"/>
      <sheetData sheetId="11" refreshError="1">
        <row r="31">
          <cell r="D31">
            <v>20</v>
          </cell>
        </row>
      </sheetData>
      <sheetData sheetId="12" refreshError="1">
        <row r="7">
          <cell r="C7" t="str">
            <v>Forming embankment with Side earth by mechanical means upto SDR including pre-watering of soil , removal of top soil, excavation of soils , depositing the soils on the embankment, spreading soil, breaking clods, sectioning , grading and consolidation with</v>
          </cell>
        </row>
        <row r="32">
          <cell r="C32" t="str">
            <v>Forming embankment with borrowed useful earth from outside road boundary by mechanical means upto SDR with all leads and lifts including pre-watering of soil at borrow area, removal of top soil, excavation of soils at borrowed area, conveyance of soil, de</v>
          </cell>
        </row>
        <row r="60">
          <cell r="C60" t="str">
            <v>Construction of Granular sub-base by providing   HBG material confirming to Grading - III of MoRT&amp;H Table 400-2 including cost,  seigniorage charges and conveyance of all materials to work site and spreading in uniform layers with motor grader or by appro</v>
          </cell>
        </row>
        <row r="84">
          <cell r="C84" t="str">
            <v xml:space="preserve">Scarifying the existing granular  surface   to a depth of 50 mm by  Manual means including all labour charges etc., complete as per MoRT&amp;H (4th Revision) Specn. No.305.4.3  for finished item of work.  </v>
          </cell>
        </row>
        <row r="99">
          <cell r="C99" t="str">
            <v>Providing, Laying, Spreading for a compacted thickness of 75 mm, using  stone aggregates of Grade - II - H.B.G. ( IRC ) Metal (Machine crushed metal for 22.40mm and below) as per Table 400-7&amp;9 of MoRT&amp;H Specification 404 of 4th revision for Water Bound Ma</v>
          </cell>
        </row>
        <row r="123">
          <cell r="C123" t="str">
            <v>Providing, Laying, Spreading for a compacted thickness of 75 mm, using  stone aggregates of Grade - III - H.B.G. ( IRC ) Metal  (Machine crushed metal for 22.40mm and below) as per Table 400-7&amp; 9 of MoRT&amp;H Specification 404 of 4th revision for Water Bound</v>
          </cell>
        </row>
        <row r="174">
          <cell r="C174" t="str">
            <v>Providing and laying surface dressing  in single coat using 6 mm nominal size IRC HBG machine crushed stone aggregates @ 0.004 cum / sqm on a layer of bitumen binder of   60/70 grade @ 0.75 kg / sqm including cost, seigniorage and conveyance of all materi</v>
          </cell>
        </row>
        <row r="200">
          <cell r="C200" t="str">
            <v xml:space="preserve">Providing and applying tack coat with bitumen Emulsion (Medium settting) (Bulk) using Emulsion pressure distributor at the rate of 0.20 kgs per sqm on the prepared bituminous/granular surface cleaned with mechanical broom for finished item of work as per </v>
          </cell>
        </row>
        <row r="220">
          <cell r="C220" t="str">
            <v>Providing , laying of close graded premix surfacing material ( Mixed seal surfacing) of 20 mm thickness by  hot mix plant  using hard blasted granite crushed aggregates of  13.2mm to 0.09mm (Type 'B')  as per table 500-26 of specification 512 of MoRT&amp;H (4</v>
          </cell>
        </row>
        <row r="249">
          <cell r="C249" t="str">
            <v>Construction of Gravel shoulders  including cost,  seigniorage charges and conveyance of all materials to work site and spreading in uniform layers by approved means,  on prepared surface  and compacting with vibratory roller to achieve the desired densit</v>
          </cell>
        </row>
        <row r="316">
          <cell r="C316" t="str">
            <v>Earthwork excavation in soils upto SDR  by mechanical means for foundations of structures as per drawing and technical specification including setting out, construction of shoring and bracing, removal of stumps and other deleterious matter, dressing sides</v>
          </cell>
        </row>
        <row r="336">
          <cell r="C336" t="str">
            <v>Providing  first class bedding with Granular material below the pipes of  Hume pipe culverts suitably compacted / rammed including cost, seigniorage and conveyance of materials to site etc.,  complete as per drawing and MoRT&amp;H Specification  2900 ( 4th Re</v>
          </cell>
        </row>
        <row r="354">
          <cell r="K354">
            <v>367</v>
          </cell>
        </row>
        <row r="356">
          <cell r="C356" t="str">
            <v>Providing Vibrated Cement Concrete (1:3:6) mix using 40mm size HBG crushed stone aggregate and fine aggregate conforming to table 1000-2 of MoRT&amp;H including cost, seigniorage conveyance of all materials to site and labour charges, centering, machine mixin</v>
          </cell>
        </row>
        <row r="404">
          <cell r="C404" t="str">
            <v>Providing, laying Reinforced cement concrete Hume pipes of 600mm/800mm/1000mm Dia., NP-3 class for pipe culverts  including cost and conveyance of Pipes etc., complete and Labour charges for laying, jointing of 600mm/800mm/1000mm dia. R.C.C Hume pipes  in</v>
          </cell>
        </row>
        <row r="451">
          <cell r="C451" t="str">
            <v>Filling in between body walls  with gravel including cost ,conveyance and  seigniorage of all materials to site etc., complete  as per   Clause 710.1.4 of IRC : 78and as per  MoRT&amp;H Specification No. 2200 &amp; 2907 (4th Revision) and as per Drawing and techn</v>
          </cell>
        </row>
        <row r="559">
          <cell r="C559" t="str">
            <v>Vibrated reinforced cement concrete M 20 grade  using  20mm &amp; 10mm  HBG crushed stone aggregate (Coarse aggregate conforming to table 1000-1 and fine aggregate conforming to table 1000-2) including cost, seigniorage conveyance of all materials to site and</v>
          </cell>
        </row>
      </sheetData>
      <sheetData sheetId="13" refreshError="1"/>
      <sheetData sheetId="14" refreshError="1"/>
      <sheetData sheetId="15"/>
      <sheetData sheetId="16" refreshError="1"/>
      <sheetData sheetId="17" refreshError="1"/>
      <sheetData sheetId="18" refreshError="1"/>
      <sheetData sheetId="19" refreshError="1"/>
      <sheetData sheetId="20" refreshError="1"/>
      <sheetData sheetId="21"/>
      <sheetData sheetId="22"/>
      <sheetData sheetId="23"/>
      <sheetData sheetId="24">
        <row r="7">
          <cell r="C7" t="str">
            <v>Forming embankment with Side earth by mechanical means upto SDR including pre-watering of soil , removal of top soil, excavation of soils , depositing the soils on the embankment, spreading soil, breaking clods, sectioning , grading and consolidation with</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Internal roads"/>
      <sheetName val="Truss Data"/>
      <sheetName val="Truss Data (2)"/>
      <sheetName val="C.page"/>
      <sheetName val="C.page (2)"/>
      <sheetName val="Water supp (2)"/>
      <sheetName val="Compound wall"/>
      <sheetName val="Shops"/>
      <sheetName val="E.O"/>
      <sheetName val="Toilets"/>
      <sheetName val="Data"/>
      <sheetName val="Roads"/>
      <sheetName val="Lead statement"/>
      <sheetName val="Conveyance ch"/>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2">
          <cell r="P12">
            <v>1540.08</v>
          </cell>
        </row>
      </sheetData>
      <sheetData sheetId="14"/>
      <sheetData sheetId="15"/>
      <sheetData sheetId="16"/>
      <sheetData sheetId="17"/>
      <sheetData sheetId="18"/>
      <sheetData sheetId="19"/>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
      <sheetName val="C.page  (2)"/>
      <sheetName val="C.page  (3)"/>
      <sheetName val="C.page  (4)"/>
      <sheetName val="C.page  (5)"/>
      <sheetName val="Truss Data (2)"/>
      <sheetName val="Truss Data"/>
      <sheetName val="Coverd shed"/>
      <sheetName val="Varandah"/>
      <sheetName val="Structures"/>
      <sheetName val="Water supp"/>
      <sheetName val="Structures (2)"/>
      <sheetName val="CC"/>
      <sheetName val="CC (N)"/>
      <sheetName val="Data"/>
      <sheetName val="Lead statement"/>
      <sheetName val="SSR 2010-11 Rates"/>
      <sheetName val="Hire charges"/>
      <sheetName val="centering"/>
      <sheetName val="40KL-250KL Estimate &amp; data"/>
      <sheetName val="CI specials for OHS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Internal roads"/>
      <sheetName val="Truss Data"/>
      <sheetName val="Truss Data (2)"/>
      <sheetName val="C.page"/>
      <sheetName val="C.page (2)"/>
      <sheetName val="Water supp (2)"/>
      <sheetName val="Compound wall"/>
      <sheetName val="Shops"/>
      <sheetName val="E.O"/>
      <sheetName val="Toilets"/>
      <sheetName val="Data"/>
      <sheetName val="Roads"/>
      <sheetName val="Lead statement"/>
      <sheetName val="Conveyance ch"/>
      <sheetName val="SSR 2010-11 Rates"/>
      <sheetName val="Hire charges"/>
      <sheetName val="centering"/>
      <sheetName val="40KL-250KL Estimate &amp; data"/>
      <sheetName val="CI specials for OHSR"/>
      <sheetName val="Usage"/>
      <sheetName val="Common "/>
      <sheetName val="Gener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2">
          <cell r="P12">
            <v>1540.08</v>
          </cell>
        </row>
        <row r="13">
          <cell r="P13">
            <v>1110.08</v>
          </cell>
        </row>
      </sheetData>
      <sheetData sheetId="14"/>
      <sheetData sheetId="15"/>
      <sheetData sheetId="16"/>
      <sheetData sheetId="17"/>
      <sheetData sheetId="18"/>
      <sheetData sheetId="19"/>
      <sheetData sheetId="20" refreshError="1"/>
      <sheetData sheetId="21" refreshError="1"/>
      <sheetData sheetId="22"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Akoli"/>
      <sheetName val="Annex-C"/>
      <sheetName val="ES-akoli"/>
      <sheetName val="abs-akoli"/>
      <sheetName val="abs (2)akoli"/>
      <sheetName val="est-Akoli"/>
      <sheetName val="Cd nam"/>
      <sheetName val="cd namnoor 1"/>
      <sheetName val="sub-1"/>
      <sheetName val="sub-2"/>
      <sheetName val="sub-3"/>
      <sheetName val="sub-4"/>
      <sheetName val="ewcal (2)-akoli"/>
      <sheetName val="ewcal-akoli"/>
      <sheetName val="cover-Akoli"/>
      <sheetName val="Ann-Korta"/>
      <sheetName val="cover-korta"/>
      <sheetName val="Culvert-3"/>
      <sheetName val="Culvert-(2)"/>
      <sheetName val="Culvert-1"/>
      <sheetName val="abs (2)ko"/>
      <sheetName val="abs-korta"/>
      <sheetName val="est-korta"/>
      <sheetName val="ES-korta"/>
      <sheetName val="ewcal-korta (2)"/>
      <sheetName val="ewcal-korta"/>
      <sheetName val="Lead"/>
      <sheetName val="data"/>
      <sheetName val="abs_(2)akoli"/>
      <sheetName val="Cd_nam"/>
      <sheetName val="cd_namnoor_1"/>
      <sheetName val="ewcal_(2)-akoli"/>
      <sheetName val="abs_(2)ko"/>
      <sheetName val="ewcal-korta_(2)"/>
      <sheetName val="Data.F8.BTR"/>
      <sheetName val="abs_(2)akoli1"/>
      <sheetName val="Cd_nam1"/>
      <sheetName val="cd_namnoor_11"/>
      <sheetName val="ewcal_(2)-akoli1"/>
      <sheetName val="abs_(2)ko1"/>
      <sheetName val="ewcal-korta_(2)1"/>
      <sheetName val="Data_F8_BTR"/>
      <sheetName val="r"/>
      <sheetName val="HDPE"/>
      <sheetName val="DI"/>
      <sheetName val="pvc"/>
      <sheetName val="pvc_basic"/>
      <sheetName val="hdpe_basic"/>
      <sheetName val="Common "/>
      <sheetName val="segments-details"/>
      <sheetName val="int-Dia-hdpe"/>
      <sheetName val="habs-list"/>
      <sheetName val="int-Dia-pvc"/>
      <sheetName val="Work_sheet"/>
      <sheetName val="t_prsr"/>
      <sheetName val="id"/>
      <sheetName val="GN_ST_10"/>
      <sheetName val="GN-ST-10"/>
      <sheetName val="data existing_do not delete"/>
      <sheetName val="Usage"/>
      <sheetName val="General"/>
      <sheetName val="Cover"/>
      <sheetName val="MRATES"/>
      <sheetName val="DATA-BASE"/>
      <sheetName val="DATA-ABSTRACT"/>
      <sheetName val="coverpage"/>
      <sheetName val="Road data"/>
      <sheetName val="leads"/>
      <sheetName val="maya"/>
      <sheetName val="Sheet1"/>
      <sheetName val="Material"/>
      <sheetName val="Works"/>
      <sheetName val="RMR"/>
      <sheetName val="GF SB Ok "/>
      <sheetName val="Specification report"/>
      <sheetName val="Sheet1 (2)"/>
      <sheetName val="Lead statement"/>
      <sheetName val="Class IV Qtr. Ele"/>
      <sheetName val="rdamdata"/>
      <sheetName val="lead-st"/>
      <sheetName val="BWSCPlt"/>
      <sheetName val="CI"/>
      <sheetName val="G.R.P"/>
      <sheetName val="PSC REVISED"/>
      <sheetName val="m"/>
      <sheetName val="Compound wall  Ok"/>
      <sheetName val="Bitumen trunk"/>
      <sheetName val="Feeder"/>
      <sheetName val="R99 etc"/>
      <sheetName val="Trunk unpaved"/>
      <sheetName val="Levels"/>
      <sheetName val="HDPE-pipe-rates"/>
      <sheetName val="pvc-pipe-rates"/>
      <sheetName val="m1"/>
      <sheetName val="v"/>
      <sheetName val="Rate"/>
      <sheetName val="cover-Akoly"/>
      <sheetName val="cover-oorta"/>
      <sheetName val="ewcal-korti_(2)1"/>
      <sheetName val="int-Diá-pvc"/>
      <sheetName val="Analy_7-10"/>
      <sheetName val="DataInput"/>
      <sheetName val="DataInput-1"/>
      <sheetName val="DI Rate Analysis"/>
      <sheetName val="Lead statement ss5"/>
      <sheetName val="SUMP1420KL@HW"/>
      <sheetName val="Sheet2"/>
      <sheetName val="DATA_PRG"/>
      <sheetName val="sg-clay(d)"/>
      <sheetName val="Main sheet"/>
      <sheetName val="stone"/>
      <sheetName val="Design"/>
      <sheetName val="Process"/>
      <sheetName val="MRMECADAMoad data"/>
      <sheetName val="R_Det"/>
      <sheetName val="abs_(2)akoli2"/>
      <sheetName val="Cd_nam2"/>
      <sheetName val="cd_namnoor_12"/>
      <sheetName val="ewcal_(2)-akoli2"/>
      <sheetName val="abs_(2)ko2"/>
      <sheetName val="ewcal-korta_(2)2"/>
      <sheetName val="Data_F8_BTR1"/>
      <sheetName val="Common_"/>
      <sheetName val="data_existing_do_not_delete"/>
      <sheetName val="ABS"/>
      <sheetName val="p&amp;m"/>
      <sheetName val="Boq (Main Building)"/>
      <sheetName val="ewst"/>
      <sheetName val="Convey"/>
      <sheetName val="PRECAST lightconc-II"/>
      <sheetName val="Labour"/>
      <sheetName val="Plant &amp;  Machinery"/>
      <sheetName val="MRoad data"/>
      <sheetName val="Design of two-way slab"/>
      <sheetName val="zone-8"/>
      <sheetName val="MHNO_LEV"/>
      <sheetName val="Data rough"/>
      <sheetName val="Main"/>
      <sheetName val="dlvoid"/>
      <sheetName val="slab"/>
      <sheetName val="Staff Acco."/>
      <sheetName val="C-data"/>
      <sheetName val="Rates"/>
      <sheetName val="Road_data"/>
      <sheetName val="abs_(2)akoli3"/>
      <sheetName val="Cd_nam3"/>
      <sheetName val="cd_namnoor_13"/>
      <sheetName val="ewcal_(2)-akoli3"/>
      <sheetName val="abs_(2)ko3"/>
      <sheetName val="ewcal-korta_(2)3"/>
      <sheetName val="Data_F8_BTR2"/>
      <sheetName val="data_existing_do_not_delete1"/>
      <sheetName val="Road_data1"/>
      <sheetName val="Common_1"/>
      <sheetName val="BTR"/>
      <sheetName val="GenAbst"/>
      <sheetName val="Av.G Level"/>
      <sheetName val="Sheet9"/>
      <sheetName val="Data-ELSR"/>
      <sheetName val=" Data -Valves"/>
      <sheetName val="sch"/>
      <sheetName val="Lookup"/>
      <sheetName val="Abs PMRL"/>
      <sheetName val="ssr-rates"/>
      <sheetName val="hdpe_rates"/>
      <sheetName val="hdpe_wt-r"/>
      <sheetName val="pvc-rates"/>
      <sheetName val="PVC weights"/>
      <sheetName val="index"/>
      <sheetName val="pop"/>
      <sheetName val="HS 30.04.2015.Final"/>
      <sheetName val="Rates SSR 2008-09"/>
      <sheetName val="moments-table(tri)"/>
      <sheetName val="HPs HPs"/>
      <sheetName val="nodes"/>
      <sheetName val="int-Dia"/>
      <sheetName val="JAWAHAR-hyd-original"/>
      <sheetName val="detls"/>
      <sheetName val="pumping main"/>
      <sheetName val="hdpe weights"/>
      <sheetName val=" data sheet "/>
      <sheetName val="HS 1"/>
      <sheetName val="0000000000000"/>
      <sheetName val="DATA-2005-06"/>
      <sheetName val="51"/>
      <sheetName val="mlead"/>
      <sheetName val="PUMP_DATA"/>
      <sheetName val="water-hammar-strenght"/>
      <sheetName val="wh_data"/>
      <sheetName val="wh_data_R"/>
      <sheetName val="CPHEEO"/>
      <sheetName val="input"/>
      <sheetName val="TBAL9697 -group wise  sdpl"/>
      <sheetName val="RAFT"/>
      <sheetName val="scour depth"/>
      <sheetName val="Boq"/>
      <sheetName val="Road data-TDR"/>
      <sheetName val="Summary"/>
      <sheetName val="joinery data"/>
      <sheetName val="abs road"/>
      <sheetName val="BS8007"/>
      <sheetName val="LOCAL RATES"/>
      <sheetName val="GM&amp;PM WE1 EST"/>
      <sheetName val="BWSCP"/>
      <sheetName val="Detailed"/>
      <sheetName val="AV_GRP ms bwsc"/>
      <sheetName val="Sheet3"/>
      <sheetName val="Master data"/>
      <sheetName val="TCS_Schedule (2)"/>
      <sheetName val="nandipet intra"/>
      <sheetName val="hdpe-rates"/>
      <sheetName val="Quarry"/>
      <sheetName val="Line"/>
      <sheetName val="CRUST"/>
      <sheetName val="QDTS"/>
      <sheetName val="C.D.Abs.Est."/>
      <sheetName val="boredetails"/>
      <sheetName val="Valves"/>
      <sheetName val="MS Rates"/>
      <sheetName val="CS "/>
      <sheetName val="_5wgdhabfinal00_01"/>
      <sheetName val="Z1_DATA"/>
      <sheetName val="PM&amp;GM"/>
      <sheetName val="AV-PVC"/>
      <sheetName val="DI gate-DI"/>
      <sheetName val="DIgate_PVC "/>
      <sheetName val="GF_SB_Ok_"/>
      <sheetName val="Specification_report"/>
      <sheetName val="Compound_wall__Ok"/>
      <sheetName val="Bitumen_trunk"/>
      <sheetName val="R99_etc"/>
      <sheetName val="Trunk_unpaved"/>
      <sheetName val="Class_IV_Qtr__Ele"/>
      <sheetName val="Lead_statement"/>
      <sheetName val="G_R_P"/>
      <sheetName val="PSC_REVISED"/>
      <sheetName val="Sheet1_(2)"/>
      <sheetName val="Lead_statement_ss5"/>
      <sheetName val="DI_Rate_Analysis"/>
      <sheetName val="MRMECADAMoad_data"/>
      <sheetName val="Main_sheet"/>
      <sheetName val="zone-2"/>
      <sheetName val="Challan"/>
      <sheetName val="dump"/>
      <sheetName val="CC Road"/>
      <sheetName val="ultmom"/>
      <sheetName val="sup dat"/>
      <sheetName val="MTC-estimate"/>
      <sheetName val="ESTIMATE"/>
      <sheetName val="Masonry"/>
      <sheetName val="wh"/>
      <sheetName val="CPI"/>
      <sheetName val="WPI C"/>
      <sheetName val="WPI all"/>
      <sheetName val="WPI HM"/>
      <sheetName val="WPI S"/>
      <sheetName val="SSR 2014-15 Rates"/>
      <sheetName val="Data_Base"/>
      <sheetName val="Factory_rates"/>
      <sheetName val="Specification"/>
      <sheetName val="road est"/>
      <sheetName val="LIST"/>
      <sheetName val="Mp-team 1"/>
      <sheetName val="Bridge Data 2005-06"/>
      <sheetName val="Road Detail Est."/>
      <sheetName val="Road"/>
      <sheetName val="title"/>
      <sheetName val="pier design"/>
      <sheetName val="Rate Analysis"/>
      <sheetName val="Economic RisingMain  Ph-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ertificates"/>
      <sheetName val="Cover"/>
      <sheetName val="Sp. Report"/>
      <sheetName val="TSmemo"/>
      <sheetName val="BTR"/>
      <sheetName val="RMR"/>
      <sheetName val="Rd.Data"/>
      <sheetName val="C.D.Data (Morth)"/>
      <sheetName val="Rd.Det.Est"/>
      <sheetName val="Gen.Abs."/>
      <sheetName val="Rd.abs.Est"/>
      <sheetName val="Abs_p_04"/>
      <sheetName val="Abs.p_01"/>
      <sheetName val="Abs.cc"/>
      <sheetName val="Abs_ret"/>
      <sheetName val="Abs_vent&amp;pipe"/>
      <sheetName val="Abs_slab"/>
      <sheetName val="Abs_box"/>
      <sheetName val="Det. 1Rx800"/>
      <sheetName val="Det. 2Rx800"/>
      <sheetName val="Det. CC"/>
      <sheetName val="CD_DET_PIPE_1R"/>
      <sheetName val="Slab det est"/>
      <sheetName val="CD_DET_1CELL_BOX"/>
      <sheetName val="CD_DET_4CELL_BOX"/>
      <sheetName val="CBR"/>
      <sheetName val="mlead"/>
      <sheetName val="Leads"/>
      <sheetName val="rdamdata"/>
      <sheetName val="DATA"/>
      <sheetName val="DetEst"/>
      <sheetName val="coverpage"/>
      <sheetName val="Road data"/>
      <sheetName val="MRATES"/>
      <sheetName val="Lead statement"/>
      <sheetName val="r"/>
      <sheetName val="EDWise"/>
      <sheetName val="Labour"/>
      <sheetName val="Material"/>
      <sheetName val="Plant &amp;  Machinery"/>
      <sheetName val="Drains Est"/>
      <sheetName val="Rd.Est"/>
      <sheetName val="abs road"/>
      <sheetName val="maya"/>
      <sheetName val="RMR "/>
      <sheetName val="Road data "/>
      <sheetName val="Abutment"/>
      <sheetName val="Sketch"/>
      <sheetName val="MRoad data"/>
      <sheetName val="Abs_CD_2"/>
      <sheetName val="road est"/>
      <sheetName val="ECV"/>
      <sheetName val="Road Detail Est."/>
      <sheetName val="R_Det"/>
      <sheetName val="C-data"/>
      <sheetName val="Basicrates"/>
      <sheetName val="Input"/>
      <sheetName val="Lead"/>
      <sheetName val="Masonry"/>
      <sheetName val="GEN_abstrct"/>
      <sheetName val="Data (2)"/>
    </sheetNames>
    <sheetDataSet>
      <sheetData sheetId="0"/>
      <sheetData sheetId="1"/>
      <sheetData sheetId="2"/>
      <sheetData sheetId="3" refreshError="1">
        <row r="8">
          <cell r="C8" t="str">
            <v xml:space="preserve">Improvements to  Madhavaram-Kamsalipalem Road from Km 0/0 to 4/8 in West Godavari District </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Gen abs"/>
      <sheetName val="certificates"/>
      <sheetName val="coverpage"/>
      <sheetName val="TS memo"/>
      <sheetName val="Spn report"/>
      <sheetName val="BTR"/>
      <sheetName val="RMR"/>
      <sheetName val="Road data"/>
      <sheetName val="R_Det"/>
      <sheetName val="abs road"/>
      <sheetName val="HP DET 600"/>
      <sheetName val="HP det"/>
      <sheetName val="HP abs"/>
      <sheetName val="cc drain det "/>
      <sheetName val="cc drain abstract"/>
      <sheetName val="CC Pavement  det"/>
      <sheetName val="Sheet5"/>
      <sheetName val="RT wall"/>
      <sheetName val="Det _Ret"/>
      <sheetName val="CBR"/>
      <sheetName val="mlead"/>
      <sheetName val="Gen_abs"/>
      <sheetName val="TS_memo"/>
      <sheetName val="Spn_report"/>
      <sheetName val="Road_data"/>
      <sheetName val="abs_road"/>
      <sheetName val="HP_DET_600"/>
      <sheetName val="HP_det"/>
      <sheetName val="HP_abs"/>
      <sheetName val="cc_drain_det_"/>
      <sheetName val="cc_drain_abstract"/>
      <sheetName val="CC_Pavement__det"/>
      <sheetName val="RT_wall"/>
      <sheetName val="Det__Ret"/>
      <sheetName val="Cover"/>
      <sheetName val="Material"/>
      <sheetName val="Works"/>
      <sheetName val="General"/>
      <sheetName val="Data"/>
      <sheetName val="LEAD"/>
      <sheetName val="Estimate 10.00 Lakhs "/>
      <sheetName val="v"/>
      <sheetName val="Usage"/>
      <sheetName val="Common "/>
      <sheetName val="Lead statement"/>
      <sheetName val="Bitumen trunk"/>
      <sheetName val="Feeder"/>
      <sheetName val="R99 etc"/>
      <sheetName val="Trunk unpaved"/>
      <sheetName val="Data.F8.BTR"/>
      <sheetName val="HDPE"/>
      <sheetName val="DI"/>
      <sheetName val="pvc"/>
      <sheetName val="hdpe_basic"/>
      <sheetName val="pvc_basic"/>
      <sheetName val="office"/>
      <sheetName val="Lab"/>
      <sheetName val="Material&amp;equipment"/>
      <sheetName val="DISCOUNT"/>
      <sheetName val="m"/>
      <sheetName val="Boq"/>
      <sheetName val="COLUMN"/>
      <sheetName val="TBAL9697 -group wise  sdpl"/>
      <sheetName val="CPHEEO"/>
      <sheetName val="wh_data_R"/>
      <sheetName val="wh_data"/>
      <sheetName val="input"/>
      <sheetName val="Specification report"/>
      <sheetName val="MRATES"/>
      <sheetName val="Sheet1"/>
      <sheetName val="r"/>
      <sheetName val="quarry"/>
      <sheetName val="C-data"/>
      <sheetName val="lead-st"/>
      <sheetName val="rdamdata"/>
      <sheetName val="segments-details"/>
      <sheetName val="habs-list"/>
      <sheetName val="int-Dia-hdpe"/>
      <sheetName val="int-Dia-pvc"/>
      <sheetName val="Labour"/>
      <sheetName val="Plant &amp;  Machinery"/>
      <sheetName val="Sheet1 (2)"/>
      <sheetName val="Sheet2"/>
      <sheetName val="pvc-pipe-rates"/>
      <sheetName val="ESTIMATE"/>
      <sheetName val="1-Pop Proj"/>
      <sheetName val="Gen_abs1"/>
      <sheetName val="TS_memo1"/>
      <sheetName val="Spn_report1"/>
      <sheetName val="Road_data1"/>
      <sheetName val="abs_road1"/>
      <sheetName val="HP_DET_6001"/>
      <sheetName val="HP_det1"/>
      <sheetName val="HP_abs1"/>
      <sheetName val="cc_drain_det_1"/>
      <sheetName val="cc_drain_abstract1"/>
      <sheetName val="CC_Pavement__det1"/>
      <sheetName val="RT_wall1"/>
      <sheetName val="Det__Ret1"/>
      <sheetName val="Estimate_10_00_Lakhs_"/>
      <sheetName val="Common_"/>
      <sheetName val="Lead_statement"/>
      <sheetName val="Bitumen_trunk"/>
      <sheetName val="R99_etc"/>
      <sheetName val="Trunk_unpaved"/>
      <sheetName val="Data_F8_BTR"/>
      <sheetName val="BWSCPlt"/>
      <sheetName val="CI"/>
      <sheetName val="G.R.P"/>
      <sheetName val="PSC REVISED"/>
      <sheetName val="Bridge Data 2005-06"/>
      <sheetName val="Work_sheet"/>
      <sheetName val="road est"/>
    </sheetNames>
    <sheetDataSet>
      <sheetData sheetId="0" refreshError="1"/>
      <sheetData sheetId="1" refreshError="1"/>
      <sheetData sheetId="2" refreshError="1"/>
      <sheetData sheetId="3" refreshError="1"/>
      <sheetData sheetId="4">
        <row r="27">
          <cell r="E27" t="str">
            <v>SRIKAKULAM</v>
          </cell>
        </row>
      </sheetData>
      <sheetData sheetId="5"/>
      <sheetData sheetId="6"/>
      <sheetData sheetId="7" refreshError="1"/>
      <sheetData sheetId="8"/>
      <sheetData sheetId="9">
        <row r="30">
          <cell r="K30">
            <v>43.7</v>
          </cell>
        </row>
        <row r="89">
          <cell r="K89">
            <v>1.6</v>
          </cell>
        </row>
        <row r="116">
          <cell r="K116">
            <v>1001</v>
          </cell>
        </row>
        <row r="142">
          <cell r="K142">
            <v>1078</v>
          </cell>
        </row>
        <row r="173">
          <cell r="K173">
            <v>17.100000000000001</v>
          </cell>
        </row>
        <row r="197">
          <cell r="K197">
            <v>3.6</v>
          </cell>
        </row>
        <row r="234">
          <cell r="K234">
            <v>3203</v>
          </cell>
        </row>
        <row r="251">
          <cell r="K251">
            <v>234</v>
          </cell>
        </row>
      </sheetData>
      <sheetData sheetId="10" refreshError="1">
        <row r="31">
          <cell r="I31">
            <v>53310</v>
          </cell>
        </row>
      </sheetData>
      <sheetData sheetId="11"/>
      <sheetData sheetId="12" refreshError="1"/>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row r="30">
          <cell r="K30">
            <v>43.7</v>
          </cell>
        </row>
      </sheetData>
      <sheetData sheetId="25">
        <row r="30">
          <cell r="K30">
            <v>43.7</v>
          </cell>
        </row>
      </sheetData>
      <sheetData sheetId="26">
        <row r="30">
          <cell r="K30">
            <v>43.7</v>
          </cell>
        </row>
      </sheetData>
      <sheetData sheetId="27">
        <row r="30">
          <cell r="K30">
            <v>43.7</v>
          </cell>
        </row>
      </sheetData>
      <sheetData sheetId="28" refreshError="1"/>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04-05"/>
      <sheetName val="Lead"/>
      <sheetName val="sub-data "/>
      <sheetName val="Data.F8.BTR"/>
      <sheetName val="F6-Estt"/>
      <sheetName val="sub estt"/>
      <sheetName val="Labour"/>
      <sheetName val="Machinery"/>
      <sheetName val="Sheet1"/>
      <sheetName val="Data_F8_BTR"/>
      <sheetName val="Cover-MEstt_"/>
      <sheetName val="ABST(PART_B)_"/>
      <sheetName val="F6-Gnrl_Abstrt"/>
      <sheetName val="sub-data_"/>
      <sheetName val="sub_estt"/>
      <sheetName val="lead-st"/>
      <sheetName val="rdamdata"/>
      <sheetName val="Work_sheet"/>
      <sheetName val="Common "/>
      <sheetName val="r"/>
      <sheetName val="Cover-MEstt_1"/>
      <sheetName val="ABST(PART_B)_1"/>
      <sheetName val="F6-Gnrl_Abstrt1"/>
      <sheetName val="sub-data_1"/>
      <sheetName val="Data_F8_BTR1"/>
      <sheetName val="sub_estt1"/>
      <sheetName val="Common_"/>
      <sheetName val="Lead statement ss5"/>
      <sheetName val="MRATES"/>
      <sheetName val="DATA_PRG"/>
      <sheetName val="Material"/>
      <sheetName val="Plant &amp;  Machinery"/>
      <sheetName val="segments-details"/>
      <sheetName val="int-Dia-hdpe"/>
      <sheetName val="habs-list"/>
      <sheetName val="int-Dia-pvc"/>
      <sheetName val="Lead statement"/>
      <sheetName val="DATA"/>
      <sheetName val="Road data"/>
      <sheetName val="mlead"/>
      <sheetName val="abs road"/>
      <sheetName val="R_Det"/>
      <sheetName val="Works"/>
      <sheetName val="RMR"/>
      <sheetName val="General"/>
      <sheetName val="v"/>
      <sheetName val="t_prsr"/>
      <sheetName val="id"/>
      <sheetName val="wh_data"/>
      <sheetName val="wh_data_R"/>
      <sheetName val="CPHEEO"/>
      <sheetName val="input"/>
      <sheetName val="Class IV Qtr. Ele"/>
      <sheetName val="coverpage"/>
      <sheetName val="m"/>
      <sheetName val="Levels"/>
      <sheetName val="GROUND FLOOR"/>
      <sheetName val="PUMP_DATA"/>
      <sheetName val="leads"/>
      <sheetName val="CI"/>
      <sheetName val="DI"/>
      <sheetName val="G.R.P"/>
      <sheetName val="HDPE"/>
      <sheetName val="PSC REVISED"/>
      <sheetName val="pvc"/>
      <sheetName val="F6-Est4"/>
      <sheetName val="nodes"/>
      <sheetName val="int-Dia"/>
      <sheetName val="JAWAHAR-hyd-original"/>
      <sheetName val="Bitumen trunk"/>
      <sheetName val="Feeder"/>
      <sheetName val="R99 etc"/>
      <sheetName val="Trunk unpaved"/>
      <sheetName val="maya"/>
      <sheetName val="BWSCPlt"/>
      <sheetName val="CPI"/>
      <sheetName val="WPI C"/>
      <sheetName val="WPI all"/>
      <sheetName val="WPI HM"/>
      <sheetName val="WPI S"/>
      <sheetName val="sub-dapa "/>
      <sheetName val="Plant 㫨  Machinery"/>
      <sheetName val="LS"/>
      <sheetName val="Cover"/>
      <sheetName val="Rate"/>
      <sheetName val="PM&amp;GM"/>
      <sheetName val="AV-PVC"/>
      <sheetName val="DI gate-DI"/>
      <sheetName val="DIgate_PVC "/>
      <sheetName val="sg-clay(d)"/>
      <sheetName val="DATA-BASE"/>
      <sheetName val="DATA-ABSTRACT"/>
      <sheetName val="Bridge Data 2005-06"/>
      <sheetName val="DATA_ENTRY"/>
      <sheetName val="SPT vs PHI"/>
      <sheetName val="Data 07-08 "/>
      <sheetName val="SSR 2015-16"/>
      <sheetName val="DATA SHEET FOR 2012 - 13"/>
      <sheetName val="Main sheet"/>
      <sheetName val="Nspt-smp-final-ORIGINAL"/>
      <sheetName val="Sorted"/>
      <sheetName val="ABS"/>
      <sheetName val="SUMP1420KL@HW"/>
      <sheetName val="Sheet2"/>
      <sheetName val="Rates"/>
      <sheetName val="Data-ELSR"/>
      <sheetName val=" Data -Valves"/>
      <sheetName val="zone-8"/>
      <sheetName val="MHNO_LEV"/>
      <sheetName val="Specification"/>
      <sheetName val="Avenue Plantation "/>
      <sheetName val="farmyard"/>
      <sheetName val="In put soft"/>
      <sheetName val="softscape data "/>
      <sheetName val="est input"/>
      <sheetName val="C-data  2)"/>
      <sheetName val="conveyance "/>
      <sheetName val="Civil SoR"/>
      <sheetName val="WS SoR "/>
      <sheetName val="C-data  for sub est"/>
      <sheetName val="Chain link mesh "/>
      <sheetName val="MS Grill CW"/>
      <sheetName val=" SS Gate (2)"/>
      <sheetName val=" Barbed wire (2)"/>
      <sheetName val="Genera Abstract Estimate "/>
      <sheetName val="Joinery"/>
      <sheetName val="WS Data"/>
      <sheetName val="Entrance Arch ( H )"/>
      <sheetName val="Entrance Arch ( CH )"/>
      <sheetName val="Soft Scape"/>
      <sheetName val="1.Hard Scape "/>
      <sheetName val="2"/>
      <sheetName val="Sliding Gate"/>
      <sheetName val="Boundary Wall"/>
      <sheetName val="Toilet 5X3m"/>
      <sheetName val="Shower Area 4X1.5m"/>
      <sheetName val="Cremains Room 5X5m"/>
      <sheetName val="Office Room 6X6m"/>
      <sheetName val="Security Room 3X3m"/>
      <sheetName val="Store Room 6X5.7m"/>
      <sheetName val="Mortury 6X6m"/>
      <sheetName val="Pre Ritual Area 8X8m"/>
      <sheetName val="Post Ritual Area 6X5m"/>
      <sheetName val="Electric Crematorioum 15X15m"/>
      <sheetName val="Conventional Crematorium6.2X5.2"/>
      <sheetName val="Office cum Security Room 7X4m"/>
      <sheetName val="Chain link mesh fencing "/>
      <sheetName val="Sheet9"/>
      <sheetName val="gen"/>
      <sheetName val="Cover-MEstt_2"/>
      <sheetName val="ABST(PART_B)_2"/>
      <sheetName val="F6-Gnrl_Abstrt2"/>
      <sheetName val="sub-data_2"/>
      <sheetName val="Data_F8_BTR2"/>
      <sheetName val="sub_estt2"/>
      <sheetName val="Common_1"/>
      <sheetName val="Plant_&amp;__Machinery"/>
      <sheetName val="Lead_statement_ss5"/>
      <sheetName val="Lead_statement"/>
      <sheetName val="Road_data"/>
      <sheetName val="abs_road"/>
      <sheetName val="Class_IV_Qtr__Ele"/>
      <sheetName val="hdpe_basic"/>
      <sheetName val="pvc_basic"/>
      <sheetName val="Boq"/>
      <sheetName val="TBAL9697 -group wise  sdpl"/>
      <sheetName val="Process"/>
      <sheetName val="Specification report"/>
      <sheetName val="1V800"/>
      <sheetName val="Rd.Est"/>
      <sheetName val="p&amp;m"/>
      <sheetName val="habs-details"/>
      <sheetName val="hab-details"/>
      <sheetName val="INPUT-DATA"/>
      <sheetName val="DL CAL"/>
      <sheetName val="SSR 2014-15 Rates"/>
      <sheetName val="Flanged Beams"/>
      <sheetName val="Rectangular Beam"/>
      <sheetName val="not req 3"/>
      <sheetName val="ultmom"/>
      <sheetName val="dlvoid"/>
      <sheetName val="final abstract"/>
      <sheetName val="detail'02"/>
      <sheetName val="G_R_P"/>
      <sheetName val="PSC_REVISED"/>
      <sheetName val="Cover-MEstt_3"/>
      <sheetName val="ABST(PART_B)_3"/>
      <sheetName val="F6-Gnrl_Abstrt3"/>
      <sheetName val="sub-data_3"/>
      <sheetName val="Data_F8_BTR3"/>
      <sheetName val="sub_estt3"/>
      <sheetName val="Common_2"/>
      <sheetName val="Lead_statement_ss51"/>
      <sheetName val="G_R_P1"/>
      <sheetName val="PSC_REVISED1"/>
      <sheetName val="Plant_&amp;__Machinery1"/>
      <sheetName val="Data rough"/>
      <sheetName val="Convey"/>
      <sheetName val="bundqty"/>
      <sheetName val="ESTIMATE"/>
      <sheetName val="Mortars"/>
      <sheetName val="hdpe weights"/>
      <sheetName val="data existing_do not delete"/>
      <sheetName val="m1"/>
      <sheetName val="detls"/>
      <sheetName val="SSR 2010-11 Rates"/>
      <sheetName val="Data well"/>
      <sheetName val="Lead Distance"/>
      <sheetName val="WATER-HAMMER"/>
      <sheetName val="crop water req.(Kh)  "/>
      <sheetName val="Bund"/>
      <sheetName val="C.D.Abs.Est."/>
      <sheetName val="20kL-design-final"/>
      <sheetName val="wh"/>
      <sheetName val="AV-HDPE"/>
      <sheetName val="Di_gate-HDPE"/>
      <sheetName val="Valves"/>
      <sheetName val="MS Rates"/>
      <sheetName val="co_5"/>
      <sheetName val="hdpe-rates"/>
      <sheetName val="pvc-rates"/>
      <sheetName val="AV-BWSC&amp;MS"/>
      <sheetName val="AV_AC"/>
      <sheetName val="di_Gate_AC"/>
      <sheetName val="Digate-BWSCP-MS"/>
      <sheetName val="DI_gate_di"/>
      <sheetName val="LEAD (2)"/>
      <sheetName val="water-hammar-strenght"/>
      <sheetName val="FORM7"/>
      <sheetName val="LOCAL RATES"/>
      <sheetName val="TOP SLAB-beams"/>
      <sheetName val="Formulas"/>
      <sheetName val="SITE OVERHEADS"/>
      <sheetName val="BALAN1"/>
      <sheetName val="BTR"/>
      <sheetName val="Line"/>
      <sheetName val="conc-foot-gradeslab"/>
      <sheetName val="C-data"/>
      <sheetName val="MRoad data"/>
      <sheetName val="Detail In Door Stad"/>
      <sheetName val="_5wgdhabfinal00_01"/>
      <sheetName val="Elect."/>
      <sheetName val="PVC weights"/>
      <sheetName val="index"/>
      <sheetName val="Global factors"/>
      <sheetName val="Z1_DATA"/>
      <sheetName val="BM-HOOP"/>
      <sheetName val="Iocount"/>
      <sheetName val="ewst"/>
      <sheetName val="l"/>
      <sheetName val="#REF"/>
      <sheetName val="checked"/>
      <sheetName val="pop"/>
      <sheetName val="ssr-rates"/>
      <sheetName val="1-Pop Proj"/>
      <sheetName val="sand"/>
      <sheetName val="stone"/>
      <sheetName val="Hyd_Stmt"/>
      <sheetName val="Quarry"/>
      <sheetName val="CRUST"/>
      <sheetName val="QDTS"/>
      <sheetName val="nandipet intra"/>
      <sheetName val="Detailed"/>
      <sheetName val="Road_data1"/>
      <sheetName val="abs_road1"/>
      <sheetName val="Class_IV_Qtr__Ele1"/>
      <sheetName val="Lead_statement1"/>
      <sheetName val="GROUND_FLOOR"/>
      <sheetName val="Bridge_Data_2005-06"/>
      <sheetName val="Data_07-08_"/>
      <sheetName val="DI_gate-DI"/>
      <sheetName val="DIgate_PVC_"/>
      <sheetName val="Bitumen_trunk"/>
      <sheetName val="R99_etc"/>
      <sheetName val="Trunk_unpaved"/>
      <sheetName val="sub-dapa_"/>
      <sheetName val="Plant_㫨__Machinery"/>
      <sheetName val="Avenue_Plantation_"/>
      <sheetName val="In_put_soft"/>
      <sheetName val="softscape_data_"/>
      <sheetName val="est_input"/>
      <sheetName val="C-data__2)"/>
      <sheetName val="conveyance_"/>
      <sheetName val="Civil_SoR"/>
      <sheetName val="WS_SoR_"/>
      <sheetName val="C-data__for_sub_est"/>
      <sheetName val="Chain_link_mesh_"/>
      <sheetName val="MS_Grill_CW"/>
      <sheetName val="_SS_Gate_(2)"/>
      <sheetName val="_Barbed_wire_(2)"/>
      <sheetName val="Genera_Abstract_Estimate_"/>
      <sheetName val="WS_Data"/>
      <sheetName val="Entrance_Arch_(_H_)"/>
      <sheetName val="Entrance_Arch_(_CH_)"/>
      <sheetName val="Soft_Scape"/>
      <sheetName val="1_Hard_Scape_"/>
      <sheetName val="Sliding_Gate"/>
      <sheetName val="Boundary_Wall"/>
      <sheetName val="Toilet_5X3m"/>
      <sheetName val="Shower_Area_4X1_5m"/>
      <sheetName val="Cremains_Room_5X5m"/>
      <sheetName val="Office_Room_6X6m"/>
      <sheetName val="Security_Room_3X3m"/>
      <sheetName val="Store_Room_6X5_7m"/>
      <sheetName val="Mortury_6X6m"/>
      <sheetName val="Pre_Ritual_Area_8X8m"/>
      <sheetName val="Post_Ritual_Area_6X5m"/>
      <sheetName val="Electric_Crematorioum_15X15m"/>
      <sheetName val="Conventional_Crematorium6_2X5_2"/>
      <sheetName val="Office_cum_Security_Room_7X4m"/>
      <sheetName val="Chain_link_mesh_fencing_"/>
      <sheetName val="SPT_vs_PHI"/>
      <sheetName val="WPI_C"/>
      <sheetName val="WPI_all"/>
      <sheetName val="WPI_HM"/>
      <sheetName val="WPI_S"/>
      <sheetName val="SSR_2015-16"/>
      <sheetName val="DATA_SHEET_FOR_2012_-_13"/>
      <sheetName val="Main_sheet"/>
      <sheetName val="_Data_-Valves"/>
      <sheetName val="BS8007"/>
      <sheetName val="D2_CO"/>
      <sheetName val="Sheet3"/>
      <sheetName val="dump"/>
      <sheetName val="factors"/>
      <sheetName val="data-WC"/>
      <sheetName val="foundation(V)"/>
      <sheetName val="Main"/>
      <sheetName val="Road data-TDR"/>
      <sheetName val="sup dat"/>
      <sheetName val="DATA SHEET FOR 2014-15"/>
      <sheetName val="SSR 2016-17"/>
      <sheetName val="TCS_Schedule (2)"/>
      <sheetName val="137-140"/>
      <sheetName val="141-142"/>
      <sheetName val="ElectricalSSR"/>
      <sheetName val="Earthwork MCW"/>
      <sheetName val="TCS Proposed"/>
      <sheetName val="other rates"/>
      <sheetName val="MTC-estimate"/>
      <sheetName val="Gen Abs"/>
      <sheetName val="DATA-CD"/>
      <sheetName val="AV-DI"/>
      <sheetName val="scour-DI-CI"/>
      <sheetName val="scour-pvc-hdpe-psc-bwsc"/>
      <sheetName val="Bill_amt_qty_cc_1"/>
      <sheetName val="Data-2010-11"/>
      <sheetName val="PLAN_FEB97"/>
      <sheetName val="MRMECADAMoad data"/>
      <sheetName val="Road Detail Est."/>
      <sheetName val="1000000000000"/>
      <sheetName val="Drains Est"/>
      <sheetName val="Relig-place"/>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refreshError="1"/>
      <sheetData sheetId="29" refreshError="1"/>
      <sheetData sheetId="30" refreshError="1"/>
      <sheetData sheetId="3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sheetData sheetId="104"/>
      <sheetData sheetId="105" refreshError="1"/>
      <sheetData sheetId="106" refreshError="1"/>
      <sheetData sheetId="107" refreshError="1"/>
      <sheetData sheetId="108" refreshError="1"/>
      <sheetData sheetId="109" refreshError="1"/>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sheetData sheetId="215"/>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CPHEEO"/>
      <sheetName val="CPHEEO_Change"/>
      <sheetName val="wh_data"/>
      <sheetName val="wh_data_R"/>
      <sheetName val="Eco_dia_bhopal"/>
      <sheetName val="IWWA"/>
      <sheetName val="economical_auto"/>
      <sheetName val="economical_OFF_manual"/>
      <sheetName val="final abstract"/>
      <sheetName val="Estimate "/>
      <sheetName val="Det. Secty bld"/>
      <sheetName val="Proforma -II "/>
      <sheetName val="Cover"/>
      <sheetName val="col-reinft1"/>
      <sheetName val="RMR"/>
      <sheetName val="Road data"/>
      <sheetName val="Data"/>
      <sheetName val="detls"/>
      <sheetName val="Lead statement"/>
      <sheetName val="Class IV Qtr. Ele"/>
      <sheetName val="bom"/>
      <sheetName val="Estimate 10.00 Lakhs "/>
      <sheetName val="Usage"/>
      <sheetName val="Common "/>
      <sheetName val="General"/>
      <sheetName val="leads"/>
      <sheetName val="MRATES"/>
      <sheetName val="C-data"/>
      <sheetName val="HDPE"/>
      <sheetName val="pvc_basic"/>
      <sheetName val="DI"/>
      <sheetName val="pvc"/>
      <sheetName val="data existing_do not delete"/>
      <sheetName val="p&amp;m"/>
      <sheetName val="final_abstract"/>
      <sheetName val="Estimate_"/>
      <sheetName val="Det__Secty_bld"/>
      <sheetName val="Proforma_-II_"/>
      <sheetName val="Labour"/>
      <sheetName val="Material"/>
      <sheetName val="Plant &amp;  Machinery"/>
      <sheetName val="mlead"/>
      <sheetName val="abs road"/>
      <sheetName val="R_Det"/>
      <sheetName val="maya"/>
      <sheetName val="t_prsr"/>
      <sheetName val="id"/>
      <sheetName val="m"/>
      <sheetName val="Sheet2"/>
      <sheetName val="Sheet9"/>
    </sheetNames>
    <sheetDataSet>
      <sheetData sheetId="0" refreshError="1">
        <row r="4">
          <cell r="C4">
            <v>2</v>
          </cell>
        </row>
        <row r="5">
          <cell r="C5">
            <v>10</v>
          </cell>
        </row>
        <row r="6">
          <cell r="C6">
            <v>20</v>
          </cell>
        </row>
        <row r="8">
          <cell r="C8">
            <v>2004</v>
          </cell>
          <cell r="F8">
            <v>58509</v>
          </cell>
          <cell r="H8">
            <v>2437.875</v>
          </cell>
          <cell r="K8">
            <v>0.1462725</v>
          </cell>
        </row>
        <row r="9">
          <cell r="C9">
            <v>2014</v>
          </cell>
          <cell r="F9">
            <v>71322</v>
          </cell>
          <cell r="H9">
            <v>2971.75</v>
          </cell>
          <cell r="K9">
            <v>0.17830499999999999</v>
          </cell>
        </row>
        <row r="10">
          <cell r="C10">
            <v>2024</v>
          </cell>
          <cell r="F10">
            <v>86941</v>
          </cell>
          <cell r="H10">
            <v>3622.5416666666665</v>
          </cell>
          <cell r="K10">
            <v>0.2173525</v>
          </cell>
        </row>
        <row r="11">
          <cell r="C11">
            <v>34.700000000000003</v>
          </cell>
        </row>
        <row r="17">
          <cell r="C17">
            <v>8000</v>
          </cell>
          <cell r="E17">
            <v>10720</v>
          </cell>
        </row>
      </sheetData>
      <sheetData sheetId="1" refreshError="1">
        <row r="2">
          <cell r="AO2" t="str">
            <v>PVC</v>
          </cell>
          <cell r="AY2" t="str">
            <v>PVC</v>
          </cell>
          <cell r="AZ2" t="str">
            <v>HDPE</v>
          </cell>
          <cell r="BA2" t="str">
            <v>CI</v>
          </cell>
          <cell r="BB2" t="str">
            <v>DI</v>
          </cell>
          <cell r="BC2" t="str">
            <v>PSC</v>
          </cell>
          <cell r="BD2" t="str">
            <v>GRP</v>
          </cell>
          <cell r="BE2" t="str">
            <v>BWSP</v>
          </cell>
          <cell r="BF2" t="str">
            <v>GI</v>
          </cell>
          <cell r="BG2" t="str">
            <v>RCC</v>
          </cell>
          <cell r="BH2" t="str">
            <v>AC</v>
          </cell>
          <cell r="BK2" t="str">
            <v>PVC</v>
          </cell>
          <cell r="BL2">
            <v>1</v>
          </cell>
        </row>
        <row r="3">
          <cell r="Z3" t="str">
            <v>PVC</v>
          </cell>
          <cell r="AO3" t="str">
            <v>4kg/sqcm</v>
          </cell>
          <cell r="AP3" t="str">
            <v>4kg/sqcm</v>
          </cell>
          <cell r="AQ3" t="str">
            <v>LA</v>
          </cell>
          <cell r="AR3" t="str">
            <v>K7</v>
          </cell>
          <cell r="AS3" t="str">
            <v>6kg/sqcm</v>
          </cell>
          <cell r="AT3" t="str">
            <v>12kg/sqcm</v>
          </cell>
          <cell r="AU3" t="str">
            <v>Class-15</v>
          </cell>
          <cell r="AV3" t="str">
            <v>3Bar</v>
          </cell>
          <cell r="AY3">
            <v>315</v>
          </cell>
          <cell r="AZ3">
            <v>400</v>
          </cell>
          <cell r="BA3">
            <v>1000</v>
          </cell>
          <cell r="BB3">
            <v>1100</v>
          </cell>
          <cell r="BC3">
            <v>1300</v>
          </cell>
          <cell r="BD3">
            <v>1000</v>
          </cell>
          <cell r="BE3">
            <v>1600</v>
          </cell>
          <cell r="BF3">
            <v>65</v>
          </cell>
          <cell r="BG3">
            <v>1200</v>
          </cell>
          <cell r="BH3">
            <v>1000</v>
          </cell>
          <cell r="BK3" t="str">
            <v>HDPE</v>
          </cell>
          <cell r="BL3">
            <v>2</v>
          </cell>
        </row>
        <row r="4">
          <cell r="Z4" t="str">
            <v>HDPE</v>
          </cell>
          <cell r="AY4">
            <v>280</v>
          </cell>
          <cell r="AZ4">
            <v>355</v>
          </cell>
          <cell r="BA4">
            <v>900</v>
          </cell>
          <cell r="BB4">
            <v>1000</v>
          </cell>
          <cell r="BC4">
            <v>1200</v>
          </cell>
          <cell r="BD4">
            <v>900</v>
          </cell>
          <cell r="BE4">
            <v>1500</v>
          </cell>
          <cell r="BF4">
            <v>50</v>
          </cell>
          <cell r="BG4">
            <v>1100</v>
          </cell>
          <cell r="BH4">
            <v>900</v>
          </cell>
        </row>
        <row r="5">
          <cell r="Z5" t="str">
            <v>CI</v>
          </cell>
          <cell r="AY5">
            <v>250</v>
          </cell>
          <cell r="AZ5">
            <v>315</v>
          </cell>
          <cell r="BA5">
            <v>800</v>
          </cell>
          <cell r="BB5">
            <v>900</v>
          </cell>
          <cell r="BC5">
            <v>1100</v>
          </cell>
          <cell r="BD5">
            <v>800</v>
          </cell>
          <cell r="BE5">
            <v>1400</v>
          </cell>
          <cell r="BF5">
            <v>40</v>
          </cell>
          <cell r="BG5">
            <v>1000</v>
          </cell>
          <cell r="BH5">
            <v>850</v>
          </cell>
        </row>
        <row r="6">
          <cell r="Z6" t="str">
            <v>DI</v>
          </cell>
          <cell r="AY6">
            <v>225</v>
          </cell>
          <cell r="AZ6">
            <v>280</v>
          </cell>
          <cell r="BA6">
            <v>750</v>
          </cell>
          <cell r="BB6">
            <v>800</v>
          </cell>
          <cell r="BC6">
            <v>1000</v>
          </cell>
          <cell r="BD6">
            <v>700</v>
          </cell>
          <cell r="BE6">
            <v>1300</v>
          </cell>
          <cell r="BF6">
            <v>32</v>
          </cell>
          <cell r="BG6">
            <v>900</v>
          </cell>
          <cell r="BH6">
            <v>800</v>
          </cell>
        </row>
        <row r="7">
          <cell r="Z7" t="str">
            <v>PSC</v>
          </cell>
          <cell r="AY7">
            <v>200</v>
          </cell>
          <cell r="AZ7">
            <v>250</v>
          </cell>
          <cell r="BA7">
            <v>700</v>
          </cell>
          <cell r="BB7">
            <v>750</v>
          </cell>
          <cell r="BC7">
            <v>900</v>
          </cell>
          <cell r="BD7">
            <v>600</v>
          </cell>
          <cell r="BE7">
            <v>1200</v>
          </cell>
          <cell r="BF7">
            <v>25</v>
          </cell>
          <cell r="BG7">
            <v>800</v>
          </cell>
          <cell r="BH7">
            <v>750</v>
          </cell>
        </row>
        <row r="8">
          <cell r="Z8" t="str">
            <v>GRP</v>
          </cell>
          <cell r="AY8">
            <v>180</v>
          </cell>
          <cell r="AZ8">
            <v>225</v>
          </cell>
          <cell r="BA8">
            <v>600</v>
          </cell>
          <cell r="BB8">
            <v>700</v>
          </cell>
          <cell r="BC8">
            <v>800</v>
          </cell>
          <cell r="BD8">
            <v>500</v>
          </cell>
          <cell r="BE8">
            <v>1100</v>
          </cell>
          <cell r="BF8">
            <v>0</v>
          </cell>
          <cell r="BG8">
            <v>700</v>
          </cell>
          <cell r="BH8">
            <v>700</v>
          </cell>
        </row>
        <row r="9">
          <cell r="Z9" t="str">
            <v>BWSP</v>
          </cell>
          <cell r="AY9">
            <v>160</v>
          </cell>
          <cell r="AZ9">
            <v>200</v>
          </cell>
          <cell r="BA9">
            <v>500</v>
          </cell>
          <cell r="BB9">
            <v>600</v>
          </cell>
          <cell r="BC9">
            <v>700</v>
          </cell>
          <cell r="BD9">
            <v>450</v>
          </cell>
          <cell r="BE9">
            <v>1000</v>
          </cell>
          <cell r="BF9">
            <v>0</v>
          </cell>
          <cell r="BG9">
            <v>600</v>
          </cell>
          <cell r="BH9">
            <v>600</v>
          </cell>
        </row>
        <row r="10">
          <cell r="C10">
            <v>75</v>
          </cell>
          <cell r="L10">
            <v>14.562795458989429</v>
          </cell>
          <cell r="Z10" t="str">
            <v>GI</v>
          </cell>
          <cell r="AY10">
            <v>140</v>
          </cell>
          <cell r="AZ10">
            <v>180</v>
          </cell>
          <cell r="BA10">
            <v>450</v>
          </cell>
          <cell r="BB10">
            <v>500</v>
          </cell>
          <cell r="BC10">
            <v>600</v>
          </cell>
          <cell r="BD10">
            <v>400</v>
          </cell>
          <cell r="BE10">
            <v>900</v>
          </cell>
          <cell r="BF10">
            <v>0</v>
          </cell>
          <cell r="BG10">
            <v>500</v>
          </cell>
          <cell r="BH10">
            <v>500</v>
          </cell>
        </row>
        <row r="11">
          <cell r="C11">
            <v>8000</v>
          </cell>
          <cell r="Z11" t="str">
            <v>RCC</v>
          </cell>
          <cell r="AY11">
            <v>125</v>
          </cell>
          <cell r="AZ11">
            <v>160</v>
          </cell>
          <cell r="BA11">
            <v>400</v>
          </cell>
          <cell r="BB11">
            <v>450</v>
          </cell>
          <cell r="BC11">
            <v>500</v>
          </cell>
          <cell r="BD11">
            <v>350</v>
          </cell>
          <cell r="BE11">
            <v>800</v>
          </cell>
          <cell r="BF11">
            <v>0</v>
          </cell>
          <cell r="BG11">
            <v>450</v>
          </cell>
          <cell r="BH11">
            <v>450</v>
          </cell>
        </row>
        <row r="12">
          <cell r="Z12" t="str">
            <v>AC</v>
          </cell>
          <cell r="AY12">
            <v>110</v>
          </cell>
          <cell r="AZ12">
            <v>140</v>
          </cell>
          <cell r="BA12">
            <v>350</v>
          </cell>
          <cell r="BB12">
            <v>400</v>
          </cell>
          <cell r="BC12">
            <v>450</v>
          </cell>
          <cell r="BD12">
            <v>0</v>
          </cell>
          <cell r="BE12">
            <v>700</v>
          </cell>
          <cell r="BF12">
            <v>0</v>
          </cell>
          <cell r="BG12">
            <v>400</v>
          </cell>
          <cell r="BH12">
            <v>400</v>
          </cell>
        </row>
        <row r="13">
          <cell r="C13">
            <v>10</v>
          </cell>
          <cell r="J13">
            <v>23935.126326238744</v>
          </cell>
          <cell r="L13">
            <v>23935.119360485845</v>
          </cell>
          <cell r="AY13">
            <v>90</v>
          </cell>
          <cell r="AZ13">
            <v>125</v>
          </cell>
          <cell r="BA13">
            <v>300</v>
          </cell>
          <cell r="BB13">
            <v>350</v>
          </cell>
          <cell r="BC13">
            <v>400</v>
          </cell>
          <cell r="BE13">
            <v>600</v>
          </cell>
          <cell r="BF13">
            <v>0</v>
          </cell>
          <cell r="BG13">
            <v>350</v>
          </cell>
          <cell r="BH13">
            <v>350</v>
          </cell>
        </row>
        <row r="14">
          <cell r="AY14">
            <v>75</v>
          </cell>
          <cell r="AZ14">
            <v>110</v>
          </cell>
          <cell r="BA14">
            <v>250</v>
          </cell>
          <cell r="BB14">
            <v>300</v>
          </cell>
          <cell r="BC14">
            <v>350</v>
          </cell>
          <cell r="BE14">
            <v>500</v>
          </cell>
          <cell r="BF14">
            <v>0</v>
          </cell>
          <cell r="BH14">
            <v>300</v>
          </cell>
        </row>
        <row r="15">
          <cell r="AY15">
            <v>63</v>
          </cell>
          <cell r="AZ15">
            <v>90</v>
          </cell>
          <cell r="BA15">
            <v>200</v>
          </cell>
          <cell r="BB15">
            <v>250</v>
          </cell>
          <cell r="BE15">
            <v>400</v>
          </cell>
          <cell r="BH15">
            <v>250</v>
          </cell>
        </row>
        <row r="16">
          <cell r="AY16">
            <v>0</v>
          </cell>
          <cell r="AZ16">
            <v>75</v>
          </cell>
          <cell r="BA16">
            <v>150</v>
          </cell>
          <cell r="BB16">
            <v>200</v>
          </cell>
          <cell r="BE16">
            <v>300</v>
          </cell>
          <cell r="BH16">
            <v>200</v>
          </cell>
        </row>
        <row r="17">
          <cell r="C17">
            <v>20</v>
          </cell>
          <cell r="AZ17">
            <v>63</v>
          </cell>
          <cell r="BA17">
            <v>125</v>
          </cell>
          <cell r="BB17">
            <v>150</v>
          </cell>
          <cell r="BE17">
            <v>250</v>
          </cell>
          <cell r="BH17">
            <v>150</v>
          </cell>
        </row>
        <row r="18">
          <cell r="AZ18">
            <v>0</v>
          </cell>
          <cell r="BA18">
            <v>100</v>
          </cell>
          <cell r="BB18">
            <v>125</v>
          </cell>
          <cell r="BH18">
            <v>125</v>
          </cell>
        </row>
        <row r="39">
          <cell r="BA39">
            <v>80</v>
          </cell>
          <cell r="BB39">
            <v>100</v>
          </cell>
          <cell r="BH39">
            <v>100</v>
          </cell>
        </row>
        <row r="40">
          <cell r="BH40">
            <v>80</v>
          </cell>
        </row>
      </sheetData>
      <sheetData sheetId="2" refreshError="1"/>
      <sheetData sheetId="3" refreshError="1">
        <row r="2">
          <cell r="J2" t="str">
            <v>AC</v>
          </cell>
          <cell r="L2" t="str">
            <v>HDPE</v>
          </cell>
          <cell r="M2" t="str">
            <v>4kg/sqcm</v>
          </cell>
          <cell r="N2" t="str">
            <v>6kg/sqcm</v>
          </cell>
          <cell r="O2" t="str">
            <v>8kg/sqcm</v>
          </cell>
          <cell r="P2" t="str">
            <v>10kg/sqcm</v>
          </cell>
          <cell r="R2" t="str">
            <v>HDPE</v>
          </cell>
        </row>
        <row r="3">
          <cell r="A3">
            <v>63</v>
          </cell>
          <cell r="B3">
            <v>3.5000000000000001E-3</v>
          </cell>
          <cell r="C3">
            <v>4.2000000000000006E-3</v>
          </cell>
          <cell r="D3">
            <v>6.6E-3</v>
          </cell>
          <cell r="E3">
            <v>63</v>
          </cell>
          <cell r="F3">
            <v>5.6000000000000001E-2</v>
          </cell>
          <cell r="G3">
            <v>5.4600000000000003E-2</v>
          </cell>
          <cell r="H3">
            <v>4.9799999999999997E-2</v>
          </cell>
          <cell r="J3" t="str">
            <v>BWSP</v>
          </cell>
          <cell r="L3">
            <v>63</v>
          </cell>
          <cell r="M3">
            <v>83.65</v>
          </cell>
          <cell r="N3">
            <v>106.30000000000001</v>
          </cell>
          <cell r="O3">
            <v>128</v>
          </cell>
          <cell r="R3" t="str">
            <v>PVC</v>
          </cell>
        </row>
        <row r="4">
          <cell r="A4">
            <v>75</v>
          </cell>
          <cell r="B4">
            <v>4.0000000000000001E-3</v>
          </cell>
          <cell r="C4">
            <v>4.9000000000000007E-3</v>
          </cell>
          <cell r="D4">
            <v>7.7999999999999996E-3</v>
          </cell>
          <cell r="E4">
            <v>75</v>
          </cell>
          <cell r="F4">
            <v>6.7000000000000004E-2</v>
          </cell>
          <cell r="G4">
            <v>6.5200000000000008E-2</v>
          </cell>
          <cell r="H4">
            <v>5.9400000000000001E-2</v>
          </cell>
          <cell r="J4" t="str">
            <v>CI</v>
          </cell>
          <cell r="L4">
            <v>75</v>
          </cell>
          <cell r="M4">
            <v>106.15</v>
          </cell>
          <cell r="N4">
            <v>141.35</v>
          </cell>
          <cell r="O4">
            <v>171.70000000000002</v>
          </cell>
          <cell r="R4" t="str">
            <v>CI</v>
          </cell>
        </row>
        <row r="5">
          <cell r="A5">
            <v>90</v>
          </cell>
          <cell r="B5">
            <v>5.0000000000000001E-3</v>
          </cell>
          <cell r="C5">
            <v>5.7999999999999996E-3</v>
          </cell>
          <cell r="D5">
            <v>9.300000000000001E-3</v>
          </cell>
          <cell r="E5">
            <v>90</v>
          </cell>
          <cell r="F5">
            <v>0.08</v>
          </cell>
          <cell r="G5">
            <v>7.8400000000000011E-2</v>
          </cell>
          <cell r="H5">
            <v>7.1400000000000005E-2</v>
          </cell>
          <cell r="J5" t="str">
            <v>DI</v>
          </cell>
          <cell r="L5">
            <v>90</v>
          </cell>
          <cell r="M5">
            <v>144.95000000000002</v>
          </cell>
          <cell r="N5">
            <v>192.85000000000002</v>
          </cell>
          <cell r="O5">
            <v>237.5</v>
          </cell>
          <cell r="R5" t="str">
            <v>DI</v>
          </cell>
        </row>
        <row r="6">
          <cell r="A6">
            <v>110</v>
          </cell>
          <cell r="B6">
            <v>6.0000000000000001E-3</v>
          </cell>
          <cell r="C6">
            <v>7.0999999999999995E-3</v>
          </cell>
          <cell r="D6">
            <v>1.12E-2</v>
          </cell>
          <cell r="E6">
            <v>110</v>
          </cell>
          <cell r="F6">
            <v>9.8000000000000004E-2</v>
          </cell>
          <cell r="G6">
            <v>9.5799999999999996E-2</v>
          </cell>
          <cell r="H6">
            <v>8.7599999999999997E-2</v>
          </cell>
          <cell r="J6" t="str">
            <v>GRP</v>
          </cell>
          <cell r="L6">
            <v>110</v>
          </cell>
          <cell r="M6">
            <v>204.20000000000002</v>
          </cell>
          <cell r="N6">
            <v>276.55</v>
          </cell>
          <cell r="O6">
            <v>342.6</v>
          </cell>
          <cell r="R6" t="str">
            <v>AC</v>
          </cell>
        </row>
        <row r="7">
          <cell r="A7">
            <v>125</v>
          </cell>
          <cell r="B7">
            <v>6.7999999999999996E-3</v>
          </cell>
          <cell r="C7">
            <v>8.0000000000000002E-3</v>
          </cell>
          <cell r="D7">
            <v>1.2800000000000001E-2</v>
          </cell>
          <cell r="E7">
            <v>125</v>
          </cell>
          <cell r="F7">
            <v>0.1114</v>
          </cell>
          <cell r="G7">
            <v>0.109</v>
          </cell>
          <cell r="H7">
            <v>9.9400000000000002E-2</v>
          </cell>
          <cell r="J7" t="str">
            <v>HDPE</v>
          </cell>
          <cell r="L7">
            <v>125</v>
          </cell>
          <cell r="M7">
            <v>254.60000000000002</v>
          </cell>
          <cell r="N7">
            <v>346.70000000000005</v>
          </cell>
          <cell r="O7">
            <v>433.05</v>
          </cell>
          <cell r="R7" t="str">
            <v>PSC</v>
          </cell>
        </row>
        <row r="8">
          <cell r="A8">
            <v>140</v>
          </cell>
          <cell r="B8">
            <v>7.6E-3</v>
          </cell>
          <cell r="C8">
            <v>8.9999999999999993E-3</v>
          </cell>
          <cell r="D8">
            <v>1.43E-2</v>
          </cell>
          <cell r="E8">
            <v>140</v>
          </cell>
          <cell r="F8">
            <v>0.12479999999999999</v>
          </cell>
          <cell r="G8">
            <v>0.122</v>
          </cell>
          <cell r="H8">
            <v>0.1114</v>
          </cell>
          <cell r="J8" t="str">
            <v>PSC</v>
          </cell>
          <cell r="L8">
            <v>140</v>
          </cell>
          <cell r="M8">
            <v>308.8</v>
          </cell>
          <cell r="N8">
            <v>427.35</v>
          </cell>
          <cell r="O8">
            <v>534.65</v>
          </cell>
          <cell r="R8" t="str">
            <v>GRP</v>
          </cell>
        </row>
        <row r="9">
          <cell r="A9">
            <v>160</v>
          </cell>
          <cell r="B9">
            <v>8.6E-3</v>
          </cell>
          <cell r="C9">
            <v>1.0199999999999999E-2</v>
          </cell>
          <cell r="D9">
            <v>1.6300000000000002E-2</v>
          </cell>
          <cell r="E9">
            <v>160</v>
          </cell>
          <cell r="F9">
            <v>0.14280000000000001</v>
          </cell>
          <cell r="G9">
            <v>0.1396</v>
          </cell>
          <cell r="H9">
            <v>0.12740000000000001</v>
          </cell>
          <cell r="J9" t="str">
            <v>PVC</v>
          </cell>
          <cell r="L9">
            <v>160</v>
          </cell>
          <cell r="M9">
            <v>400.55</v>
          </cell>
          <cell r="N9">
            <v>553.6</v>
          </cell>
          <cell r="O9">
            <v>693.15000000000009</v>
          </cell>
          <cell r="R9" t="str">
            <v>BWSP</v>
          </cell>
        </row>
        <row r="10">
          <cell r="A10">
            <v>180</v>
          </cell>
          <cell r="B10">
            <v>9.6999999999999986E-3</v>
          </cell>
          <cell r="C10">
            <v>1.15E-2</v>
          </cell>
          <cell r="D10">
            <v>1.83E-2</v>
          </cell>
          <cell r="E10">
            <v>180</v>
          </cell>
          <cell r="F10">
            <v>0.16059999999999999</v>
          </cell>
          <cell r="G10">
            <v>0.157</v>
          </cell>
          <cell r="H10">
            <v>0.1434</v>
          </cell>
          <cell r="L10">
            <v>180</v>
          </cell>
          <cell r="M10">
            <v>495.95000000000005</v>
          </cell>
          <cell r="N10">
            <v>688</v>
          </cell>
          <cell r="O10">
            <v>869.35</v>
          </cell>
        </row>
        <row r="11">
          <cell r="A11">
            <v>200</v>
          </cell>
          <cell r="B11">
            <v>1.0699999999999999E-2</v>
          </cell>
          <cell r="C11">
            <v>1.2699999999999999E-2</v>
          </cell>
          <cell r="D11">
            <v>2.0300000000000002E-2</v>
          </cell>
          <cell r="E11">
            <v>200</v>
          </cell>
          <cell r="F11">
            <v>0.17859999999999998</v>
          </cell>
          <cell r="G11">
            <v>0.17460000000000001</v>
          </cell>
          <cell r="H11">
            <v>0.15940000000000001</v>
          </cell>
          <cell r="L11">
            <v>200</v>
          </cell>
          <cell r="M11">
            <v>598.75</v>
          </cell>
          <cell r="N11">
            <v>843.65000000000009</v>
          </cell>
          <cell r="O11">
            <v>1063.2</v>
          </cell>
        </row>
        <row r="12">
          <cell r="A12">
            <v>225</v>
          </cell>
          <cell r="B12">
            <v>1.2E-2</v>
          </cell>
          <cell r="C12">
            <v>1.43E-2</v>
          </cell>
          <cell r="D12">
            <v>2.2800000000000001E-2</v>
          </cell>
          <cell r="E12">
            <v>225</v>
          </cell>
          <cell r="F12">
            <v>0.20100000000000001</v>
          </cell>
          <cell r="G12">
            <v>0.19640000000000002</v>
          </cell>
          <cell r="H12">
            <v>0.1794</v>
          </cell>
          <cell r="L12">
            <v>225</v>
          </cell>
          <cell r="M12">
            <v>773.75</v>
          </cell>
          <cell r="N12">
            <v>1085.3500000000001</v>
          </cell>
          <cell r="O12">
            <v>1370.75</v>
          </cell>
        </row>
        <row r="13">
          <cell r="A13">
            <v>250</v>
          </cell>
          <cell r="B13">
            <v>1.3300000000000001E-2</v>
          </cell>
          <cell r="C13">
            <v>1.5800000000000002E-2</v>
          </cell>
          <cell r="D13">
            <v>2.53E-2</v>
          </cell>
          <cell r="E13">
            <v>250</v>
          </cell>
          <cell r="F13">
            <v>0.22340000000000002</v>
          </cell>
          <cell r="G13">
            <v>0.21840000000000001</v>
          </cell>
          <cell r="H13">
            <v>0.19939999999999999</v>
          </cell>
          <cell r="L13">
            <v>250</v>
          </cell>
          <cell r="M13">
            <v>946.65000000000009</v>
          </cell>
          <cell r="N13">
            <v>1326.5500000000002</v>
          </cell>
          <cell r="O13">
            <v>1684.7</v>
          </cell>
        </row>
        <row r="14">
          <cell r="A14">
            <v>280</v>
          </cell>
          <cell r="B14">
            <v>1.49E-2</v>
          </cell>
          <cell r="C14">
            <v>1.77E-2</v>
          </cell>
          <cell r="D14">
            <v>2.8300000000000002E-2</v>
          </cell>
          <cell r="E14">
            <v>280</v>
          </cell>
          <cell r="F14">
            <v>0.25019999999999998</v>
          </cell>
          <cell r="G14">
            <v>0.24459999999999998</v>
          </cell>
          <cell r="H14">
            <v>0.22340000000000002</v>
          </cell>
          <cell r="L14">
            <v>280</v>
          </cell>
          <cell r="M14">
            <v>1167.75</v>
          </cell>
          <cell r="N14">
            <v>1650.45</v>
          </cell>
          <cell r="O14">
            <v>2096.75</v>
          </cell>
        </row>
        <row r="15">
          <cell r="A15">
            <v>315</v>
          </cell>
          <cell r="B15">
            <v>1.67E-2</v>
          </cell>
          <cell r="C15">
            <v>0.02</v>
          </cell>
          <cell r="D15">
            <v>3.1800000000000002E-2</v>
          </cell>
          <cell r="E15">
            <v>315</v>
          </cell>
          <cell r="F15">
            <v>0.28160000000000002</v>
          </cell>
          <cell r="G15">
            <v>0.27500000000000002</v>
          </cell>
          <cell r="H15">
            <v>0.25140000000000001</v>
          </cell>
          <cell r="L15">
            <v>315</v>
          </cell>
          <cell r="M15">
            <v>1472.2</v>
          </cell>
          <cell r="N15">
            <v>2079.0500000000002</v>
          </cell>
          <cell r="O15">
            <v>2641.4</v>
          </cell>
        </row>
        <row r="16">
          <cell r="A16">
            <v>355</v>
          </cell>
          <cell r="B16">
            <v>1.8800000000000001E-2</v>
          </cell>
          <cell r="C16">
            <v>2.23E-2</v>
          </cell>
          <cell r="D16">
            <v>3.5799999999999998E-2</v>
          </cell>
          <cell r="E16">
            <v>355</v>
          </cell>
          <cell r="F16">
            <v>0.31739999999999996</v>
          </cell>
          <cell r="G16">
            <v>0.31039999999999995</v>
          </cell>
          <cell r="H16">
            <v>0.28339999999999999</v>
          </cell>
        </row>
        <row r="17">
          <cell r="A17">
            <v>400</v>
          </cell>
          <cell r="B17">
            <v>2.2100000000000002E-2</v>
          </cell>
          <cell r="C17">
            <v>2.63E-2</v>
          </cell>
          <cell r="D17">
            <v>4.2099999999999999E-2</v>
          </cell>
          <cell r="E17">
            <v>400</v>
          </cell>
          <cell r="F17">
            <v>0.35580000000000001</v>
          </cell>
          <cell r="G17">
            <v>0.34739999999999999</v>
          </cell>
          <cell r="H17">
            <v>0.31580000000000003</v>
          </cell>
        </row>
        <row r="20">
          <cell r="L20" t="str">
            <v>PVC</v>
          </cell>
          <cell r="M20" t="str">
            <v>4kg/sqcm</v>
          </cell>
          <cell r="N20" t="str">
            <v>6kg/sqcm</v>
          </cell>
          <cell r="O20" t="str">
            <v>10kg/sqcm</v>
          </cell>
        </row>
        <row r="21">
          <cell r="A21">
            <v>63</v>
          </cell>
          <cell r="B21">
            <v>1.9E-3</v>
          </cell>
          <cell r="C21">
            <v>2.7000000000000001E-3</v>
          </cell>
          <cell r="D21">
            <v>4.0999999999999995E-3</v>
          </cell>
          <cell r="L21">
            <v>63</v>
          </cell>
        </row>
        <row r="22">
          <cell r="A22">
            <v>75</v>
          </cell>
          <cell r="B22">
            <v>2.2000000000000001E-3</v>
          </cell>
          <cell r="C22">
            <v>3.0999999999999999E-3</v>
          </cell>
          <cell r="D22">
            <v>4.9000000000000007E-3</v>
          </cell>
          <cell r="L22">
            <v>75</v>
          </cell>
        </row>
        <row r="23">
          <cell r="A23">
            <v>90</v>
          </cell>
          <cell r="B23">
            <v>2.5999999999999999E-3</v>
          </cell>
          <cell r="C23">
            <v>3.7000000000000002E-3</v>
          </cell>
          <cell r="D23">
            <v>5.7000000000000002E-3</v>
          </cell>
          <cell r="L23">
            <v>90</v>
          </cell>
        </row>
        <row r="24">
          <cell r="A24">
            <v>110</v>
          </cell>
          <cell r="B24">
            <v>3.0000000000000001E-3</v>
          </cell>
          <cell r="C24">
            <v>4.3E-3</v>
          </cell>
          <cell r="D24">
            <v>7.0999999999999995E-3</v>
          </cell>
          <cell r="L24">
            <v>110</v>
          </cell>
        </row>
        <row r="25">
          <cell r="A25">
            <v>125</v>
          </cell>
          <cell r="B25">
            <v>3.3999999999999998E-3</v>
          </cell>
          <cell r="C25">
            <v>5.0000000000000001E-3</v>
          </cell>
          <cell r="D25">
            <v>8.0000000000000002E-3</v>
          </cell>
          <cell r="L25">
            <v>125</v>
          </cell>
        </row>
        <row r="26">
          <cell r="A26">
            <v>140</v>
          </cell>
          <cell r="B26">
            <v>3.8E-3</v>
          </cell>
          <cell r="C26">
            <v>5.4999999999999997E-3</v>
          </cell>
          <cell r="D26">
            <v>8.8999999999999999E-3</v>
          </cell>
          <cell r="L26">
            <v>140</v>
          </cell>
        </row>
        <row r="27">
          <cell r="A27">
            <v>160</v>
          </cell>
          <cell r="B27">
            <v>4.3E-3</v>
          </cell>
          <cell r="C27">
            <v>6.1999999999999998E-3</v>
          </cell>
          <cell r="D27">
            <v>1.0199999999999999E-2</v>
          </cell>
          <cell r="L27">
            <v>160</v>
          </cell>
        </row>
        <row r="28">
          <cell r="A28">
            <v>180</v>
          </cell>
          <cell r="B28">
            <v>4.9000000000000007E-3</v>
          </cell>
          <cell r="C28">
            <v>7.0999999999999995E-3</v>
          </cell>
          <cell r="D28">
            <v>1.14E-2</v>
          </cell>
          <cell r="L28">
            <v>180</v>
          </cell>
        </row>
        <row r="29">
          <cell r="A29">
            <v>200</v>
          </cell>
          <cell r="B29">
            <v>5.3E-3</v>
          </cell>
          <cell r="C29">
            <v>7.9000000000000008E-3</v>
          </cell>
          <cell r="D29">
            <v>1.2699999999999999E-2</v>
          </cell>
          <cell r="L29">
            <v>200</v>
          </cell>
        </row>
        <row r="30">
          <cell r="A30">
            <v>225</v>
          </cell>
          <cell r="B30">
            <v>6.0000000000000001E-3</v>
          </cell>
          <cell r="C30">
            <v>8.6E-3</v>
          </cell>
          <cell r="D30">
            <v>1.43E-2</v>
          </cell>
          <cell r="L30">
            <v>225</v>
          </cell>
        </row>
        <row r="31">
          <cell r="A31">
            <v>250</v>
          </cell>
          <cell r="B31">
            <v>6.4999999999999997E-3</v>
          </cell>
          <cell r="C31">
            <v>9.8000000000000014E-3</v>
          </cell>
          <cell r="D31">
            <v>1.5900000000000001E-2</v>
          </cell>
          <cell r="L31">
            <v>250</v>
          </cell>
        </row>
        <row r="32">
          <cell r="A32">
            <v>280</v>
          </cell>
          <cell r="B32">
            <v>7.4000000000000003E-3</v>
          </cell>
          <cell r="C32">
            <v>1.0999999999999999E-2</v>
          </cell>
          <cell r="D32">
            <v>1.78E-2</v>
          </cell>
          <cell r="L32">
            <v>280</v>
          </cell>
        </row>
        <row r="33">
          <cell r="A33">
            <v>315</v>
          </cell>
          <cell r="B33">
            <v>8.3000000000000001E-3</v>
          </cell>
          <cell r="C33">
            <v>1.24E-2</v>
          </cell>
          <cell r="D33">
            <v>1.9899999999999998E-2</v>
          </cell>
          <cell r="L33">
            <v>315</v>
          </cell>
        </row>
        <row r="35">
          <cell r="L35" t="str">
            <v>AC</v>
          </cell>
          <cell r="M35" t="str">
            <v>Class-15</v>
          </cell>
          <cell r="N35" t="str">
            <v>Class-20</v>
          </cell>
          <cell r="O35" t="str">
            <v>Class-25</v>
          </cell>
        </row>
        <row r="36">
          <cell r="L36">
            <v>80</v>
          </cell>
          <cell r="M36">
            <v>167.85000000000002</v>
          </cell>
          <cell r="N36">
            <v>175.05</v>
          </cell>
          <cell r="O36">
            <v>199.4</v>
          </cell>
        </row>
        <row r="37">
          <cell r="L37">
            <v>100</v>
          </cell>
          <cell r="M37">
            <v>199.60000000000002</v>
          </cell>
          <cell r="N37">
            <v>228.8</v>
          </cell>
          <cell r="O37">
            <v>264.35000000000002</v>
          </cell>
        </row>
        <row r="38">
          <cell r="L38">
            <v>125</v>
          </cell>
          <cell r="M38">
            <v>238.9</v>
          </cell>
          <cell r="N38">
            <v>275.05</v>
          </cell>
          <cell r="O38">
            <v>324.75</v>
          </cell>
        </row>
        <row r="39">
          <cell r="L39">
            <v>150</v>
          </cell>
          <cell r="M39">
            <v>304.05</v>
          </cell>
          <cell r="N39">
            <v>357.95000000000005</v>
          </cell>
          <cell r="O39">
            <v>426.40000000000003</v>
          </cell>
        </row>
        <row r="40">
          <cell r="L40">
            <v>200</v>
          </cell>
          <cell r="M40">
            <v>458.15000000000003</v>
          </cell>
          <cell r="N40">
            <v>550.45000000000005</v>
          </cell>
          <cell r="O40">
            <v>675.15000000000009</v>
          </cell>
        </row>
        <row r="41">
          <cell r="L41">
            <v>250</v>
          </cell>
          <cell r="M41">
            <v>557.85</v>
          </cell>
          <cell r="N41">
            <v>689.55000000000007</v>
          </cell>
          <cell r="O41">
            <v>842.15000000000009</v>
          </cell>
        </row>
        <row r="42">
          <cell r="L42">
            <v>300</v>
          </cell>
          <cell r="M42">
            <v>743.15000000000009</v>
          </cell>
          <cell r="N42">
            <v>932.85</v>
          </cell>
          <cell r="O42">
            <v>1163.05</v>
          </cell>
        </row>
        <row r="43">
          <cell r="L43">
            <v>350</v>
          </cell>
          <cell r="M43">
            <v>912.45</v>
          </cell>
          <cell r="N43">
            <v>1149.5</v>
          </cell>
          <cell r="O43">
            <v>1416.0500000000002</v>
          </cell>
        </row>
        <row r="44">
          <cell r="L44">
            <v>400</v>
          </cell>
          <cell r="M44">
            <v>1174.7</v>
          </cell>
          <cell r="N44">
            <v>1493.1000000000001</v>
          </cell>
          <cell r="O44">
            <v>1828.5</v>
          </cell>
        </row>
        <row r="45">
          <cell r="L45">
            <v>450</v>
          </cell>
          <cell r="M45">
            <v>1370.3000000000002</v>
          </cell>
          <cell r="N45">
            <v>1771.0500000000002</v>
          </cell>
          <cell r="O45">
            <v>2191.9500000000003</v>
          </cell>
        </row>
        <row r="46">
          <cell r="L46">
            <v>500</v>
          </cell>
          <cell r="M46">
            <v>1684</v>
          </cell>
          <cell r="N46">
            <v>2159.35</v>
          </cell>
          <cell r="O46">
            <v>2678.3</v>
          </cell>
        </row>
        <row r="47">
          <cell r="L47">
            <v>600</v>
          </cell>
          <cell r="M47">
            <v>2303.3000000000002</v>
          </cell>
          <cell r="N47">
            <v>2950.15</v>
          </cell>
          <cell r="O47">
            <v>3714.15</v>
          </cell>
        </row>
        <row r="60">
          <cell r="L60" t="str">
            <v>CI</v>
          </cell>
          <cell r="M60" t="str">
            <v>LA</v>
          </cell>
          <cell r="N60" t="str">
            <v>A</v>
          </cell>
          <cell r="O60" t="str">
            <v>B</v>
          </cell>
        </row>
        <row r="61">
          <cell r="A61">
            <v>80</v>
          </cell>
          <cell r="B61">
            <v>7.1999999999999998E-3</v>
          </cell>
          <cell r="C61">
            <v>7.9000000000000008E-3</v>
          </cell>
          <cell r="D61">
            <v>8.6E-3</v>
          </cell>
          <cell r="L61">
            <v>80</v>
          </cell>
          <cell r="M61">
            <v>557.75</v>
          </cell>
          <cell r="N61">
            <v>601.05000000000007</v>
          </cell>
          <cell r="O61">
            <v>640.55000000000007</v>
          </cell>
        </row>
        <row r="62">
          <cell r="A62">
            <v>100</v>
          </cell>
          <cell r="B62">
            <v>7.4999999999999997E-3</v>
          </cell>
          <cell r="C62">
            <v>8.3000000000000001E-3</v>
          </cell>
          <cell r="D62">
            <v>8.9999999999999993E-3</v>
          </cell>
          <cell r="L62">
            <v>100</v>
          </cell>
          <cell r="M62">
            <v>668.1</v>
          </cell>
          <cell r="N62">
            <v>729.55000000000007</v>
          </cell>
          <cell r="O62">
            <v>774.1</v>
          </cell>
        </row>
        <row r="63">
          <cell r="A63">
            <v>125</v>
          </cell>
          <cell r="B63">
            <v>7.9000000000000008E-3</v>
          </cell>
          <cell r="C63">
            <v>8.6999999999999994E-3</v>
          </cell>
          <cell r="D63">
            <v>9.4999999999999998E-3</v>
          </cell>
          <cell r="L63">
            <v>125</v>
          </cell>
          <cell r="M63">
            <v>828.1</v>
          </cell>
          <cell r="N63">
            <v>898.05000000000007</v>
          </cell>
          <cell r="O63">
            <v>962.65000000000009</v>
          </cell>
        </row>
        <row r="64">
          <cell r="A64">
            <v>150</v>
          </cell>
          <cell r="B64">
            <v>8.3000000000000001E-3</v>
          </cell>
          <cell r="C64">
            <v>9.1999999999999998E-3</v>
          </cell>
          <cell r="D64">
            <v>0.01</v>
          </cell>
          <cell r="L64">
            <v>150</v>
          </cell>
          <cell r="M64">
            <v>987.75</v>
          </cell>
          <cell r="N64">
            <v>1076.05</v>
          </cell>
          <cell r="O64">
            <v>1154.05</v>
          </cell>
        </row>
        <row r="65">
          <cell r="A65">
            <v>200</v>
          </cell>
          <cell r="B65">
            <v>9.1999999999999998E-3</v>
          </cell>
          <cell r="C65">
            <v>1.01E-2</v>
          </cell>
          <cell r="D65">
            <v>1.0999999999999999E-2</v>
          </cell>
          <cell r="L65">
            <v>200</v>
          </cell>
          <cell r="M65">
            <v>1432.6000000000001</v>
          </cell>
          <cell r="N65">
            <v>1547.4</v>
          </cell>
          <cell r="O65">
            <v>1667.3500000000001</v>
          </cell>
        </row>
        <row r="66">
          <cell r="A66">
            <v>250</v>
          </cell>
          <cell r="B66">
            <v>0.01</v>
          </cell>
          <cell r="C66">
            <v>1.0999999999999999E-2</v>
          </cell>
          <cell r="D66">
            <v>1.2E-2</v>
          </cell>
          <cell r="L66">
            <v>250</v>
          </cell>
          <cell r="M66">
            <v>1910.15</v>
          </cell>
          <cell r="N66">
            <v>2072</v>
          </cell>
          <cell r="O66">
            <v>2233.9</v>
          </cell>
        </row>
        <row r="67">
          <cell r="A67">
            <v>300</v>
          </cell>
          <cell r="B67">
            <v>1.0800000000000001E-2</v>
          </cell>
          <cell r="C67">
            <v>1.1900000000000001E-2</v>
          </cell>
          <cell r="D67">
            <v>1.2999999999999999E-2</v>
          </cell>
          <cell r="L67">
            <v>300</v>
          </cell>
          <cell r="M67">
            <v>2460.8000000000002</v>
          </cell>
          <cell r="N67">
            <v>2680.25</v>
          </cell>
          <cell r="O67">
            <v>2894.8500000000004</v>
          </cell>
        </row>
        <row r="68">
          <cell r="A68">
            <v>350</v>
          </cell>
          <cell r="B68">
            <v>1.1699999999999999E-2</v>
          </cell>
          <cell r="C68">
            <v>1.2800000000000001E-2</v>
          </cell>
          <cell r="D68">
            <v>1.4E-2</v>
          </cell>
          <cell r="L68">
            <v>350</v>
          </cell>
          <cell r="M68">
            <v>3108.1000000000004</v>
          </cell>
          <cell r="N68">
            <v>3359.3</v>
          </cell>
          <cell r="O68">
            <v>3631.2000000000003</v>
          </cell>
        </row>
        <row r="69">
          <cell r="A69">
            <v>400</v>
          </cell>
          <cell r="B69">
            <v>1.2500000000000001E-2</v>
          </cell>
          <cell r="C69">
            <v>1.3800000000000002E-2</v>
          </cell>
          <cell r="D69">
            <v>1.4999999999999999E-2</v>
          </cell>
          <cell r="L69">
            <v>400</v>
          </cell>
          <cell r="M69">
            <v>3779.9500000000003</v>
          </cell>
          <cell r="N69">
            <v>4116.4000000000005</v>
          </cell>
          <cell r="O69">
            <v>4431.8</v>
          </cell>
        </row>
        <row r="70">
          <cell r="A70">
            <v>450</v>
          </cell>
          <cell r="B70">
            <v>1.3300000000000001E-2</v>
          </cell>
          <cell r="C70">
            <v>1.47E-2</v>
          </cell>
          <cell r="D70">
            <v>1.6E-2</v>
          </cell>
          <cell r="L70">
            <v>450</v>
          </cell>
          <cell r="M70">
            <v>4570.45</v>
          </cell>
          <cell r="N70">
            <v>5004.25</v>
          </cell>
          <cell r="O70">
            <v>5385.05</v>
          </cell>
        </row>
        <row r="71">
          <cell r="A71">
            <v>500</v>
          </cell>
          <cell r="B71">
            <v>1.4199999999999999E-2</v>
          </cell>
          <cell r="C71">
            <v>1.5599999999999999E-2</v>
          </cell>
          <cell r="D71">
            <v>1.7000000000000001E-2</v>
          </cell>
          <cell r="L71">
            <v>500</v>
          </cell>
          <cell r="M71">
            <v>5457.6500000000005</v>
          </cell>
          <cell r="N71">
            <v>5926.8</v>
          </cell>
          <cell r="O71">
            <v>6395.9000000000005</v>
          </cell>
        </row>
        <row r="72">
          <cell r="A72">
            <v>600</v>
          </cell>
          <cell r="B72">
            <v>1.5800000000000002E-2</v>
          </cell>
          <cell r="C72">
            <v>1.7399999999999999E-2</v>
          </cell>
          <cell r="D72">
            <v>1.9E-2</v>
          </cell>
          <cell r="L72">
            <v>600</v>
          </cell>
          <cell r="M72">
            <v>7189.75</v>
          </cell>
          <cell r="N72">
            <v>7825.1</v>
          </cell>
          <cell r="O72">
            <v>8455.5</v>
          </cell>
        </row>
        <row r="73">
          <cell r="A73">
            <v>700</v>
          </cell>
          <cell r="B73">
            <v>1.7500000000000002E-2</v>
          </cell>
          <cell r="C73">
            <v>1.9300000000000001E-2</v>
          </cell>
          <cell r="D73">
            <v>2.1000000000000001E-2</v>
          </cell>
          <cell r="L73">
            <v>700</v>
          </cell>
          <cell r="M73">
            <v>9631.4500000000007</v>
          </cell>
          <cell r="N73">
            <v>10493.800000000001</v>
          </cell>
          <cell r="O73">
            <v>11311.5</v>
          </cell>
        </row>
        <row r="74">
          <cell r="A74">
            <v>750</v>
          </cell>
          <cell r="B74">
            <v>1.83E-2</v>
          </cell>
          <cell r="C74">
            <v>2.0199999999999999E-2</v>
          </cell>
          <cell r="D74">
            <v>2.1999999999999999E-2</v>
          </cell>
          <cell r="L74">
            <v>750</v>
          </cell>
          <cell r="M74">
            <v>11141.5</v>
          </cell>
          <cell r="N74">
            <v>12149</v>
          </cell>
          <cell r="O74">
            <v>13150.85</v>
          </cell>
        </row>
        <row r="75">
          <cell r="A75">
            <v>800</v>
          </cell>
          <cell r="B75">
            <v>1.9199999999999998E-2</v>
          </cell>
          <cell r="C75">
            <v>2.1100000000000001E-2</v>
          </cell>
          <cell r="D75">
            <v>2.3E-2</v>
          </cell>
          <cell r="L75">
            <v>800</v>
          </cell>
          <cell r="M75">
            <v>12482.25</v>
          </cell>
          <cell r="N75">
            <v>13564.5</v>
          </cell>
          <cell r="O75">
            <v>14641.050000000001</v>
          </cell>
        </row>
        <row r="76">
          <cell r="A76">
            <v>900</v>
          </cell>
          <cell r="B76">
            <v>2.0799999999999999E-2</v>
          </cell>
          <cell r="C76">
            <v>2.29E-2</v>
          </cell>
          <cell r="D76">
            <v>2.5000000000000001E-2</v>
          </cell>
          <cell r="L76">
            <v>900</v>
          </cell>
          <cell r="M76">
            <v>15197.400000000001</v>
          </cell>
          <cell r="N76">
            <v>16539.350000000002</v>
          </cell>
          <cell r="O76">
            <v>17881.600000000002</v>
          </cell>
        </row>
        <row r="77">
          <cell r="A77">
            <v>1000</v>
          </cell>
          <cell r="B77">
            <v>2.2499999999999999E-2</v>
          </cell>
          <cell r="C77">
            <v>2.4799999999999999E-2</v>
          </cell>
          <cell r="D77">
            <v>2.7E-2</v>
          </cell>
          <cell r="L77">
            <v>1000</v>
          </cell>
          <cell r="M77">
            <v>18228.55</v>
          </cell>
          <cell r="N77">
            <v>19864.100000000002</v>
          </cell>
          <cell r="O77">
            <v>21425.25</v>
          </cell>
        </row>
        <row r="78">
          <cell r="A78">
            <v>1050</v>
          </cell>
          <cell r="B78">
            <v>2.3600000000000003E-2</v>
          </cell>
          <cell r="C78">
            <v>2.5999999999999999E-2</v>
          </cell>
          <cell r="D78">
            <v>2.9000000000000001E-2</v>
          </cell>
        </row>
        <row r="87">
          <cell r="L87" t="str">
            <v>DI</v>
          </cell>
          <cell r="M87" t="str">
            <v>K7</v>
          </cell>
          <cell r="N87" t="str">
            <v>K9</v>
          </cell>
        </row>
        <row r="88">
          <cell r="A88">
            <v>100</v>
          </cell>
          <cell r="B88">
            <v>5.0000000000000001E-3</v>
          </cell>
          <cell r="C88">
            <v>6.0000000000000001E-3</v>
          </cell>
          <cell r="L88">
            <v>100</v>
          </cell>
          <cell r="M88">
            <v>624.75</v>
          </cell>
          <cell r="N88">
            <v>727.30000000000007</v>
          </cell>
        </row>
        <row r="89">
          <cell r="A89">
            <v>125</v>
          </cell>
          <cell r="B89">
            <v>5.0000000000000001E-3</v>
          </cell>
          <cell r="C89">
            <v>6.0000000000000001E-3</v>
          </cell>
          <cell r="L89">
            <v>150</v>
          </cell>
          <cell r="M89">
            <v>860.30000000000007</v>
          </cell>
          <cell r="N89">
            <v>1078.45</v>
          </cell>
        </row>
        <row r="90">
          <cell r="A90">
            <v>150</v>
          </cell>
          <cell r="B90">
            <v>5.0000000000000001E-3</v>
          </cell>
          <cell r="C90">
            <v>6.0000000000000001E-3</v>
          </cell>
          <cell r="L90">
            <v>200</v>
          </cell>
          <cell r="M90">
            <v>1277.3000000000002</v>
          </cell>
          <cell r="N90">
            <v>1434.5500000000002</v>
          </cell>
        </row>
        <row r="91">
          <cell r="A91">
            <v>200</v>
          </cell>
          <cell r="B91">
            <v>5.0000000000000001E-3</v>
          </cell>
          <cell r="C91">
            <v>6.0000000000000001E-3</v>
          </cell>
          <cell r="L91">
            <v>250</v>
          </cell>
          <cell r="M91">
            <v>1698.4</v>
          </cell>
          <cell r="N91">
            <v>1864.65</v>
          </cell>
        </row>
        <row r="92">
          <cell r="A92">
            <v>250</v>
          </cell>
          <cell r="B92">
            <v>5.3E-3</v>
          </cell>
          <cell r="C92">
            <v>6.7999999999999996E-3</v>
          </cell>
          <cell r="L92">
            <v>300</v>
          </cell>
          <cell r="M92">
            <v>2183.35</v>
          </cell>
          <cell r="N92">
            <v>2359.3000000000002</v>
          </cell>
        </row>
        <row r="93">
          <cell r="A93">
            <v>300</v>
          </cell>
          <cell r="B93">
            <v>5.5999999999999999E-3</v>
          </cell>
          <cell r="C93">
            <v>7.1999999999999998E-3</v>
          </cell>
          <cell r="L93">
            <v>350</v>
          </cell>
          <cell r="M93">
            <v>2765.9500000000003</v>
          </cell>
          <cell r="N93">
            <v>2958.7000000000003</v>
          </cell>
        </row>
        <row r="94">
          <cell r="A94">
            <v>350</v>
          </cell>
          <cell r="B94">
            <v>6.0000000000000001E-3</v>
          </cell>
          <cell r="C94">
            <v>7.7000000000000002E-3</v>
          </cell>
          <cell r="L94">
            <v>400</v>
          </cell>
          <cell r="M94">
            <v>3354</v>
          </cell>
          <cell r="N94">
            <v>3563.8500000000004</v>
          </cell>
        </row>
        <row r="95">
          <cell r="A95">
            <v>400</v>
          </cell>
          <cell r="B95">
            <v>6.3E-3</v>
          </cell>
          <cell r="C95">
            <v>8.0999999999999996E-3</v>
          </cell>
          <cell r="L95">
            <v>450</v>
          </cell>
          <cell r="M95">
            <v>4034</v>
          </cell>
          <cell r="N95">
            <v>4257.2</v>
          </cell>
        </row>
        <row r="96">
          <cell r="A96">
            <v>450</v>
          </cell>
          <cell r="B96">
            <v>6.6E-3</v>
          </cell>
          <cell r="C96">
            <v>8.6E-3</v>
          </cell>
          <cell r="L96">
            <v>500</v>
          </cell>
          <cell r="M96">
            <v>4837.4000000000005</v>
          </cell>
          <cell r="N96">
            <v>4984.8500000000004</v>
          </cell>
        </row>
        <row r="97">
          <cell r="A97">
            <v>500</v>
          </cell>
          <cell r="B97">
            <v>7.0000000000000001E-3</v>
          </cell>
          <cell r="C97">
            <v>8.9999999999999993E-3</v>
          </cell>
          <cell r="L97">
            <v>600</v>
          </cell>
          <cell r="M97">
            <v>6420.5</v>
          </cell>
          <cell r="N97">
            <v>6551.35</v>
          </cell>
        </row>
        <row r="98">
          <cell r="A98">
            <v>600</v>
          </cell>
          <cell r="B98">
            <v>7.7000000000000002E-3</v>
          </cell>
          <cell r="C98">
            <v>9.9000000000000008E-3</v>
          </cell>
          <cell r="L98">
            <v>700</v>
          </cell>
          <cell r="M98" t="e">
            <v>#VALUE!</v>
          </cell>
          <cell r="N98">
            <v>8587.15</v>
          </cell>
        </row>
        <row r="99">
          <cell r="A99">
            <v>700</v>
          </cell>
          <cell r="B99">
            <v>8.9999999999999993E-3</v>
          </cell>
          <cell r="C99">
            <v>1.0800000000000001E-2</v>
          </cell>
          <cell r="L99">
            <v>750</v>
          </cell>
          <cell r="M99" t="e">
            <v>#VALUE!</v>
          </cell>
          <cell r="N99">
            <v>9876.85</v>
          </cell>
        </row>
        <row r="100">
          <cell r="A100">
            <v>750</v>
          </cell>
          <cell r="B100">
            <v>9.6999999999999986E-3</v>
          </cell>
          <cell r="C100">
            <v>1.1300000000000001E-2</v>
          </cell>
          <cell r="L100">
            <v>800</v>
          </cell>
          <cell r="M100" t="e">
            <v>#VALUE!</v>
          </cell>
          <cell r="N100">
            <v>10906</v>
          </cell>
        </row>
        <row r="101">
          <cell r="A101">
            <v>800</v>
          </cell>
          <cell r="B101">
            <v>1.04E-2</v>
          </cell>
          <cell r="C101">
            <v>1.1699999999999999E-2</v>
          </cell>
          <cell r="L101">
            <v>900</v>
          </cell>
          <cell r="M101" t="e">
            <v>#VALUE!</v>
          </cell>
          <cell r="N101">
            <v>13281.75</v>
          </cell>
        </row>
        <row r="102">
          <cell r="A102">
            <v>900</v>
          </cell>
          <cell r="B102">
            <v>1.12E-2</v>
          </cell>
          <cell r="C102">
            <v>1.26E-2</v>
          </cell>
          <cell r="L102">
            <v>1000</v>
          </cell>
          <cell r="M102" t="e">
            <v>#VALUE!</v>
          </cell>
          <cell r="N102">
            <v>15696.5</v>
          </cell>
        </row>
        <row r="103">
          <cell r="A103">
            <v>1000</v>
          </cell>
          <cell r="B103">
            <v>1.2E-2</v>
          </cell>
          <cell r="C103">
            <v>1.35E-2</v>
          </cell>
        </row>
        <row r="104">
          <cell r="A104">
            <v>1100</v>
          </cell>
          <cell r="B104">
            <v>1.44E-2</v>
          </cell>
          <cell r="C104">
            <v>1.44E-2</v>
          </cell>
        </row>
        <row r="105">
          <cell r="A105">
            <v>1200</v>
          </cell>
          <cell r="B105">
            <v>1.5300000000000001E-2</v>
          </cell>
          <cell r="C105">
            <v>1.5300000000000001E-2</v>
          </cell>
        </row>
        <row r="106">
          <cell r="A106">
            <v>1400</v>
          </cell>
          <cell r="B106">
            <v>1.7100000000000001E-2</v>
          </cell>
          <cell r="C106">
            <v>1.7100000000000001E-2</v>
          </cell>
        </row>
        <row r="107">
          <cell r="A107">
            <v>1600</v>
          </cell>
          <cell r="B107">
            <v>1.89E-2</v>
          </cell>
          <cell r="C107">
            <v>1.89E-2</v>
          </cell>
        </row>
        <row r="108">
          <cell r="A108">
            <v>1800</v>
          </cell>
          <cell r="B108">
            <v>2.07E-2</v>
          </cell>
          <cell r="C108">
            <v>2.07E-2</v>
          </cell>
        </row>
        <row r="109">
          <cell r="A109">
            <v>2000</v>
          </cell>
          <cell r="B109">
            <v>2.2499999999999999E-2</v>
          </cell>
          <cell r="C109">
            <v>2.2499999999999999E-2</v>
          </cell>
        </row>
        <row r="119">
          <cell r="L119" t="str">
            <v>psc</v>
          </cell>
          <cell r="M119" t="str">
            <v>6kg/sqcm</v>
          </cell>
          <cell r="N119" t="str">
            <v>8kg/sqcm</v>
          </cell>
          <cell r="O119" t="str">
            <v>10kg/sqcm</v>
          </cell>
          <cell r="P119" t="str">
            <v>12kg/sqcm</v>
          </cell>
          <cell r="Q119" t="str">
            <v>14kg/sqcm</v>
          </cell>
          <cell r="R119" t="str">
            <v>16kg/sqcm</v>
          </cell>
        </row>
        <row r="120">
          <cell r="A120">
            <v>350</v>
          </cell>
          <cell r="B120">
            <v>5.7000000000000002E-2</v>
          </cell>
          <cell r="C120">
            <v>5.7000000000000002E-2</v>
          </cell>
          <cell r="D120">
            <v>5.7000000000000002E-2</v>
          </cell>
          <cell r="E120">
            <v>5.7000000000000002E-2</v>
          </cell>
          <cell r="F120">
            <v>5.7000000000000002E-2</v>
          </cell>
          <cell r="G120">
            <v>5.7000000000000002E-2</v>
          </cell>
          <cell r="L120">
            <v>350</v>
          </cell>
          <cell r="M120">
            <v>1259.8500000000001</v>
          </cell>
          <cell r="N120">
            <v>1259.8500000000001</v>
          </cell>
          <cell r="O120">
            <v>1270.3500000000001</v>
          </cell>
        </row>
        <row r="121">
          <cell r="A121">
            <v>400</v>
          </cell>
          <cell r="B121">
            <v>5.7000000000000002E-2</v>
          </cell>
          <cell r="C121">
            <v>5.7000000000000002E-2</v>
          </cell>
          <cell r="D121">
            <v>5.7000000000000002E-2</v>
          </cell>
          <cell r="E121">
            <v>5.7000000000000002E-2</v>
          </cell>
          <cell r="F121">
            <v>5.7000000000000002E-2</v>
          </cell>
          <cell r="G121">
            <v>5.7000000000000002E-2</v>
          </cell>
          <cell r="L121">
            <v>400</v>
          </cell>
          <cell r="M121">
            <v>1354</v>
          </cell>
          <cell r="N121">
            <v>1364.5</v>
          </cell>
          <cell r="O121">
            <v>1375</v>
          </cell>
        </row>
        <row r="122">
          <cell r="A122">
            <v>450</v>
          </cell>
          <cell r="B122">
            <v>5.7000000000000002E-2</v>
          </cell>
          <cell r="C122">
            <v>5.7000000000000002E-2</v>
          </cell>
          <cell r="D122">
            <v>5.7000000000000002E-2</v>
          </cell>
          <cell r="E122">
            <v>5.7000000000000002E-2</v>
          </cell>
          <cell r="F122">
            <v>5.7000000000000002E-2</v>
          </cell>
          <cell r="G122">
            <v>5.7000000000000002E-2</v>
          </cell>
          <cell r="L122">
            <v>450</v>
          </cell>
          <cell r="M122">
            <v>1441.7</v>
          </cell>
          <cell r="N122">
            <v>1452.25</v>
          </cell>
          <cell r="O122">
            <v>1462.75</v>
          </cell>
        </row>
        <row r="123">
          <cell r="A123">
            <v>500</v>
          </cell>
          <cell r="B123">
            <v>6.7000000000000004E-2</v>
          </cell>
          <cell r="C123">
            <v>6.7000000000000004E-2</v>
          </cell>
          <cell r="D123">
            <v>6.7000000000000004E-2</v>
          </cell>
          <cell r="E123">
            <v>6.7000000000000004E-2</v>
          </cell>
          <cell r="F123">
            <v>6.7000000000000004E-2</v>
          </cell>
          <cell r="G123">
            <v>6.7000000000000004E-2</v>
          </cell>
          <cell r="L123">
            <v>500</v>
          </cell>
          <cell r="M123">
            <v>1567.65</v>
          </cell>
          <cell r="N123">
            <v>1578.15</v>
          </cell>
          <cell r="O123">
            <v>1588.65</v>
          </cell>
        </row>
        <row r="124">
          <cell r="A124">
            <v>600</v>
          </cell>
          <cell r="B124">
            <v>7.1999999999999995E-2</v>
          </cell>
          <cell r="C124">
            <v>7.1999999999999995E-2</v>
          </cell>
          <cell r="D124">
            <v>7.1999999999999995E-2</v>
          </cell>
          <cell r="E124">
            <v>7.1999999999999995E-2</v>
          </cell>
          <cell r="F124">
            <v>7.1999999999999995E-2</v>
          </cell>
          <cell r="G124">
            <v>7.1999999999999995E-2</v>
          </cell>
          <cell r="L124">
            <v>600</v>
          </cell>
          <cell r="M124">
            <v>1818.8000000000002</v>
          </cell>
          <cell r="N124">
            <v>1829.3000000000002</v>
          </cell>
          <cell r="O124">
            <v>1850.3000000000002</v>
          </cell>
        </row>
        <row r="125">
          <cell r="A125">
            <v>700</v>
          </cell>
          <cell r="B125">
            <v>7.1999999999999995E-2</v>
          </cell>
          <cell r="C125">
            <v>7.1999999999999995E-2</v>
          </cell>
          <cell r="D125">
            <v>7.1999999999999995E-2</v>
          </cell>
          <cell r="E125">
            <v>7.1999999999999995E-2</v>
          </cell>
          <cell r="F125">
            <v>7.1999999999999995E-2</v>
          </cell>
          <cell r="G125">
            <v>7.1999999999999995E-2</v>
          </cell>
          <cell r="L125">
            <v>700</v>
          </cell>
          <cell r="M125">
            <v>2237.1</v>
          </cell>
          <cell r="N125">
            <v>2247.6</v>
          </cell>
          <cell r="O125">
            <v>2279.15</v>
          </cell>
        </row>
        <row r="126">
          <cell r="A126">
            <v>800</v>
          </cell>
          <cell r="B126">
            <v>7.6999999999999999E-2</v>
          </cell>
          <cell r="C126">
            <v>7.6999999999999999E-2</v>
          </cell>
          <cell r="D126">
            <v>7.6999999999999999E-2</v>
          </cell>
          <cell r="E126">
            <v>7.6999999999999999E-2</v>
          </cell>
          <cell r="F126">
            <v>7.6999999999999999E-2</v>
          </cell>
          <cell r="G126">
            <v>7.6999999999999999E-2</v>
          </cell>
          <cell r="L126">
            <v>800</v>
          </cell>
          <cell r="M126">
            <v>2622.55</v>
          </cell>
          <cell r="N126">
            <v>2643.55</v>
          </cell>
          <cell r="O126">
            <v>2706.6000000000004</v>
          </cell>
        </row>
        <row r="127">
          <cell r="A127">
            <v>900</v>
          </cell>
          <cell r="B127">
            <v>8.2000000000000003E-2</v>
          </cell>
          <cell r="C127">
            <v>8.2000000000000003E-2</v>
          </cell>
          <cell r="D127">
            <v>8.2000000000000003E-2</v>
          </cell>
          <cell r="E127">
            <v>8.2000000000000003E-2</v>
          </cell>
          <cell r="F127">
            <v>8.2000000000000003E-2</v>
          </cell>
          <cell r="G127">
            <v>8.2000000000000003E-2</v>
          </cell>
        </row>
        <row r="128">
          <cell r="A128">
            <v>1000</v>
          </cell>
          <cell r="B128">
            <v>8.2000000000000003E-2</v>
          </cell>
          <cell r="C128">
            <v>8.2000000000000003E-2</v>
          </cell>
          <cell r="D128">
            <v>8.2000000000000003E-2</v>
          </cell>
          <cell r="E128">
            <v>8.2000000000000003E-2</v>
          </cell>
          <cell r="F128">
            <v>8.2000000000000003E-2</v>
          </cell>
          <cell r="G128">
            <v>8.2000000000000003E-2</v>
          </cell>
        </row>
        <row r="129">
          <cell r="A129">
            <v>1100</v>
          </cell>
          <cell r="B129">
            <v>8.6999999999999994E-2</v>
          </cell>
          <cell r="C129">
            <v>8.6999999999999994E-2</v>
          </cell>
          <cell r="D129">
            <v>8.6999999999999994E-2</v>
          </cell>
          <cell r="E129">
            <v>8.6999999999999994E-2</v>
          </cell>
          <cell r="F129">
            <v>8.6999999999999994E-2</v>
          </cell>
          <cell r="G129">
            <v>8.6999999999999994E-2</v>
          </cell>
        </row>
        <row r="139">
          <cell r="L139" t="str">
            <v>BWSP</v>
          </cell>
          <cell r="M139" t="str">
            <v>12kg/sqcm</v>
          </cell>
          <cell r="N139" t="str">
            <v>14kg/sqcm</v>
          </cell>
          <cell r="O139" t="str">
            <v>16kg/sqcm</v>
          </cell>
          <cell r="P139" t="str">
            <v>18kg/sqcm</v>
          </cell>
          <cell r="Q139" t="str">
            <v>20kg/sqcm</v>
          </cell>
          <cell r="R139" t="str">
            <v>22kg/sqcm</v>
          </cell>
          <cell r="S139" t="str">
            <v>24kg/sqcm</v>
          </cell>
          <cell r="T139" t="str">
            <v>26kg/sqcm</v>
          </cell>
          <cell r="U139" t="str">
            <v>28kg/sqcm</v>
          </cell>
          <cell r="V139" t="str">
            <v>30kg/sqcm</v>
          </cell>
          <cell r="W139" t="str">
            <v>32kg/sqcm</v>
          </cell>
        </row>
        <row r="140">
          <cell r="A140">
            <v>250</v>
          </cell>
          <cell r="B140">
            <v>7.2022408963585442E-3</v>
          </cell>
          <cell r="C140">
            <v>7.2022408963585442E-3</v>
          </cell>
          <cell r="D140">
            <v>7.2022408963585442E-3</v>
          </cell>
          <cell r="E140">
            <v>7.2022408963585442E-3</v>
          </cell>
          <cell r="F140">
            <v>7.2022408963585442E-3</v>
          </cell>
          <cell r="G140">
            <v>7.2022408963585442E-3</v>
          </cell>
          <cell r="H140">
            <v>7.2022408963585442E-3</v>
          </cell>
          <cell r="I140">
            <v>7.2022408963585442E-3</v>
          </cell>
          <cell r="J140">
            <v>7.2022408963585442E-3</v>
          </cell>
          <cell r="K140">
            <v>7.2022408963585442E-3</v>
          </cell>
          <cell r="L140">
            <v>250</v>
          </cell>
          <cell r="M140">
            <v>1296.3500000000001</v>
          </cell>
          <cell r="N140">
            <v>1296.3500000000001</v>
          </cell>
          <cell r="O140">
            <v>1296.3500000000001</v>
          </cell>
          <cell r="P140">
            <v>1296.3500000000001</v>
          </cell>
        </row>
        <row r="141">
          <cell r="A141">
            <v>300</v>
          </cell>
          <cell r="B141">
            <v>7.2022408963585442E-3</v>
          </cell>
          <cell r="C141">
            <v>7.2022408963585442E-3</v>
          </cell>
          <cell r="D141">
            <v>7.2022408963585442E-3</v>
          </cell>
          <cell r="E141">
            <v>7.2022408963585442E-3</v>
          </cell>
          <cell r="F141">
            <v>7.2022408963585442E-3</v>
          </cell>
          <cell r="G141">
            <v>7.2022408963585442E-3</v>
          </cell>
          <cell r="H141">
            <v>7.2022408963585442E-3</v>
          </cell>
          <cell r="I141">
            <v>7.2022408963585442E-3</v>
          </cell>
          <cell r="J141">
            <v>7.2022408963585442E-3</v>
          </cell>
          <cell r="K141">
            <v>7.2022408963585442E-3</v>
          </cell>
          <cell r="L141">
            <v>300</v>
          </cell>
          <cell r="M141">
            <v>1462.5</v>
          </cell>
          <cell r="N141">
            <v>1462.5</v>
          </cell>
          <cell r="O141">
            <v>1462.5</v>
          </cell>
          <cell r="P141">
            <v>1462.5</v>
          </cell>
        </row>
        <row r="142">
          <cell r="A142">
            <v>400</v>
          </cell>
          <cell r="B142">
            <v>7.2022408963585442E-3</v>
          </cell>
          <cell r="C142">
            <v>7.2022408963585442E-3</v>
          </cell>
          <cell r="D142">
            <v>7.2022408963585442E-3</v>
          </cell>
          <cell r="E142">
            <v>7.2022408963585442E-3</v>
          </cell>
          <cell r="F142">
            <v>7.2022408963585442E-3</v>
          </cell>
          <cell r="G142">
            <v>7.2022408963585442E-3</v>
          </cell>
          <cell r="H142">
            <v>7.2022408963585442E-3</v>
          </cell>
          <cell r="I142">
            <v>7.2022408963585442E-3</v>
          </cell>
          <cell r="J142">
            <v>7.2022408963585442E-3</v>
          </cell>
          <cell r="K142">
            <v>7.2022408963585442E-3</v>
          </cell>
          <cell r="L142">
            <v>350</v>
          </cell>
          <cell r="M142">
            <v>1776.1000000000001</v>
          </cell>
          <cell r="N142">
            <v>1776.1000000000001</v>
          </cell>
          <cell r="O142">
            <v>1776.1000000000001</v>
          </cell>
          <cell r="P142">
            <v>1776.1000000000001</v>
          </cell>
        </row>
        <row r="143">
          <cell r="A143">
            <v>500</v>
          </cell>
          <cell r="B143">
            <v>7.9025210084033622E-3</v>
          </cell>
          <cell r="C143">
            <v>7.9025210084033622E-3</v>
          </cell>
          <cell r="D143">
            <v>7.9025210084033622E-3</v>
          </cell>
          <cell r="E143">
            <v>7.9025210084033622E-3</v>
          </cell>
          <cell r="F143">
            <v>7.9025210084033622E-3</v>
          </cell>
          <cell r="G143">
            <v>7.9025210084033622E-3</v>
          </cell>
          <cell r="H143">
            <v>7.9025210084033622E-3</v>
          </cell>
          <cell r="I143">
            <v>7.9025210084033622E-3</v>
          </cell>
          <cell r="J143">
            <v>7.9025210084033622E-3</v>
          </cell>
          <cell r="K143">
            <v>7.9025210084033622E-3</v>
          </cell>
          <cell r="L143">
            <v>400</v>
          </cell>
          <cell r="M143">
            <v>1956.5500000000002</v>
          </cell>
          <cell r="N143">
            <v>1956.5500000000002</v>
          </cell>
          <cell r="O143">
            <v>1956.5500000000002</v>
          </cell>
          <cell r="P143">
            <v>1956.5500000000002</v>
          </cell>
        </row>
        <row r="144">
          <cell r="A144">
            <v>600</v>
          </cell>
          <cell r="B144">
            <v>8.3025210084033615E-3</v>
          </cell>
          <cell r="C144">
            <v>8.3025210084033615E-3</v>
          </cell>
          <cell r="D144">
            <v>8.3025210084033615E-3</v>
          </cell>
          <cell r="E144">
            <v>8.3025210084033615E-3</v>
          </cell>
          <cell r="F144">
            <v>8.3025210084033615E-3</v>
          </cell>
          <cell r="G144">
            <v>8.3025210084033615E-3</v>
          </cell>
          <cell r="H144">
            <v>8.3025210084033615E-3</v>
          </cell>
          <cell r="I144">
            <v>8.3025210084033615E-3</v>
          </cell>
          <cell r="J144">
            <v>8.3025210084033615E-3</v>
          </cell>
          <cell r="K144">
            <v>8.3025210084033615E-3</v>
          </cell>
          <cell r="L144">
            <v>450</v>
          </cell>
          <cell r="M144">
            <v>2147.8000000000002</v>
          </cell>
          <cell r="N144">
            <v>2147.8000000000002</v>
          </cell>
          <cell r="O144">
            <v>2147.8000000000002</v>
          </cell>
          <cell r="P144">
            <v>2166.5</v>
          </cell>
        </row>
        <row r="145">
          <cell r="A145">
            <v>700</v>
          </cell>
          <cell r="B145">
            <v>8.3025210084033615E-3</v>
          </cell>
          <cell r="C145">
            <v>8.3025210084033615E-3</v>
          </cell>
          <cell r="D145">
            <v>8.3025210084033615E-3</v>
          </cell>
          <cell r="E145">
            <v>8.3025210084033615E-3</v>
          </cell>
          <cell r="F145">
            <v>8.3025210084033615E-3</v>
          </cell>
          <cell r="G145">
            <v>8.3025210084033615E-3</v>
          </cell>
          <cell r="H145">
            <v>8.3025210084033615E-3</v>
          </cell>
          <cell r="I145">
            <v>8.3025210084033615E-3</v>
          </cell>
          <cell r="J145">
            <v>8.3025210084033615E-3</v>
          </cell>
          <cell r="K145">
            <v>8.3025210084033615E-3</v>
          </cell>
          <cell r="L145">
            <v>500</v>
          </cell>
          <cell r="M145">
            <v>2394.15</v>
          </cell>
          <cell r="N145">
            <v>2394.15</v>
          </cell>
          <cell r="O145">
            <v>2414.9500000000003</v>
          </cell>
          <cell r="P145">
            <v>2517.9</v>
          </cell>
        </row>
        <row r="146">
          <cell r="A146">
            <v>800</v>
          </cell>
          <cell r="B146">
            <v>8.3025210084033615E-3</v>
          </cell>
          <cell r="C146">
            <v>8.3025210084033615E-3</v>
          </cell>
          <cell r="D146">
            <v>8.3025210084033615E-3</v>
          </cell>
          <cell r="E146">
            <v>8.3025210084033615E-3</v>
          </cell>
          <cell r="F146">
            <v>8.3025210084033615E-3</v>
          </cell>
          <cell r="G146">
            <v>8.3025210084033615E-3</v>
          </cell>
          <cell r="H146">
            <v>8.3025210084033615E-3</v>
          </cell>
          <cell r="I146">
            <v>8.3025210084033615E-3</v>
          </cell>
          <cell r="J146">
            <v>8.3025210084033615E-3</v>
          </cell>
          <cell r="K146">
            <v>8.3025210084033615E-3</v>
          </cell>
          <cell r="L146">
            <v>600</v>
          </cell>
          <cell r="M146">
            <v>3110.3500000000004</v>
          </cell>
          <cell r="N146">
            <v>3110.3500000000004</v>
          </cell>
          <cell r="O146">
            <v>3157.15</v>
          </cell>
          <cell r="P146">
            <v>3304.8500000000004</v>
          </cell>
        </row>
        <row r="147">
          <cell r="A147">
            <v>900</v>
          </cell>
          <cell r="B147">
            <v>8.802521008403362E-3</v>
          </cell>
          <cell r="C147">
            <v>8.802521008403362E-3</v>
          </cell>
          <cell r="D147">
            <v>8.802521008403362E-3</v>
          </cell>
          <cell r="E147">
            <v>8.802521008403362E-3</v>
          </cell>
          <cell r="F147">
            <v>8.802521008403362E-3</v>
          </cell>
          <cell r="G147">
            <v>8.802521008403362E-3</v>
          </cell>
          <cell r="H147">
            <v>8.802521008403362E-3</v>
          </cell>
          <cell r="I147">
            <v>8.802521008403362E-3</v>
          </cell>
          <cell r="J147">
            <v>8.802521008403362E-3</v>
          </cell>
          <cell r="K147">
            <v>8.802521008403362E-3</v>
          </cell>
          <cell r="L147">
            <v>700</v>
          </cell>
          <cell r="M147">
            <v>3537.2000000000003</v>
          </cell>
          <cell r="N147">
            <v>3618.3500000000004</v>
          </cell>
          <cell r="O147">
            <v>3826.3500000000004</v>
          </cell>
          <cell r="P147">
            <v>4034.3500000000004</v>
          </cell>
        </row>
        <row r="148">
          <cell r="A148">
            <v>1000</v>
          </cell>
          <cell r="B148">
            <v>8.802521008403362E-3</v>
          </cell>
          <cell r="C148">
            <v>8.802521008403362E-3</v>
          </cell>
          <cell r="D148">
            <v>8.802521008403362E-3</v>
          </cell>
          <cell r="E148">
            <v>8.802521008403362E-3</v>
          </cell>
          <cell r="F148">
            <v>8.802521008403362E-3</v>
          </cell>
          <cell r="G148">
            <v>8.802521008403362E-3</v>
          </cell>
          <cell r="H148">
            <v>8.802521008403362E-3</v>
          </cell>
          <cell r="I148">
            <v>8.802521008403362E-3</v>
          </cell>
          <cell r="J148">
            <v>8.802521008403362E-3</v>
          </cell>
          <cell r="K148">
            <v>8.802521008403362E-3</v>
          </cell>
          <cell r="L148">
            <v>800</v>
          </cell>
          <cell r="M148">
            <v>4022.5</v>
          </cell>
          <cell r="N148">
            <v>4299.1500000000005</v>
          </cell>
          <cell r="O148">
            <v>4566.45</v>
          </cell>
          <cell r="P148">
            <v>4825.4000000000005</v>
          </cell>
        </row>
        <row r="149">
          <cell r="A149">
            <v>1100</v>
          </cell>
          <cell r="B149">
            <v>1.0582633053221289E-2</v>
          </cell>
          <cell r="C149">
            <v>1.0582633053221289E-2</v>
          </cell>
          <cell r="D149">
            <v>1.0582633053221289E-2</v>
          </cell>
          <cell r="E149">
            <v>1.0582633053221289E-2</v>
          </cell>
          <cell r="F149">
            <v>1.0582633053221289E-2</v>
          </cell>
          <cell r="G149">
            <v>1.0582633053221289E-2</v>
          </cell>
          <cell r="H149">
            <v>1.0582633053221289E-2</v>
          </cell>
          <cell r="I149">
            <v>1.0582633053221289E-2</v>
          </cell>
          <cell r="J149">
            <v>1.0582633053221289E-2</v>
          </cell>
          <cell r="K149">
            <v>1.0582633053221289E-2</v>
          </cell>
          <cell r="L149">
            <v>900</v>
          </cell>
        </row>
        <row r="150">
          <cell r="A150">
            <v>1200</v>
          </cell>
          <cell r="B150">
            <v>1.0582633053221289E-2</v>
          </cell>
          <cell r="C150">
            <v>1.0582633053221289E-2</v>
          </cell>
          <cell r="D150">
            <v>1.0582633053221289E-2</v>
          </cell>
          <cell r="E150">
            <v>1.0582633053221289E-2</v>
          </cell>
          <cell r="F150">
            <v>1.0582633053221289E-2</v>
          </cell>
          <cell r="G150">
            <v>1.0582633053221289E-2</v>
          </cell>
          <cell r="H150">
            <v>1.0582633053221289E-2</v>
          </cell>
          <cell r="I150">
            <v>1.0582633053221289E-2</v>
          </cell>
          <cell r="J150">
            <v>1.0582633053221289E-2</v>
          </cell>
          <cell r="K150">
            <v>1.0582633053221289E-2</v>
          </cell>
          <cell r="L150">
            <v>1000</v>
          </cell>
        </row>
        <row r="151">
          <cell r="A151">
            <v>1300</v>
          </cell>
          <cell r="B151">
            <v>1.0582633053221289E-2</v>
          </cell>
          <cell r="C151">
            <v>1.0582633053221289E-2</v>
          </cell>
          <cell r="D151">
            <v>1.0582633053221289E-2</v>
          </cell>
          <cell r="E151">
            <v>1.0582633053221289E-2</v>
          </cell>
          <cell r="F151">
            <v>1.0582633053221289E-2</v>
          </cell>
          <cell r="G151">
            <v>1.0582633053221289E-2</v>
          </cell>
          <cell r="H151">
            <v>1.0582633053221289E-2</v>
          </cell>
          <cell r="I151">
            <v>1.0582633053221289E-2</v>
          </cell>
          <cell r="J151">
            <v>1.0582633053221289E-2</v>
          </cell>
          <cell r="K151">
            <v>1.0582633053221289E-2</v>
          </cell>
        </row>
        <row r="152">
          <cell r="A152">
            <v>1400</v>
          </cell>
          <cell r="B152">
            <v>1.0582633053221289E-2</v>
          </cell>
          <cell r="C152">
            <v>1.0582633053221289E-2</v>
          </cell>
          <cell r="D152">
            <v>1.0582633053221289E-2</v>
          </cell>
          <cell r="E152">
            <v>1.0582633053221289E-2</v>
          </cell>
          <cell r="F152">
            <v>1.0582633053221289E-2</v>
          </cell>
          <cell r="G152">
            <v>1.0582633053221289E-2</v>
          </cell>
          <cell r="H152">
            <v>1.0582633053221289E-2</v>
          </cell>
          <cell r="I152">
            <v>1.0582633053221289E-2</v>
          </cell>
          <cell r="J152">
            <v>1.0582633053221289E-2</v>
          </cell>
          <cell r="K152">
            <v>1.0582633053221289E-2</v>
          </cell>
        </row>
        <row r="153">
          <cell r="A153">
            <v>1500</v>
          </cell>
          <cell r="B153">
            <v>1.0582633053221289E-2</v>
          </cell>
          <cell r="C153">
            <v>1.0582633053221289E-2</v>
          </cell>
          <cell r="D153">
            <v>1.0582633053221289E-2</v>
          </cell>
          <cell r="E153">
            <v>1.0582633053221289E-2</v>
          </cell>
          <cell r="F153">
            <v>1.0582633053221289E-2</v>
          </cell>
          <cell r="G153">
            <v>1.0582633053221289E-2</v>
          </cell>
          <cell r="H153">
            <v>1.0582633053221289E-2</v>
          </cell>
          <cell r="I153">
            <v>1.0582633053221289E-2</v>
          </cell>
          <cell r="J153">
            <v>1.0582633053221289E-2</v>
          </cell>
          <cell r="K153">
            <v>1.0582633053221289E-2</v>
          </cell>
        </row>
        <row r="154">
          <cell r="A154">
            <v>1600</v>
          </cell>
          <cell r="B154">
            <v>1.0582633053221289E-2</v>
          </cell>
          <cell r="C154">
            <v>1.0582633053221289E-2</v>
          </cell>
          <cell r="D154">
            <v>1.0582633053221289E-2</v>
          </cell>
          <cell r="E154">
            <v>1.0582633053221289E-2</v>
          </cell>
          <cell r="F154">
            <v>1.0582633053221289E-2</v>
          </cell>
          <cell r="G154">
            <v>1.0582633053221289E-2</v>
          </cell>
          <cell r="H154">
            <v>1.0582633053221289E-2</v>
          </cell>
          <cell r="I154">
            <v>1.0582633053221289E-2</v>
          </cell>
          <cell r="J154">
            <v>1.0582633053221289E-2</v>
          </cell>
          <cell r="K154">
            <v>1.0582633053221289E-2</v>
          </cell>
        </row>
        <row r="159">
          <cell r="L159" t="str">
            <v>GRP</v>
          </cell>
          <cell r="M159" t="str">
            <v>3Bar</v>
          </cell>
          <cell r="N159" t="str">
            <v>6Bar</v>
          </cell>
          <cell r="O159" t="str">
            <v>9Bar</v>
          </cell>
          <cell r="P159" t="str">
            <v>12Bar</v>
          </cell>
          <cell r="Q159" t="str">
            <v>15Bar</v>
          </cell>
        </row>
        <row r="160">
          <cell r="L160">
            <v>350</v>
          </cell>
          <cell r="M160">
            <v>2562.4500000000003</v>
          </cell>
          <cell r="N160">
            <v>2593.3500000000004</v>
          </cell>
          <cell r="O160">
            <v>2663.9500000000003</v>
          </cell>
          <cell r="P160">
            <v>2728.65</v>
          </cell>
          <cell r="Q160">
            <v>2840.4</v>
          </cell>
        </row>
        <row r="161">
          <cell r="L161">
            <v>400</v>
          </cell>
          <cell r="M161">
            <v>2883.5</v>
          </cell>
          <cell r="N161">
            <v>2993.8</v>
          </cell>
          <cell r="O161">
            <v>3089.3500000000004</v>
          </cell>
          <cell r="P161">
            <v>3215.8500000000004</v>
          </cell>
          <cell r="Q161">
            <v>3327.6000000000004</v>
          </cell>
        </row>
        <row r="162">
          <cell r="L162">
            <v>450</v>
          </cell>
          <cell r="M162">
            <v>3360.75</v>
          </cell>
          <cell r="N162">
            <v>3472.55</v>
          </cell>
          <cell r="O162">
            <v>3638.7000000000003</v>
          </cell>
          <cell r="P162">
            <v>3797.55</v>
          </cell>
          <cell r="Q162">
            <v>3988.7000000000003</v>
          </cell>
        </row>
        <row r="163">
          <cell r="L163">
            <v>500</v>
          </cell>
          <cell r="M163">
            <v>3887.4500000000003</v>
          </cell>
          <cell r="N163">
            <v>4022.75</v>
          </cell>
          <cell r="O163">
            <v>4221.25</v>
          </cell>
          <cell r="P163">
            <v>4450.7</v>
          </cell>
          <cell r="Q163">
            <v>4672.75</v>
          </cell>
        </row>
        <row r="164">
          <cell r="L164">
            <v>600</v>
          </cell>
          <cell r="M164">
            <v>4848.6500000000005</v>
          </cell>
          <cell r="N164">
            <v>5023.6500000000005</v>
          </cell>
          <cell r="O164">
            <v>5292.75</v>
          </cell>
          <cell r="P164">
            <v>5769.2000000000007</v>
          </cell>
          <cell r="Q164">
            <v>6008.9000000000005</v>
          </cell>
        </row>
        <row r="165">
          <cell r="L165">
            <v>700</v>
          </cell>
          <cell r="M165">
            <v>6054</v>
          </cell>
          <cell r="N165">
            <v>6299.55</v>
          </cell>
          <cell r="O165">
            <v>6649.55</v>
          </cell>
          <cell r="P165">
            <v>7189.25</v>
          </cell>
          <cell r="Q165">
            <v>7681.9000000000005</v>
          </cell>
        </row>
        <row r="166">
          <cell r="L166">
            <v>800</v>
          </cell>
          <cell r="M166">
            <v>7357.9000000000005</v>
          </cell>
          <cell r="N166">
            <v>7668.2000000000007</v>
          </cell>
          <cell r="O166">
            <v>8215.2000000000007</v>
          </cell>
          <cell r="P166">
            <v>8866.7000000000007</v>
          </cell>
          <cell r="Q166">
            <v>9510.8000000000011</v>
          </cell>
        </row>
        <row r="167">
          <cell r="L167">
            <v>900</v>
          </cell>
          <cell r="M167">
            <v>9081.9500000000007</v>
          </cell>
          <cell r="N167">
            <v>9430.5</v>
          </cell>
          <cell r="O167">
            <v>10170.200000000001</v>
          </cell>
          <cell r="P167">
            <v>10955.45</v>
          </cell>
          <cell r="Q167">
            <v>11790.75</v>
          </cell>
        </row>
        <row r="168">
          <cell r="L168">
            <v>1000</v>
          </cell>
          <cell r="M168">
            <v>10825.300000000001</v>
          </cell>
          <cell r="N168">
            <v>11278.25</v>
          </cell>
          <cell r="O168">
            <v>12056.2</v>
          </cell>
          <cell r="P168">
            <v>13057.650000000001</v>
          </cell>
          <cell r="Q168">
            <v>14001.75</v>
          </cell>
        </row>
      </sheetData>
      <sheetData sheetId="4" refreshError="1">
        <row r="2">
          <cell r="L2" t="str">
            <v>HDPE</v>
          </cell>
          <cell r="M2" t="str">
            <v>4kg/sqcm</v>
          </cell>
          <cell r="N2" t="str">
            <v>6kg/sqcm</v>
          </cell>
          <cell r="O2" t="str">
            <v>8kg/sqcm</v>
          </cell>
          <cell r="P2" t="str">
            <v>10kg/sqcm</v>
          </cell>
        </row>
        <row r="3">
          <cell r="A3">
            <v>63</v>
          </cell>
          <cell r="L3">
            <v>63</v>
          </cell>
          <cell r="M3">
            <v>57</v>
          </cell>
          <cell r="N3">
            <v>54.6</v>
          </cell>
          <cell r="O3">
            <v>52.2</v>
          </cell>
          <cell r="P3">
            <v>49.8</v>
          </cell>
        </row>
        <row r="4">
          <cell r="A4">
            <v>75</v>
          </cell>
          <cell r="L4">
            <v>75</v>
          </cell>
          <cell r="M4">
            <v>68.2</v>
          </cell>
          <cell r="N4">
            <v>65</v>
          </cell>
          <cell r="O4">
            <v>62.199999999999996</v>
          </cell>
          <cell r="P4">
            <v>59.4</v>
          </cell>
        </row>
        <row r="5">
          <cell r="A5">
            <v>90</v>
          </cell>
          <cell r="L5">
            <v>90</v>
          </cell>
          <cell r="M5">
            <v>81.8</v>
          </cell>
          <cell r="N5">
            <v>78.2</v>
          </cell>
          <cell r="O5">
            <v>74.800000000000011</v>
          </cell>
          <cell r="P5">
            <v>71.400000000000006</v>
          </cell>
        </row>
        <row r="6">
          <cell r="A6">
            <v>110</v>
          </cell>
          <cell r="L6">
            <v>110</v>
          </cell>
          <cell r="M6">
            <v>100</v>
          </cell>
          <cell r="N6">
            <v>95.600000000000009</v>
          </cell>
          <cell r="O6">
            <v>91.399999999999991</v>
          </cell>
          <cell r="P6">
            <v>87.6</v>
          </cell>
        </row>
        <row r="7">
          <cell r="A7">
            <v>125</v>
          </cell>
          <cell r="L7">
            <v>125</v>
          </cell>
          <cell r="M7">
            <v>113.8</v>
          </cell>
          <cell r="N7">
            <v>108.8</v>
          </cell>
          <cell r="O7">
            <v>104</v>
          </cell>
          <cell r="P7">
            <v>99.4</v>
          </cell>
        </row>
        <row r="8">
          <cell r="A8">
            <v>140</v>
          </cell>
          <cell r="L8">
            <v>140</v>
          </cell>
          <cell r="M8">
            <v>127.6</v>
          </cell>
          <cell r="N8">
            <v>122</v>
          </cell>
          <cell r="O8">
            <v>116.6</v>
          </cell>
          <cell r="P8">
            <v>111.4</v>
          </cell>
        </row>
        <row r="9">
          <cell r="A9">
            <v>160</v>
          </cell>
          <cell r="L9">
            <v>160</v>
          </cell>
          <cell r="M9">
            <v>145.80000000000001</v>
          </cell>
          <cell r="N9">
            <v>139.4</v>
          </cell>
          <cell r="O9">
            <v>133.39999999999998</v>
          </cell>
          <cell r="P9">
            <v>127.40000000000002</v>
          </cell>
        </row>
        <row r="10">
          <cell r="A10">
            <v>180</v>
          </cell>
          <cell r="L10">
            <v>180</v>
          </cell>
          <cell r="M10">
            <v>164.20000000000002</v>
          </cell>
          <cell r="N10">
            <v>157</v>
          </cell>
          <cell r="O10">
            <v>150</v>
          </cell>
          <cell r="P10">
            <v>143.4</v>
          </cell>
        </row>
        <row r="11">
          <cell r="A11">
            <v>200</v>
          </cell>
          <cell r="L11">
            <v>200</v>
          </cell>
          <cell r="M11">
            <v>182.60000000000002</v>
          </cell>
          <cell r="N11">
            <v>174.4</v>
          </cell>
          <cell r="O11">
            <v>166.8</v>
          </cell>
          <cell r="P11">
            <v>159.4</v>
          </cell>
        </row>
        <row r="12">
          <cell r="A12">
            <v>225</v>
          </cell>
          <cell r="L12">
            <v>225</v>
          </cell>
          <cell r="M12">
            <v>205.4</v>
          </cell>
          <cell r="N12">
            <v>196.4</v>
          </cell>
          <cell r="O12">
            <v>187.79999999999998</v>
          </cell>
          <cell r="P12">
            <v>179.4</v>
          </cell>
        </row>
        <row r="13">
          <cell r="A13">
            <v>250</v>
          </cell>
          <cell r="L13">
            <v>250</v>
          </cell>
          <cell r="M13">
            <v>228.2</v>
          </cell>
          <cell r="N13">
            <v>218.20000000000002</v>
          </cell>
          <cell r="O13">
            <v>208.6</v>
          </cell>
          <cell r="P13">
            <v>199.4</v>
          </cell>
        </row>
        <row r="14">
          <cell r="A14">
            <v>280</v>
          </cell>
          <cell r="L14">
            <v>280</v>
          </cell>
          <cell r="M14">
            <v>255.80000000000004</v>
          </cell>
          <cell r="N14">
            <v>244.6</v>
          </cell>
          <cell r="O14">
            <v>233.8</v>
          </cell>
          <cell r="P14">
            <v>223.4</v>
          </cell>
        </row>
        <row r="15">
          <cell r="A15">
            <v>315</v>
          </cell>
          <cell r="L15">
            <v>315</v>
          </cell>
          <cell r="M15">
            <v>287.8</v>
          </cell>
          <cell r="N15">
            <v>275.2</v>
          </cell>
          <cell r="O15">
            <v>263</v>
          </cell>
          <cell r="P15">
            <v>251.4</v>
          </cell>
        </row>
        <row r="16">
          <cell r="A16">
            <v>355</v>
          </cell>
          <cell r="L16">
            <v>355</v>
          </cell>
          <cell r="M16">
            <v>324.40000000000003</v>
          </cell>
          <cell r="N16">
            <v>310.2</v>
          </cell>
          <cell r="O16">
            <v>296.59999999999997</v>
          </cell>
          <cell r="P16">
            <v>283.39999999999998</v>
          </cell>
        </row>
        <row r="17">
          <cell r="A17">
            <v>400</v>
          </cell>
          <cell r="L17">
            <v>400</v>
          </cell>
          <cell r="M17">
            <v>364</v>
          </cell>
          <cell r="N17">
            <v>347.2</v>
          </cell>
          <cell r="O17">
            <v>331.2</v>
          </cell>
          <cell r="P17">
            <v>315.8</v>
          </cell>
        </row>
        <row r="20">
          <cell r="L20" t="str">
            <v>PVC</v>
          </cell>
          <cell r="M20" t="str">
            <v>4kg/sqcm</v>
          </cell>
          <cell r="N20" t="str">
            <v>6kg/sqcm</v>
          </cell>
          <cell r="O20" t="str">
            <v>10kg/sqcm</v>
          </cell>
        </row>
        <row r="21">
          <cell r="A21">
            <v>63</v>
          </cell>
          <cell r="L21">
            <v>63</v>
          </cell>
          <cell r="M21">
            <v>59.2</v>
          </cell>
          <cell r="N21">
            <v>57.6</v>
          </cell>
          <cell r="O21">
            <v>54.8</v>
          </cell>
        </row>
        <row r="22">
          <cell r="A22">
            <v>75</v>
          </cell>
          <cell r="L22">
            <v>75</v>
          </cell>
          <cell r="M22">
            <v>70.599999999999994</v>
          </cell>
          <cell r="N22">
            <v>68.8</v>
          </cell>
          <cell r="O22">
            <v>65.2</v>
          </cell>
        </row>
        <row r="23">
          <cell r="A23">
            <v>90</v>
          </cell>
          <cell r="L23">
            <v>90</v>
          </cell>
          <cell r="M23">
            <v>84.8</v>
          </cell>
          <cell r="N23">
            <v>82.6</v>
          </cell>
          <cell r="O23">
            <v>78.599999999999994</v>
          </cell>
        </row>
        <row r="24">
          <cell r="A24">
            <v>110</v>
          </cell>
          <cell r="L24">
            <v>110</v>
          </cell>
          <cell r="M24">
            <v>104</v>
          </cell>
          <cell r="N24">
            <v>101.4</v>
          </cell>
          <cell r="O24">
            <v>95.8</v>
          </cell>
        </row>
        <row r="25">
          <cell r="A25">
            <v>125</v>
          </cell>
          <cell r="L25">
            <v>125</v>
          </cell>
          <cell r="M25">
            <v>118.2</v>
          </cell>
          <cell r="N25">
            <v>115</v>
          </cell>
          <cell r="O25">
            <v>109</v>
          </cell>
        </row>
        <row r="26">
          <cell r="A26">
            <v>140</v>
          </cell>
          <cell r="L26">
            <v>140</v>
          </cell>
          <cell r="M26">
            <v>132.4</v>
          </cell>
          <cell r="N26">
            <v>129</v>
          </cell>
          <cell r="O26">
            <v>122.2</v>
          </cell>
        </row>
        <row r="27">
          <cell r="A27">
            <v>160</v>
          </cell>
          <cell r="L27">
            <v>160</v>
          </cell>
          <cell r="M27">
            <v>151.4</v>
          </cell>
          <cell r="N27">
            <v>147.6</v>
          </cell>
          <cell r="O27">
            <v>139.6</v>
          </cell>
        </row>
        <row r="28">
          <cell r="A28">
            <v>180</v>
          </cell>
          <cell r="L28">
            <v>180</v>
          </cell>
          <cell r="M28">
            <v>170.2</v>
          </cell>
          <cell r="N28">
            <v>165.8</v>
          </cell>
          <cell r="O28">
            <v>157.19999999999999</v>
          </cell>
        </row>
        <row r="29">
          <cell r="A29">
            <v>200</v>
          </cell>
          <cell r="L29">
            <v>200</v>
          </cell>
          <cell r="M29">
            <v>189.4</v>
          </cell>
          <cell r="N29">
            <v>184.2</v>
          </cell>
          <cell r="O29">
            <v>174.6</v>
          </cell>
        </row>
        <row r="30">
          <cell r="A30">
            <v>225</v>
          </cell>
          <cell r="L30">
            <v>225</v>
          </cell>
          <cell r="M30">
            <v>213</v>
          </cell>
          <cell r="N30">
            <v>207.8</v>
          </cell>
          <cell r="O30">
            <v>196.4</v>
          </cell>
        </row>
        <row r="31">
          <cell r="A31">
            <v>250</v>
          </cell>
          <cell r="L31">
            <v>250</v>
          </cell>
          <cell r="M31">
            <v>237</v>
          </cell>
          <cell r="N31">
            <v>230.4</v>
          </cell>
          <cell r="O31">
            <v>218.2</v>
          </cell>
        </row>
        <row r="32">
          <cell r="A32">
            <v>280</v>
          </cell>
          <cell r="L32">
            <v>280</v>
          </cell>
          <cell r="M32">
            <v>265.2</v>
          </cell>
          <cell r="N32">
            <v>258</v>
          </cell>
          <cell r="O32">
            <v>244.4</v>
          </cell>
        </row>
        <row r="33">
          <cell r="A33">
            <v>315</v>
          </cell>
          <cell r="L33">
            <v>315</v>
          </cell>
          <cell r="M33">
            <v>298.39999999999998</v>
          </cell>
          <cell r="N33">
            <v>290.2</v>
          </cell>
          <cell r="O33">
            <v>275.2</v>
          </cell>
        </row>
        <row r="36">
          <cell r="A36">
            <v>80</v>
          </cell>
        </row>
        <row r="37">
          <cell r="A37">
            <v>100</v>
          </cell>
        </row>
        <row r="38">
          <cell r="A38">
            <v>125</v>
          </cell>
        </row>
        <row r="39">
          <cell r="A39">
            <v>150</v>
          </cell>
        </row>
        <row r="40">
          <cell r="A40">
            <v>200</v>
          </cell>
        </row>
        <row r="41">
          <cell r="A41">
            <v>250</v>
          </cell>
        </row>
        <row r="42">
          <cell r="A42">
            <v>300</v>
          </cell>
        </row>
        <row r="43">
          <cell r="A43">
            <v>350</v>
          </cell>
        </row>
        <row r="44">
          <cell r="A44">
            <v>400</v>
          </cell>
        </row>
        <row r="45">
          <cell r="A45">
            <v>450</v>
          </cell>
        </row>
        <row r="46">
          <cell r="A46">
            <v>500</v>
          </cell>
        </row>
        <row r="47">
          <cell r="A47">
            <v>600</v>
          </cell>
        </row>
        <row r="48">
          <cell r="A48">
            <v>700</v>
          </cell>
        </row>
        <row r="49">
          <cell r="A49">
            <v>750</v>
          </cell>
        </row>
        <row r="50">
          <cell r="A50">
            <v>800</v>
          </cell>
        </row>
        <row r="51">
          <cell r="A51">
            <v>850</v>
          </cell>
        </row>
        <row r="52">
          <cell r="A52">
            <v>900</v>
          </cell>
        </row>
        <row r="53">
          <cell r="A53">
            <v>1000</v>
          </cell>
        </row>
        <row r="61">
          <cell r="A61">
            <v>80</v>
          </cell>
        </row>
        <row r="62">
          <cell r="A62">
            <v>100</v>
          </cell>
        </row>
        <row r="63">
          <cell r="A63">
            <v>125</v>
          </cell>
        </row>
        <row r="64">
          <cell r="A64">
            <v>150</v>
          </cell>
        </row>
        <row r="65">
          <cell r="A65">
            <v>200</v>
          </cell>
        </row>
        <row r="66">
          <cell r="A66">
            <v>250</v>
          </cell>
        </row>
        <row r="67">
          <cell r="A67">
            <v>300</v>
          </cell>
        </row>
        <row r="68">
          <cell r="A68">
            <v>350</v>
          </cell>
        </row>
        <row r="69">
          <cell r="A69">
            <v>400</v>
          </cell>
        </row>
        <row r="70">
          <cell r="A70">
            <v>450</v>
          </cell>
        </row>
        <row r="71">
          <cell r="A71">
            <v>500</v>
          </cell>
        </row>
        <row r="72">
          <cell r="A72">
            <v>600</v>
          </cell>
        </row>
        <row r="73">
          <cell r="A73">
            <v>700</v>
          </cell>
        </row>
        <row r="74">
          <cell r="A74">
            <v>750</v>
          </cell>
        </row>
        <row r="75">
          <cell r="A75">
            <v>800</v>
          </cell>
        </row>
        <row r="76">
          <cell r="A76">
            <v>900</v>
          </cell>
        </row>
        <row r="77">
          <cell r="A77">
            <v>1000</v>
          </cell>
        </row>
        <row r="78">
          <cell r="A78">
            <v>1050</v>
          </cell>
        </row>
        <row r="89">
          <cell r="A89">
            <v>100</v>
          </cell>
        </row>
        <row r="90">
          <cell r="A90">
            <v>125</v>
          </cell>
        </row>
        <row r="91">
          <cell r="A91">
            <v>150</v>
          </cell>
        </row>
        <row r="92">
          <cell r="A92">
            <v>200</v>
          </cell>
        </row>
        <row r="93">
          <cell r="A93">
            <v>250</v>
          </cell>
        </row>
        <row r="94">
          <cell r="A94">
            <v>300</v>
          </cell>
        </row>
        <row r="95">
          <cell r="A95">
            <v>350</v>
          </cell>
        </row>
        <row r="96">
          <cell r="A96">
            <v>400</v>
          </cell>
        </row>
        <row r="97">
          <cell r="A97">
            <v>450</v>
          </cell>
        </row>
        <row r="98">
          <cell r="A98">
            <v>500</v>
          </cell>
        </row>
        <row r="99">
          <cell r="A99">
            <v>600</v>
          </cell>
        </row>
        <row r="100">
          <cell r="A100">
            <v>700</v>
          </cell>
        </row>
        <row r="101">
          <cell r="A101">
            <v>750</v>
          </cell>
        </row>
        <row r="102">
          <cell r="A102">
            <v>800</v>
          </cell>
        </row>
        <row r="103">
          <cell r="A103">
            <v>900</v>
          </cell>
        </row>
        <row r="104">
          <cell r="A104">
            <v>1000</v>
          </cell>
        </row>
        <row r="105">
          <cell r="A105">
            <v>1100</v>
          </cell>
        </row>
        <row r="106">
          <cell r="A106">
            <v>1200</v>
          </cell>
        </row>
        <row r="107">
          <cell r="A107">
            <v>1400</v>
          </cell>
        </row>
        <row r="108">
          <cell r="A108">
            <v>1600</v>
          </cell>
        </row>
        <row r="109">
          <cell r="A109">
            <v>1800</v>
          </cell>
        </row>
        <row r="110">
          <cell r="A110">
            <v>2000</v>
          </cell>
        </row>
        <row r="121">
          <cell r="A121">
            <v>350</v>
          </cell>
        </row>
        <row r="122">
          <cell r="A122">
            <v>400</v>
          </cell>
        </row>
        <row r="123">
          <cell r="A123">
            <v>450</v>
          </cell>
        </row>
        <row r="124">
          <cell r="A124">
            <v>500</v>
          </cell>
        </row>
        <row r="125">
          <cell r="A125">
            <v>600</v>
          </cell>
        </row>
        <row r="126">
          <cell r="A126">
            <v>700</v>
          </cell>
        </row>
        <row r="127">
          <cell r="A127">
            <v>800</v>
          </cell>
        </row>
        <row r="128">
          <cell r="A128">
            <v>900</v>
          </cell>
        </row>
        <row r="129">
          <cell r="A129">
            <v>1000</v>
          </cell>
        </row>
        <row r="130">
          <cell r="A130">
            <v>1100</v>
          </cell>
        </row>
        <row r="131">
          <cell r="A131">
            <v>1200</v>
          </cell>
        </row>
        <row r="132">
          <cell r="A132">
            <v>1300</v>
          </cell>
        </row>
        <row r="141">
          <cell r="A141">
            <v>250</v>
          </cell>
        </row>
        <row r="142">
          <cell r="A142">
            <v>300</v>
          </cell>
        </row>
        <row r="143">
          <cell r="A143">
            <v>400</v>
          </cell>
        </row>
        <row r="144">
          <cell r="A144">
            <v>500</v>
          </cell>
        </row>
        <row r="145">
          <cell r="A145">
            <v>600</v>
          </cell>
        </row>
        <row r="146">
          <cell r="A146">
            <v>700</v>
          </cell>
        </row>
        <row r="147">
          <cell r="A147">
            <v>800</v>
          </cell>
        </row>
        <row r="148">
          <cell r="A148">
            <v>900</v>
          </cell>
        </row>
        <row r="149">
          <cell r="A149">
            <v>1000</v>
          </cell>
        </row>
        <row r="150">
          <cell r="A150">
            <v>1100</v>
          </cell>
        </row>
        <row r="151">
          <cell r="A151">
            <v>1200</v>
          </cell>
        </row>
        <row r="152">
          <cell r="A152">
            <v>1300</v>
          </cell>
        </row>
        <row r="153">
          <cell r="A153">
            <v>1400</v>
          </cell>
        </row>
        <row r="154">
          <cell r="A154">
            <v>1500</v>
          </cell>
        </row>
        <row r="155">
          <cell r="A155">
            <v>1600</v>
          </cell>
        </row>
        <row r="195">
          <cell r="P195" t="str">
            <v>AC</v>
          </cell>
          <cell r="Q195">
            <v>0</v>
          </cell>
          <cell r="R195" t="str">
            <v>3 x 10^9</v>
          </cell>
          <cell r="S195">
            <v>3000000000</v>
          </cell>
        </row>
        <row r="196">
          <cell r="P196" t="str">
            <v>CI</v>
          </cell>
          <cell r="Q196">
            <v>0</v>
          </cell>
          <cell r="R196" t="str">
            <v>7.5 x 10^9</v>
          </cell>
          <cell r="S196">
            <v>7500000000</v>
          </cell>
        </row>
        <row r="197">
          <cell r="P197" t="str">
            <v>DI</v>
          </cell>
          <cell r="Q197">
            <v>0</v>
          </cell>
          <cell r="R197" t="str">
            <v>1.7 x 10^10</v>
          </cell>
          <cell r="S197">
            <v>17000000000</v>
          </cell>
        </row>
        <row r="198">
          <cell r="P198" t="str">
            <v>GRP</v>
          </cell>
          <cell r="Q198">
            <v>0</v>
          </cell>
          <cell r="R198" t="str">
            <v>1.8x 10^9</v>
          </cell>
          <cell r="S198">
            <v>1800000000</v>
          </cell>
        </row>
        <row r="199">
          <cell r="P199" t="str">
            <v>HDPE</v>
          </cell>
          <cell r="Q199">
            <v>0</v>
          </cell>
          <cell r="R199" t="str">
            <v>9 x 10^7</v>
          </cell>
          <cell r="S199">
            <v>90000000</v>
          </cell>
        </row>
        <row r="200">
          <cell r="P200" t="str">
            <v>PVC</v>
          </cell>
          <cell r="Q200">
            <v>0</v>
          </cell>
          <cell r="R200" t="str">
            <v>3 x 10^8</v>
          </cell>
          <cell r="S200">
            <v>300000000</v>
          </cell>
        </row>
        <row r="201">
          <cell r="P201" t="str">
            <v>RCC</v>
          </cell>
          <cell r="Q201">
            <v>0</v>
          </cell>
          <cell r="R201" t="str">
            <v>3.1 x 10^9</v>
          </cell>
          <cell r="S201">
            <v>3100000000</v>
          </cell>
        </row>
        <row r="202">
          <cell r="P202" t="str">
            <v>PSC</v>
          </cell>
          <cell r="Q202">
            <v>0</v>
          </cell>
          <cell r="R202" t="str">
            <v>3.5 x 10^9</v>
          </cell>
          <cell r="S202">
            <v>3500000000</v>
          </cell>
        </row>
        <row r="203">
          <cell r="P203" t="str">
            <v>BWSP</v>
          </cell>
          <cell r="Q203">
            <v>0</v>
          </cell>
          <cell r="R203">
            <v>0</v>
          </cell>
          <cell r="S203">
            <v>20000000000</v>
          </cell>
        </row>
        <row r="231">
          <cell r="D231" t="str">
            <v>PVC</v>
          </cell>
          <cell r="E231" t="str">
            <v>4kg/sqcm</v>
          </cell>
          <cell r="F231" t="str">
            <v>6kg/sqcm</v>
          </cell>
          <cell r="G231" t="str">
            <v>10kg/sqcm</v>
          </cell>
        </row>
        <row r="246">
          <cell r="D246" t="str">
            <v>HDPE</v>
          </cell>
          <cell r="E246" t="str">
            <v>4kg/sqcm</v>
          </cell>
          <cell r="F246" t="str">
            <v>6kg/sqcm</v>
          </cell>
          <cell r="G246" t="str">
            <v>8kg/sqcm</v>
          </cell>
          <cell r="H246" t="str">
            <v>10 kg/sqcm</v>
          </cell>
        </row>
        <row r="247">
          <cell r="D247">
            <v>63</v>
          </cell>
          <cell r="E247">
            <v>213.13810628086495</v>
          </cell>
          <cell r="F247">
            <v>256.35135930491134</v>
          </cell>
          <cell r="G247">
            <v>295.6372151543477</v>
          </cell>
          <cell r="H247">
            <v>332.61593181636442</v>
          </cell>
        </row>
        <row r="248">
          <cell r="D248">
            <v>75</v>
          </cell>
          <cell r="E248">
            <v>207.55908795001056</v>
          </cell>
          <cell r="F248">
            <v>256.35135930491128</v>
          </cell>
          <cell r="G248">
            <v>294.87799326379144</v>
          </cell>
          <cell r="H248">
            <v>331.16809920246345</v>
          </cell>
        </row>
        <row r="249">
          <cell r="D249">
            <v>90</v>
          </cell>
          <cell r="E249">
            <v>208.1061495382956</v>
          </cell>
          <cell r="F249">
            <v>253.95967871072116</v>
          </cell>
          <cell r="G249">
            <v>293.10291475397264</v>
          </cell>
          <cell r="H249">
            <v>329.89943299756698</v>
          </cell>
        </row>
        <row r="250">
          <cell r="D250">
            <v>110</v>
          </cell>
          <cell r="E250">
            <v>207.85761288449976</v>
          </cell>
          <cell r="F250">
            <v>253.74159751401822</v>
          </cell>
          <cell r="G250">
            <v>293.30488188133307</v>
          </cell>
          <cell r="H250">
            <v>327.00963573257627</v>
          </cell>
        </row>
        <row r="251">
          <cell r="D251">
            <v>125</v>
          </cell>
          <cell r="E251">
            <v>206.24190238937746</v>
          </cell>
          <cell r="F251">
            <v>252.32573452295159</v>
          </cell>
          <cell r="G251">
            <v>292.21347754638515</v>
          </cell>
          <cell r="H251">
            <v>328.12039551428074</v>
          </cell>
        </row>
        <row r="252">
          <cell r="D252">
            <v>140</v>
          </cell>
          <cell r="E252">
            <v>204.9660015691689</v>
          </cell>
          <cell r="F252">
            <v>251.20995186721223</v>
          </cell>
          <cell r="G252">
            <v>291.35458882097635</v>
          </cell>
          <cell r="H252">
            <v>327.6296468493091</v>
          </cell>
        </row>
        <row r="253">
          <cell r="D253">
            <v>160</v>
          </cell>
          <cell r="E253">
            <v>205.1879225897201</v>
          </cell>
          <cell r="F253">
            <v>251.40387586453377</v>
          </cell>
          <cell r="G253">
            <v>290.4586274018435</v>
          </cell>
          <cell r="H253">
            <v>327.11816835632362</v>
          </cell>
        </row>
        <row r="254">
          <cell r="D254">
            <v>180</v>
          </cell>
          <cell r="E254">
            <v>203.97757492862505</v>
          </cell>
          <cell r="F254">
            <v>250.34698142999673</v>
          </cell>
          <cell r="G254">
            <v>290.87690695550242</v>
          </cell>
          <cell r="H254">
            <v>326.72015149666248</v>
          </cell>
        </row>
        <row r="255">
          <cell r="D255">
            <v>200</v>
          </cell>
          <cell r="E255">
            <v>203.00553518893585</v>
          </cell>
          <cell r="F255">
            <v>250.58879253768859</v>
          </cell>
          <cell r="G255">
            <v>290.20752102046896</v>
          </cell>
          <cell r="H255">
            <v>326.40161110768389</v>
          </cell>
        </row>
        <row r="256">
          <cell r="D256">
            <v>225</v>
          </cell>
          <cell r="E256">
            <v>203.14460489132836</v>
          </cell>
          <cell r="F256">
            <v>249.62070493176157</v>
          </cell>
          <cell r="G256">
            <v>289.5373926074808</v>
          </cell>
          <cell r="H256">
            <v>326.08295735995137</v>
          </cell>
        </row>
        <row r="257">
          <cell r="D257">
            <v>250</v>
          </cell>
          <cell r="E257">
            <v>203.25581081590641</v>
          </cell>
          <cell r="F257">
            <v>249.71761516222978</v>
          </cell>
          <cell r="G257">
            <v>289.80553349211101</v>
          </cell>
          <cell r="H257">
            <v>325.82795239625722</v>
          </cell>
        </row>
        <row r="258">
          <cell r="D258">
            <v>280</v>
          </cell>
          <cell r="E258">
            <v>202.28922071842129</v>
          </cell>
          <cell r="F258">
            <v>248.8758156326374</v>
          </cell>
          <cell r="G258">
            <v>289.20204790635586</v>
          </cell>
          <cell r="H258">
            <v>325.58198548180189</v>
          </cell>
        </row>
        <row r="259">
          <cell r="D259">
            <v>315</v>
          </cell>
          <cell r="E259">
            <v>202.91655069678686</v>
          </cell>
          <cell r="F259">
            <v>248.78911327452838</v>
          </cell>
          <cell r="G259">
            <v>289.28190891332349</v>
          </cell>
          <cell r="H259">
            <v>325.35417748739314</v>
          </cell>
        </row>
        <row r="260">
          <cell r="D260">
            <v>355</v>
          </cell>
          <cell r="E260">
            <v>201.9986373121836</v>
          </cell>
          <cell r="F260">
            <v>242.62296922083161</v>
          </cell>
          <cell r="G260">
            <v>288.70577056463975</v>
          </cell>
          <cell r="H260">
            <v>325.14877913197381</v>
          </cell>
        </row>
        <row r="261">
          <cell r="D261">
            <v>400</v>
          </cell>
          <cell r="E261">
            <v>206.73655298140736</v>
          </cell>
          <cell r="F261">
            <v>254.91792933847492</v>
          </cell>
          <cell r="G261">
            <v>296.20603890522364</v>
          </cell>
          <cell r="H261">
            <v>333.54230876298669</v>
          </cell>
        </row>
        <row r="263">
          <cell r="D263" t="str">
            <v>AC</v>
          </cell>
          <cell r="E263" t="str">
            <v>Class-10</v>
          </cell>
          <cell r="F263" t="str">
            <v>Class-15</v>
          </cell>
          <cell r="G263" t="str">
            <v>Class-20</v>
          </cell>
          <cell r="H263" t="str">
            <v>Class-25</v>
          </cell>
        </row>
        <row r="264">
          <cell r="D264">
            <v>80</v>
          </cell>
          <cell r="E264">
            <v>1133.2916805875477</v>
          </cell>
          <cell r="F264">
            <v>1133.2916805875477</v>
          </cell>
          <cell r="G264">
            <v>1162.8031120881299</v>
          </cell>
          <cell r="H264">
            <v>1200.5396065949487</v>
          </cell>
        </row>
        <row r="265">
          <cell r="D265">
            <v>100</v>
          </cell>
          <cell r="E265">
            <v>1084.5628966681777</v>
          </cell>
          <cell r="F265">
            <v>1096.1538461538462</v>
          </cell>
          <cell r="G265">
            <v>1159.2221339684438</v>
          </cell>
          <cell r="H265">
            <v>1196.5997499324751</v>
          </cell>
        </row>
        <row r="266">
          <cell r="D266">
            <v>125</v>
          </cell>
          <cell r="E266">
            <v>1031.6625350408419</v>
          </cell>
          <cell r="F266">
            <v>1066.8574006753649</v>
          </cell>
          <cell r="G266">
            <v>1120.9457333058433</v>
          </cell>
          <cell r="H266">
            <v>1166.2878172763674</v>
          </cell>
        </row>
        <row r="267">
          <cell r="D267">
            <v>150</v>
          </cell>
          <cell r="E267">
            <v>985.81724590178487</v>
          </cell>
          <cell r="F267">
            <v>1063.2688677963065</v>
          </cell>
          <cell r="G267">
            <v>1117.0810676633291</v>
          </cell>
          <cell r="H267">
            <v>1166.2878172763674</v>
          </cell>
        </row>
        <row r="268">
          <cell r="D268">
            <v>200</v>
          </cell>
          <cell r="E268">
            <v>0</v>
          </cell>
          <cell r="F268">
            <v>1051.5635459110918</v>
          </cell>
          <cell r="G268">
            <v>1117.0810676633291</v>
          </cell>
          <cell r="H268">
            <v>1162.8031120881299</v>
          </cell>
        </row>
        <row r="269">
          <cell r="D269">
            <v>250</v>
          </cell>
          <cell r="E269">
            <v>0</v>
          </cell>
          <cell r="F269">
            <v>1003.9429564741289</v>
          </cell>
          <cell r="G269">
            <v>1077.1987480762975</v>
          </cell>
          <cell r="H269">
            <v>1124.7130781655922</v>
          </cell>
        </row>
        <row r="270">
          <cell r="D270">
            <v>300</v>
          </cell>
          <cell r="E270">
            <v>0</v>
          </cell>
          <cell r="F270">
            <v>998.92448305671371</v>
          </cell>
          <cell r="G270">
            <v>1072.1055812551722</v>
          </cell>
          <cell r="H270">
            <v>1126.5614164349852</v>
          </cell>
        </row>
        <row r="271">
          <cell r="D271">
            <v>350</v>
          </cell>
          <cell r="E271">
            <v>0</v>
          </cell>
          <cell r="F271">
            <v>971.84193374542485</v>
          </cell>
          <cell r="G271">
            <v>1039.7909863316447</v>
          </cell>
          <cell r="H271">
            <v>1096.1538461538464</v>
          </cell>
        </row>
        <row r="272">
          <cell r="D272">
            <v>400</v>
          </cell>
          <cell r="E272">
            <v>0</v>
          </cell>
          <cell r="F272">
            <v>971.84193374542485</v>
          </cell>
          <cell r="G272">
            <v>1044.1592102624193</v>
          </cell>
          <cell r="H272">
            <v>1093.3322333939677</v>
          </cell>
        </row>
        <row r="273">
          <cell r="D273">
            <v>450</v>
          </cell>
          <cell r="E273">
            <v>0</v>
          </cell>
          <cell r="F273">
            <v>966.97475791772536</v>
          </cell>
          <cell r="G273">
            <v>1040.770588786186</v>
          </cell>
          <cell r="H273">
            <v>1091.1032623514257</v>
          </cell>
        </row>
        <row r="274">
          <cell r="D274">
            <v>500</v>
          </cell>
          <cell r="E274">
            <v>0</v>
          </cell>
          <cell r="F274">
            <v>963.00158216074328</v>
          </cell>
          <cell r="G274">
            <v>1038.0146866956741</v>
          </cell>
          <cell r="H274">
            <v>1089.2979528671126</v>
          </cell>
        </row>
        <row r="275">
          <cell r="D275">
            <v>600</v>
          </cell>
          <cell r="E275">
            <v>0</v>
          </cell>
          <cell r="F275">
            <v>964.49994503839025</v>
          </cell>
          <cell r="G275">
            <v>1033.8036564067668</v>
          </cell>
          <cell r="H275">
            <v>1088.5181350727667</v>
          </cell>
        </row>
        <row r="276">
          <cell r="D276">
            <v>700</v>
          </cell>
          <cell r="E276">
            <v>0</v>
          </cell>
          <cell r="F276">
            <v>945.58650342404189</v>
          </cell>
          <cell r="G276">
            <v>1023.6540481141277</v>
          </cell>
          <cell r="H276">
            <v>1081.0963057562724</v>
          </cell>
        </row>
        <row r="277">
          <cell r="D277">
            <v>750</v>
          </cell>
          <cell r="E277">
            <v>0</v>
          </cell>
          <cell r="F277">
            <v>944.18954793993805</v>
          </cell>
          <cell r="G277">
            <v>1022.8507483478636</v>
          </cell>
          <cell r="H277">
            <v>1080.5115147328261</v>
          </cell>
        </row>
        <row r="278">
          <cell r="D278">
            <v>800</v>
          </cell>
          <cell r="E278">
            <v>0</v>
          </cell>
          <cell r="F278">
            <v>946.02130366650908</v>
          </cell>
          <cell r="G278">
            <v>1024.2543526801524</v>
          </cell>
          <cell r="H278">
            <v>1081.5335694055698</v>
          </cell>
        </row>
        <row r="279">
          <cell r="D279">
            <v>850</v>
          </cell>
          <cell r="E279">
            <v>0</v>
          </cell>
          <cell r="F279">
            <v>944.76580038780924</v>
          </cell>
          <cell r="G279">
            <v>1023.5125301130371</v>
          </cell>
          <cell r="H279">
            <v>1080.9932548069442</v>
          </cell>
        </row>
        <row r="280">
          <cell r="D280">
            <v>900</v>
          </cell>
          <cell r="E280">
            <v>0</v>
          </cell>
          <cell r="F280">
            <v>943.64397240411142</v>
          </cell>
          <cell r="G280">
            <v>1022.8507483478636</v>
          </cell>
          <cell r="H280">
            <v>1080.5115147328261</v>
          </cell>
        </row>
        <row r="281">
          <cell r="D281">
            <v>1000</v>
          </cell>
          <cell r="E281">
            <v>0</v>
          </cell>
          <cell r="F281">
            <v>944.18954793993805</v>
          </cell>
          <cell r="G281">
            <v>1023.4134062049413</v>
          </cell>
          <cell r="H281">
            <v>1080.9210815852305</v>
          </cell>
        </row>
        <row r="284">
          <cell r="D284" t="str">
            <v>CI</v>
          </cell>
          <cell r="E284" t="str">
            <v>LA</v>
          </cell>
          <cell r="F284" t="str">
            <v>A</v>
          </cell>
          <cell r="G284" t="str">
            <v>B</v>
          </cell>
        </row>
        <row r="305">
          <cell r="D305" t="str">
            <v>DI</v>
          </cell>
          <cell r="E305" t="str">
            <v>K7</v>
          </cell>
          <cell r="F305" t="str">
            <v>K8</v>
          </cell>
          <cell r="G305" t="str">
            <v>K9</v>
          </cell>
          <cell r="H305" t="str">
            <v>K10</v>
          </cell>
        </row>
        <row r="334">
          <cell r="D334" t="str">
            <v>PSC</v>
          </cell>
          <cell r="E334" t="str">
            <v>6kg/sqcm</v>
          </cell>
          <cell r="F334" t="str">
            <v>8kg/sqcm</v>
          </cell>
          <cell r="G334" t="str">
            <v>10kg/sqcm</v>
          </cell>
          <cell r="H334" t="str">
            <v>12kg/sqcm</v>
          </cell>
          <cell r="I334" t="str">
            <v>14kg/sqcm</v>
          </cell>
          <cell r="J334" t="str">
            <v>16kg/sqcm</v>
          </cell>
        </row>
        <row r="335">
          <cell r="D335">
            <v>350</v>
          </cell>
          <cell r="E335">
            <v>1220.5112385380496</v>
          </cell>
          <cell r="F335">
            <v>1220.5112385380496</v>
          </cell>
          <cell r="G335">
            <v>1220.5112385380496</v>
          </cell>
          <cell r="H335">
            <v>1220.5112385380496</v>
          </cell>
          <cell r="I335">
            <v>1220.5112385380496</v>
          </cell>
          <cell r="J335">
            <v>1220.5112385380496</v>
          </cell>
        </row>
        <row r="336">
          <cell r="D336">
            <v>400</v>
          </cell>
          <cell r="E336">
            <v>1197.9284390833698</v>
          </cell>
          <cell r="F336">
            <v>1197.9284390833698</v>
          </cell>
          <cell r="G336">
            <v>1197.9284390833698</v>
          </cell>
          <cell r="H336">
            <v>1197.9284390833698</v>
          </cell>
          <cell r="I336">
            <v>1197.9284390833698</v>
          </cell>
          <cell r="J336">
            <v>1197.9284390833698</v>
          </cell>
        </row>
        <row r="337">
          <cell r="D337">
            <v>450</v>
          </cell>
          <cell r="E337">
            <v>1176.5545024268672</v>
          </cell>
          <cell r="F337">
            <v>1176.5545024268672</v>
          </cell>
          <cell r="G337">
            <v>1176.5545024268672</v>
          </cell>
          <cell r="H337">
            <v>1176.5545024268672</v>
          </cell>
          <cell r="I337">
            <v>1176.5545024268672</v>
          </cell>
          <cell r="J337">
            <v>1176.5545024268672</v>
          </cell>
        </row>
        <row r="338">
          <cell r="D338">
            <v>500</v>
          </cell>
          <cell r="E338">
            <v>1186.9377367109037</v>
          </cell>
          <cell r="F338">
            <v>1186.9377367109037</v>
          </cell>
          <cell r="G338">
            <v>1186.9377367109037</v>
          </cell>
          <cell r="H338">
            <v>1186.9377367109037</v>
          </cell>
          <cell r="I338">
            <v>1186.9377367109037</v>
          </cell>
          <cell r="J338">
            <v>1186.9377367109037</v>
          </cell>
        </row>
        <row r="339">
          <cell r="D339">
            <v>600</v>
          </cell>
          <cell r="E339">
            <v>1166.2878172763672</v>
          </cell>
          <cell r="F339">
            <v>1166.2878172763672</v>
          </cell>
          <cell r="G339">
            <v>1166.2878172763672</v>
          </cell>
          <cell r="H339">
            <v>1166.2878172763672</v>
          </cell>
          <cell r="I339">
            <v>1166.2878172763672</v>
          </cell>
          <cell r="J339">
            <v>1166.2878172763672</v>
          </cell>
        </row>
        <row r="340">
          <cell r="D340">
            <v>700</v>
          </cell>
          <cell r="E340">
            <v>1135.467178867674</v>
          </cell>
          <cell r="F340">
            <v>1135.467178867674</v>
          </cell>
          <cell r="G340">
            <v>1135.467178867674</v>
          </cell>
          <cell r="H340">
            <v>1135.467178867674</v>
          </cell>
          <cell r="I340">
            <v>1135.467178867674</v>
          </cell>
          <cell r="J340">
            <v>1135.467178867674</v>
          </cell>
        </row>
        <row r="341">
          <cell r="D341">
            <v>800</v>
          </cell>
          <cell r="E341">
            <v>1121.5011092242692</v>
          </cell>
          <cell r="F341">
            <v>1121.5011092242692</v>
          </cell>
          <cell r="G341">
            <v>1121.5011092242692</v>
          </cell>
          <cell r="H341">
            <v>1121.5011092242692</v>
          </cell>
          <cell r="I341">
            <v>1121.5011092242692</v>
          </cell>
          <cell r="J341">
            <v>1121.5011092242692</v>
          </cell>
        </row>
        <row r="342">
          <cell r="D342">
            <v>900</v>
          </cell>
          <cell r="E342">
            <v>1109.6539424355749</v>
          </cell>
          <cell r="F342">
            <v>1109.6539424355749</v>
          </cell>
          <cell r="G342">
            <v>1109.6539424355749</v>
          </cell>
          <cell r="H342">
            <v>1109.6539424355749</v>
          </cell>
          <cell r="I342">
            <v>1109.6539424355749</v>
          </cell>
          <cell r="J342">
            <v>1109.6539424355749</v>
          </cell>
        </row>
        <row r="343">
          <cell r="D343">
            <v>1000</v>
          </cell>
          <cell r="E343">
            <v>1086.1563317143059</v>
          </cell>
          <cell r="F343">
            <v>1086.1563317143059</v>
          </cell>
          <cell r="G343">
            <v>1086.1563317143059</v>
          </cell>
          <cell r="H343">
            <v>1086.1563317143059</v>
          </cell>
          <cell r="I343">
            <v>1086.1563317143059</v>
          </cell>
          <cell r="J343">
            <v>1086.1563317143059</v>
          </cell>
        </row>
        <row r="344">
          <cell r="D344">
            <v>1100</v>
          </cell>
          <cell r="E344">
            <v>1077.8816480661876</v>
          </cell>
          <cell r="F344">
            <v>1077.8816480661876</v>
          </cell>
          <cell r="G344">
            <v>1077.8816480661876</v>
          </cell>
          <cell r="H344">
            <v>1077.8816480661876</v>
          </cell>
          <cell r="I344">
            <v>1077.8816480661876</v>
          </cell>
          <cell r="J344">
            <v>1077.8816480661876</v>
          </cell>
        </row>
        <row r="345">
          <cell r="D345">
            <v>1200</v>
          </cell>
          <cell r="E345">
            <v>1070.6636094105977</v>
          </cell>
          <cell r="F345">
            <v>1070.6636094105977</v>
          </cell>
          <cell r="G345">
            <v>1070.6636094105977</v>
          </cell>
          <cell r="H345">
            <v>1070.6636094105977</v>
          </cell>
          <cell r="I345">
            <v>1070.6636094105977</v>
          </cell>
          <cell r="J345">
            <v>1070.6636094105977</v>
          </cell>
        </row>
        <row r="346">
          <cell r="D346">
            <v>1300</v>
          </cell>
          <cell r="E346">
            <v>1087.0080432874154</v>
          </cell>
          <cell r="F346">
            <v>1087.0080432874154</v>
          </cell>
          <cell r="G346">
            <v>1087.0080432874154</v>
          </cell>
          <cell r="H346">
            <v>1087.0080432874154</v>
          </cell>
          <cell r="I346">
            <v>1087.0080432874154</v>
          </cell>
          <cell r="J346">
            <v>1087.0080432874154</v>
          </cell>
        </row>
        <row r="350">
          <cell r="D350" t="str">
            <v>BWSP</v>
          </cell>
          <cell r="E350" t="str">
            <v>12kg/sqcm</v>
          </cell>
          <cell r="F350" t="str">
            <v>14kg/sqcm</v>
          </cell>
          <cell r="G350" t="str">
            <v>16kg/sqcm</v>
          </cell>
          <cell r="H350" t="str">
            <v>18kg/sqcm</v>
          </cell>
          <cell r="I350" t="str">
            <v>20kg/sqcm</v>
          </cell>
          <cell r="J350" t="str">
            <v>22kg/sqcm</v>
          </cell>
          <cell r="K350" t="str">
            <v>24kg/sqcm</v>
          </cell>
          <cell r="L350" t="str">
            <v>26kg/sqcm</v>
          </cell>
          <cell r="M350" t="str">
            <v>28kg/sqcm</v>
          </cell>
          <cell r="N350" t="str">
            <v>30kg/sqcm</v>
          </cell>
        </row>
        <row r="351">
          <cell r="D351">
            <v>250</v>
          </cell>
          <cell r="E351">
            <v>1230.0236464956424</v>
          </cell>
          <cell r="F351">
            <v>1230.0236464956424</v>
          </cell>
          <cell r="G351">
            <v>1230.0236464956424</v>
          </cell>
          <cell r="H351">
            <v>1230.0236464956424</v>
          </cell>
          <cell r="I351">
            <v>1230.0236464956424</v>
          </cell>
          <cell r="J351">
            <v>1230.0236464956424</v>
          </cell>
          <cell r="K351">
            <v>1230.0236464956424</v>
          </cell>
          <cell r="L351">
            <v>1230.0236464956424</v>
          </cell>
          <cell r="M351">
            <v>1230.0236464956424</v>
          </cell>
          <cell r="N351">
            <v>1230.0236464956424</v>
          </cell>
        </row>
        <row r="352">
          <cell r="D352">
            <v>300</v>
          </cell>
          <cell r="E352">
            <v>1199.8169785158843</v>
          </cell>
          <cell r="F352">
            <v>1199.8169785158843</v>
          </cell>
          <cell r="G352">
            <v>1199.8169785158843</v>
          </cell>
          <cell r="H352">
            <v>1199.8169785158843</v>
          </cell>
          <cell r="I352">
            <v>1199.8169785158843</v>
          </cell>
          <cell r="J352">
            <v>1199.8169785158843</v>
          </cell>
          <cell r="K352">
            <v>1199.8169785158843</v>
          </cell>
          <cell r="L352">
            <v>1199.8169785158843</v>
          </cell>
          <cell r="M352">
            <v>1199.8169785158843</v>
          </cell>
          <cell r="N352">
            <v>1199.8169785158843</v>
          </cell>
        </row>
        <row r="353">
          <cell r="D353">
            <v>400</v>
          </cell>
          <cell r="E353">
            <v>1145.5307177523287</v>
          </cell>
          <cell r="F353">
            <v>1145.5307177523287</v>
          </cell>
          <cell r="G353">
            <v>1145.5307177523287</v>
          </cell>
          <cell r="H353">
            <v>1145.5307177523287</v>
          </cell>
          <cell r="I353">
            <v>1145.5307177523287</v>
          </cell>
          <cell r="J353">
            <v>1145.5307177523287</v>
          </cell>
          <cell r="K353">
            <v>1145.5307177523287</v>
          </cell>
          <cell r="L353">
            <v>1145.5307177523287</v>
          </cell>
          <cell r="M353">
            <v>1145.5307177523287</v>
          </cell>
          <cell r="N353">
            <v>1145.5307177523287</v>
          </cell>
        </row>
        <row r="354">
          <cell r="D354">
            <v>500</v>
          </cell>
          <cell r="E354">
            <v>1118.319446742744</v>
          </cell>
          <cell r="F354">
            <v>1118.319446742744</v>
          </cell>
          <cell r="G354">
            <v>1118.319446742744</v>
          </cell>
          <cell r="H354">
            <v>1118.319446742744</v>
          </cell>
          <cell r="I354">
            <v>1118.319446742744</v>
          </cell>
          <cell r="J354">
            <v>1118.319446742744</v>
          </cell>
          <cell r="K354">
            <v>1118.319446742744</v>
          </cell>
          <cell r="L354">
            <v>1118.319446742744</v>
          </cell>
          <cell r="M354">
            <v>1118.319446742744</v>
          </cell>
          <cell r="N354">
            <v>1118.319446742744</v>
          </cell>
        </row>
        <row r="355">
          <cell r="D355">
            <v>600</v>
          </cell>
          <cell r="E355">
            <v>1088.9772986254682</v>
          </cell>
          <cell r="F355">
            <v>1088.9772986254682</v>
          </cell>
          <cell r="G355">
            <v>1088.9772986254682</v>
          </cell>
          <cell r="H355">
            <v>1088.9772986254682</v>
          </cell>
          <cell r="I355">
            <v>1088.9772986254682</v>
          </cell>
          <cell r="J355">
            <v>1088.9772986254682</v>
          </cell>
          <cell r="K355">
            <v>1088.9772986254682</v>
          </cell>
          <cell r="L355">
            <v>1088.9772986254682</v>
          </cell>
          <cell r="M355">
            <v>1088.9772986254682</v>
          </cell>
          <cell r="N355">
            <v>1088.9772986254682</v>
          </cell>
        </row>
        <row r="356">
          <cell r="D356">
            <v>700</v>
          </cell>
          <cell r="E356">
            <v>1053.081661135629</v>
          </cell>
          <cell r="F356">
            <v>1053.081661135629</v>
          </cell>
          <cell r="G356">
            <v>1053.081661135629</v>
          </cell>
          <cell r="H356">
            <v>1053.081661135629</v>
          </cell>
          <cell r="I356">
            <v>1053.081661135629</v>
          </cell>
          <cell r="J356">
            <v>1053.081661135629</v>
          </cell>
          <cell r="K356">
            <v>1053.081661135629</v>
          </cell>
          <cell r="L356">
            <v>1053.081661135629</v>
          </cell>
          <cell r="M356">
            <v>1053.081661135629</v>
          </cell>
          <cell r="N356">
            <v>1053.081661135629</v>
          </cell>
        </row>
        <row r="357">
          <cell r="D357">
            <v>800</v>
          </cell>
          <cell r="E357">
            <v>1020.5166667069078</v>
          </cell>
          <cell r="F357">
            <v>1020.5166667069078</v>
          </cell>
          <cell r="G357">
            <v>1020.5166667069078</v>
          </cell>
          <cell r="H357">
            <v>1020.5166667069078</v>
          </cell>
          <cell r="I357">
            <v>1020.5166667069078</v>
          </cell>
          <cell r="J357">
            <v>1020.5166667069078</v>
          </cell>
          <cell r="K357">
            <v>1020.5166667069078</v>
          </cell>
          <cell r="L357">
            <v>1020.5166667069078</v>
          </cell>
          <cell r="M357">
            <v>1020.5166667069078</v>
          </cell>
          <cell r="N357">
            <v>1020.5166667069078</v>
          </cell>
        </row>
        <row r="358">
          <cell r="D358">
            <v>900</v>
          </cell>
          <cell r="E358">
            <v>1005.6609659628798</v>
          </cell>
          <cell r="F358">
            <v>1005.6609659628798</v>
          </cell>
          <cell r="G358">
            <v>1005.6609659628798</v>
          </cell>
          <cell r="H358">
            <v>1005.6609659628798</v>
          </cell>
          <cell r="I358">
            <v>1005.6609659628798</v>
          </cell>
          <cell r="J358">
            <v>1005.6609659628798</v>
          </cell>
          <cell r="K358">
            <v>1005.6609659628798</v>
          </cell>
          <cell r="L358">
            <v>1005.6609659628798</v>
          </cell>
          <cell r="M358">
            <v>1005.6609659628798</v>
          </cell>
          <cell r="N358">
            <v>1005.6609659628798</v>
          </cell>
        </row>
        <row r="359">
          <cell r="D359">
            <v>1000</v>
          </cell>
          <cell r="E359">
            <v>978.73809253123136</v>
          </cell>
          <cell r="F359">
            <v>978.73809253123136</v>
          </cell>
          <cell r="G359">
            <v>978.73809253123136</v>
          </cell>
          <cell r="H359">
            <v>978.73809253123136</v>
          </cell>
          <cell r="I359">
            <v>978.73809253123136</v>
          </cell>
          <cell r="J359">
            <v>978.73809253123136</v>
          </cell>
          <cell r="K359">
            <v>978.73809253123136</v>
          </cell>
          <cell r="L359">
            <v>978.73809253123136</v>
          </cell>
          <cell r="M359">
            <v>978.73809253123136</v>
          </cell>
          <cell r="N359">
            <v>978.73809253123136</v>
          </cell>
        </row>
        <row r="360">
          <cell r="D360">
            <v>1100</v>
          </cell>
          <cell r="E360">
            <v>1001.489382966093</v>
          </cell>
          <cell r="F360">
            <v>1001.489382966093</v>
          </cell>
          <cell r="G360">
            <v>1001.489382966093</v>
          </cell>
          <cell r="H360">
            <v>1001.489382966093</v>
          </cell>
          <cell r="I360">
            <v>1001.489382966093</v>
          </cell>
          <cell r="J360">
            <v>1001.489382966093</v>
          </cell>
          <cell r="K360">
            <v>1001.489382966093</v>
          </cell>
          <cell r="L360">
            <v>1001.489382966093</v>
          </cell>
          <cell r="M360">
            <v>1001.489382966093</v>
          </cell>
          <cell r="N360">
            <v>1001.489382966093</v>
          </cell>
        </row>
        <row r="361">
          <cell r="D361">
            <v>1200</v>
          </cell>
          <cell r="E361">
            <v>979.2174271187389</v>
          </cell>
          <cell r="F361">
            <v>979.2174271187389</v>
          </cell>
          <cell r="G361">
            <v>979.2174271187389</v>
          </cell>
          <cell r="H361">
            <v>979.2174271187389</v>
          </cell>
          <cell r="I361">
            <v>979.2174271187389</v>
          </cell>
          <cell r="J361">
            <v>979.2174271187389</v>
          </cell>
          <cell r="K361">
            <v>979.2174271187389</v>
          </cell>
          <cell r="L361">
            <v>979.2174271187389</v>
          </cell>
          <cell r="M361">
            <v>979.2174271187389</v>
          </cell>
          <cell r="N361">
            <v>979.2174271187389</v>
          </cell>
        </row>
        <row r="362">
          <cell r="D362">
            <v>1300</v>
          </cell>
          <cell r="E362">
            <v>958.36821033870376</v>
          </cell>
          <cell r="F362">
            <v>958.36821033870376</v>
          </cell>
          <cell r="G362">
            <v>958.36821033870376</v>
          </cell>
          <cell r="H362">
            <v>958.36821033870376</v>
          </cell>
          <cell r="I362">
            <v>958.36821033870376</v>
          </cell>
          <cell r="J362">
            <v>958.36821033870376</v>
          </cell>
          <cell r="K362">
            <v>958.36821033870376</v>
          </cell>
          <cell r="L362">
            <v>958.36821033870376</v>
          </cell>
          <cell r="M362">
            <v>958.36821033870376</v>
          </cell>
          <cell r="N362">
            <v>958.36821033870376</v>
          </cell>
        </row>
        <row r="363">
          <cell r="D363">
            <v>1400</v>
          </cell>
          <cell r="E363">
            <v>938.79643489959039</v>
          </cell>
          <cell r="F363">
            <v>938.79643489959039</v>
          </cell>
          <cell r="G363">
            <v>938.79643489959039</v>
          </cell>
          <cell r="H363">
            <v>938.79643489959039</v>
          </cell>
          <cell r="I363">
            <v>938.79643489959039</v>
          </cell>
          <cell r="J363">
            <v>938.79643489959039</v>
          </cell>
          <cell r="K363">
            <v>938.79643489959039</v>
          </cell>
          <cell r="L363">
            <v>938.79643489959039</v>
          </cell>
          <cell r="M363">
            <v>938.79643489959039</v>
          </cell>
          <cell r="N363">
            <v>938.79643489959039</v>
          </cell>
        </row>
        <row r="364">
          <cell r="D364">
            <v>1500</v>
          </cell>
          <cell r="E364">
            <v>920.37676305189336</v>
          </cell>
          <cell r="F364">
            <v>920.37676305189336</v>
          </cell>
          <cell r="G364">
            <v>920.37676305189336</v>
          </cell>
          <cell r="H364">
            <v>920.37676305189336</v>
          </cell>
          <cell r="I364">
            <v>920.37676305189336</v>
          </cell>
          <cell r="J364">
            <v>920.37676305189336</v>
          </cell>
          <cell r="K364">
            <v>920.37676305189336</v>
          </cell>
          <cell r="L364">
            <v>920.37676305189336</v>
          </cell>
          <cell r="M364">
            <v>920.37676305189336</v>
          </cell>
          <cell r="N364">
            <v>920.37676305189336</v>
          </cell>
        </row>
        <row r="365">
          <cell r="D365">
            <v>1600</v>
          </cell>
          <cell r="E365">
            <v>903.00042458690609</v>
          </cell>
          <cell r="F365">
            <v>903.00042458690609</v>
          </cell>
          <cell r="G365">
            <v>903.00042458690609</v>
          </cell>
          <cell r="H365">
            <v>903.00042458690609</v>
          </cell>
          <cell r="I365">
            <v>903.00042458690609</v>
          </cell>
          <cell r="J365">
            <v>903.00042458690609</v>
          </cell>
          <cell r="K365">
            <v>903.00042458690609</v>
          </cell>
          <cell r="L365">
            <v>903.00042458690609</v>
          </cell>
          <cell r="M365">
            <v>903.00042458690609</v>
          </cell>
          <cell r="N365">
            <v>903.00042458690609</v>
          </cell>
        </row>
        <row r="368">
          <cell r="D368" t="str">
            <v>GRP</v>
          </cell>
          <cell r="E368" t="str">
            <v>12Bar</v>
          </cell>
          <cell r="F368" t="str">
            <v>15Bar</v>
          </cell>
          <cell r="G368" t="str">
            <v>3Bar</v>
          </cell>
          <cell r="H368" t="str">
            <v>6Bar</v>
          </cell>
          <cell r="I368" t="str">
            <v>9Bar</v>
          </cell>
        </row>
        <row r="369">
          <cell r="E369">
            <v>450</v>
          </cell>
          <cell r="F369">
            <v>480</v>
          </cell>
          <cell r="G369">
            <v>300</v>
          </cell>
          <cell r="H369">
            <v>355</v>
          </cell>
          <cell r="I369">
            <v>405</v>
          </cell>
        </row>
        <row r="377">
          <cell r="B377" t="str">
            <v>PVC</v>
          </cell>
        </row>
        <row r="378">
          <cell r="B378" t="str">
            <v>HDPE</v>
          </cell>
          <cell r="G378" t="str">
            <v>10kg/sqcm</v>
          </cell>
          <cell r="H378">
            <v>100</v>
          </cell>
          <cell r="I378">
            <v>150</v>
          </cell>
          <cell r="K378" t="str">
            <v>Class-25</v>
          </cell>
          <cell r="L378">
            <v>125</v>
          </cell>
          <cell r="M378">
            <v>93.75</v>
          </cell>
          <cell r="O378" t="str">
            <v>B</v>
          </cell>
          <cell r="P378">
            <v>140</v>
          </cell>
          <cell r="Q378">
            <v>140</v>
          </cell>
          <cell r="S378" t="str">
            <v>K10</v>
          </cell>
          <cell r="T378">
            <v>240</v>
          </cell>
          <cell r="U378">
            <v>360</v>
          </cell>
          <cell r="W378" t="str">
            <v>16kg/sqcm</v>
          </cell>
          <cell r="X378">
            <v>107</v>
          </cell>
          <cell r="Y378">
            <v>80</v>
          </cell>
          <cell r="AA378" t="str">
            <v>12kg/sqcm</v>
          </cell>
          <cell r="AB378">
            <v>80</v>
          </cell>
          <cell r="AC378">
            <v>135</v>
          </cell>
          <cell r="AE378" t="str">
            <v>15Bar</v>
          </cell>
          <cell r="AF378">
            <v>150</v>
          </cell>
          <cell r="AG378">
            <v>210</v>
          </cell>
        </row>
        <row r="379">
          <cell r="B379" t="str">
            <v>AC</v>
          </cell>
          <cell r="G379" t="str">
            <v>8kg/sqcm</v>
          </cell>
          <cell r="H379">
            <v>80</v>
          </cell>
          <cell r="I379">
            <v>120</v>
          </cell>
          <cell r="K379" t="str">
            <v>Class-20</v>
          </cell>
          <cell r="L379">
            <v>100</v>
          </cell>
          <cell r="M379">
            <v>150</v>
          </cell>
          <cell r="O379" t="str">
            <v>A</v>
          </cell>
          <cell r="P379">
            <v>125</v>
          </cell>
          <cell r="Q379">
            <v>125</v>
          </cell>
          <cell r="S379" t="str">
            <v>K9</v>
          </cell>
          <cell r="T379">
            <v>180</v>
          </cell>
          <cell r="U379">
            <v>320</v>
          </cell>
          <cell r="W379" t="str">
            <v>14kg/sqcm</v>
          </cell>
          <cell r="X379">
            <v>93</v>
          </cell>
          <cell r="Y379">
            <v>70</v>
          </cell>
          <cell r="AA379" t="str">
            <v>14kg/sqcm</v>
          </cell>
          <cell r="AB379">
            <v>93.333333333333329</v>
          </cell>
          <cell r="AC379">
            <v>157.5</v>
          </cell>
          <cell r="AE379" t="str">
            <v>12Bar</v>
          </cell>
          <cell r="AF379">
            <v>120</v>
          </cell>
          <cell r="AG379">
            <v>168</v>
          </cell>
        </row>
        <row r="380">
          <cell r="B380" t="str">
            <v>CI</v>
          </cell>
          <cell r="G380" t="str">
            <v>6kg/sqcm</v>
          </cell>
          <cell r="H380">
            <v>60</v>
          </cell>
          <cell r="I380">
            <v>90</v>
          </cell>
          <cell r="K380" t="str">
            <v>Class-15</v>
          </cell>
          <cell r="L380">
            <v>75</v>
          </cell>
          <cell r="M380">
            <v>112.5</v>
          </cell>
          <cell r="O380" t="str">
            <v>LA</v>
          </cell>
          <cell r="P380">
            <v>100</v>
          </cell>
          <cell r="Q380">
            <v>100</v>
          </cell>
          <cell r="S380" t="str">
            <v>K8</v>
          </cell>
          <cell r="T380">
            <v>120</v>
          </cell>
          <cell r="U380">
            <v>180</v>
          </cell>
          <cell r="W380" t="str">
            <v>12kg/sqcm</v>
          </cell>
          <cell r="X380">
            <v>80</v>
          </cell>
          <cell r="Y380">
            <v>60</v>
          </cell>
          <cell r="AA380" t="str">
            <v>16kg/sqcm</v>
          </cell>
          <cell r="AB380">
            <v>106.66666666666667</v>
          </cell>
          <cell r="AC380">
            <v>180</v>
          </cell>
          <cell r="AE380" t="str">
            <v>9Bar</v>
          </cell>
          <cell r="AF380">
            <v>90</v>
          </cell>
          <cell r="AG380">
            <v>126</v>
          </cell>
        </row>
        <row r="381">
          <cell r="B381" t="str">
            <v>DI</v>
          </cell>
          <cell r="G381" t="str">
            <v>4kg/sqcm</v>
          </cell>
          <cell r="H381">
            <v>40</v>
          </cell>
          <cell r="I381">
            <v>60</v>
          </cell>
          <cell r="K381" t="str">
            <v>Class-10</v>
          </cell>
          <cell r="L381">
            <v>50</v>
          </cell>
          <cell r="M381">
            <v>75</v>
          </cell>
          <cell r="S381" t="str">
            <v>K7</v>
          </cell>
          <cell r="T381">
            <v>80</v>
          </cell>
          <cell r="U381">
            <v>120</v>
          </cell>
          <cell r="W381" t="str">
            <v>10kg/sqcm</v>
          </cell>
          <cell r="X381">
            <v>67</v>
          </cell>
          <cell r="Y381">
            <v>50</v>
          </cell>
          <cell r="AA381" t="str">
            <v>18kg/sqcm</v>
          </cell>
          <cell r="AB381">
            <v>120</v>
          </cell>
          <cell r="AC381">
            <v>202.5</v>
          </cell>
          <cell r="AE381" t="str">
            <v>6Bar</v>
          </cell>
          <cell r="AF381">
            <v>60</v>
          </cell>
          <cell r="AG381">
            <v>84</v>
          </cell>
        </row>
        <row r="382">
          <cell r="B382" t="str">
            <v>PSC</v>
          </cell>
          <cell r="W382" t="str">
            <v>8kg/sqcm</v>
          </cell>
          <cell r="X382">
            <v>53</v>
          </cell>
          <cell r="Y382">
            <v>40</v>
          </cell>
          <cell r="AA382" t="str">
            <v>20kg/sqcm</v>
          </cell>
          <cell r="AB382">
            <v>133.33333333333334</v>
          </cell>
          <cell r="AC382">
            <v>225</v>
          </cell>
          <cell r="AE382" t="str">
            <v>3Bar</v>
          </cell>
          <cell r="AF382">
            <v>30</v>
          </cell>
          <cell r="AG382">
            <v>42</v>
          </cell>
        </row>
        <row r="383">
          <cell r="B383" t="str">
            <v>BWSP</v>
          </cell>
          <cell r="W383" t="str">
            <v>6kg/sqcm</v>
          </cell>
          <cell r="X383">
            <v>40</v>
          </cell>
          <cell r="Y383">
            <v>30</v>
          </cell>
          <cell r="AA383" t="str">
            <v>22kg/sqcm</v>
          </cell>
          <cell r="AB383">
            <v>146.66666666666666</v>
          </cell>
          <cell r="AC383">
            <v>247.5</v>
          </cell>
        </row>
        <row r="384">
          <cell r="B384" t="str">
            <v>GRP</v>
          </cell>
          <cell r="AA384" t="str">
            <v>24kg/sqcm</v>
          </cell>
          <cell r="AB384">
            <v>160</v>
          </cell>
          <cell r="AC384">
            <v>270</v>
          </cell>
        </row>
        <row r="385">
          <cell r="AA385" t="str">
            <v>26kg/sqcm</v>
          </cell>
          <cell r="AB385">
            <v>173.33333333333334</v>
          </cell>
          <cell r="AC385">
            <v>292.5</v>
          </cell>
        </row>
        <row r="386">
          <cell r="AA386" t="str">
            <v>28kg/sqcm</v>
          </cell>
          <cell r="AB386">
            <v>186.66666666666666</v>
          </cell>
          <cell r="AC386">
            <v>315</v>
          </cell>
        </row>
        <row r="387">
          <cell r="AA387" t="str">
            <v>30kg/sqcm</v>
          </cell>
          <cell r="AB387">
            <v>200</v>
          </cell>
          <cell r="AC387">
            <v>337.5</v>
          </cell>
        </row>
        <row r="1440">
          <cell r="F1440">
            <v>200</v>
          </cell>
          <cell r="G1440">
            <v>275</v>
          </cell>
          <cell r="J1440" t="str">
            <v>15Bar</v>
          </cell>
          <cell r="K1440">
            <v>150</v>
          </cell>
          <cell r="L1440">
            <v>210</v>
          </cell>
          <cell r="N1440" t="str">
            <v>16kg/sqcm</v>
          </cell>
          <cell r="O1440">
            <v>107</v>
          </cell>
          <cell r="P1440">
            <v>80</v>
          </cell>
          <cell r="S1440">
            <v>180</v>
          </cell>
          <cell r="T1440">
            <v>320</v>
          </cell>
          <cell r="W1440">
            <v>140</v>
          </cell>
          <cell r="X1440">
            <v>140</v>
          </cell>
          <cell r="AA1440">
            <v>125</v>
          </cell>
          <cell r="AB1440">
            <v>93.75</v>
          </cell>
          <cell r="AE1440">
            <v>100</v>
          </cell>
          <cell r="AF1440">
            <v>150</v>
          </cell>
          <cell r="AH1440" t="str">
            <v>10kg/sqcm</v>
          </cell>
          <cell r="AI1440">
            <v>100</v>
          </cell>
          <cell r="AL1440" t="str">
            <v>NP2</v>
          </cell>
          <cell r="AM1440">
            <v>0</v>
          </cell>
          <cell r="AN1440">
            <v>0</v>
          </cell>
          <cell r="AP1440" t="str">
            <v>A</v>
          </cell>
        </row>
        <row r="1441">
          <cell r="F1441">
            <v>187</v>
          </cell>
          <cell r="G1441">
            <v>257</v>
          </cell>
          <cell r="J1441" t="str">
            <v>12Bar</v>
          </cell>
          <cell r="K1441">
            <v>120</v>
          </cell>
          <cell r="L1441">
            <v>168</v>
          </cell>
          <cell r="N1441" t="str">
            <v>14kg/sqcm</v>
          </cell>
          <cell r="O1441">
            <v>93</v>
          </cell>
          <cell r="P1441">
            <v>70</v>
          </cell>
          <cell r="S1441">
            <v>80</v>
          </cell>
          <cell r="T1441">
            <v>120</v>
          </cell>
          <cell r="W1441">
            <v>125</v>
          </cell>
          <cell r="X1441">
            <v>125</v>
          </cell>
          <cell r="AA1441">
            <v>100</v>
          </cell>
          <cell r="AB1441">
            <v>150</v>
          </cell>
          <cell r="AE1441">
            <v>60</v>
          </cell>
          <cell r="AF1441">
            <v>90</v>
          </cell>
          <cell r="AH1441" t="str">
            <v>6kg/sqcm</v>
          </cell>
          <cell r="AI1441">
            <v>60</v>
          </cell>
          <cell r="AL1441" t="str">
            <v>NP3</v>
          </cell>
          <cell r="AM1441">
            <v>0</v>
          </cell>
          <cell r="AN1441">
            <v>0</v>
          </cell>
          <cell r="AP1441" t="str">
            <v>B</v>
          </cell>
        </row>
        <row r="1442">
          <cell r="F1442">
            <v>173</v>
          </cell>
          <cell r="G1442">
            <v>238</v>
          </cell>
          <cell r="J1442" t="str">
            <v>9Bar</v>
          </cell>
          <cell r="K1442">
            <v>90</v>
          </cell>
          <cell r="L1442">
            <v>126</v>
          </cell>
          <cell r="N1442" t="str">
            <v>12kg/sqcm</v>
          </cell>
          <cell r="O1442">
            <v>80</v>
          </cell>
          <cell r="P1442">
            <v>60</v>
          </cell>
          <cell r="W1442">
            <v>100</v>
          </cell>
          <cell r="X1442">
            <v>100</v>
          </cell>
          <cell r="AA1442">
            <v>75</v>
          </cell>
          <cell r="AB1442">
            <v>112.5</v>
          </cell>
          <cell r="AE1442">
            <v>40</v>
          </cell>
          <cell r="AF1442">
            <v>60</v>
          </cell>
          <cell r="AH1442" t="str">
            <v>4kg/sqcm</v>
          </cell>
          <cell r="AI1442">
            <v>40</v>
          </cell>
          <cell r="AP1442" t="str">
            <v>C</v>
          </cell>
        </row>
        <row r="1443">
          <cell r="F1443">
            <v>160</v>
          </cell>
          <cell r="G1443">
            <v>220</v>
          </cell>
          <cell r="J1443" t="str">
            <v>6Bar</v>
          </cell>
          <cell r="K1443">
            <v>60</v>
          </cell>
          <cell r="L1443">
            <v>84</v>
          </cell>
          <cell r="N1443" t="str">
            <v>10kg/sqcm</v>
          </cell>
          <cell r="O1443">
            <v>67</v>
          </cell>
          <cell r="P1443">
            <v>50</v>
          </cell>
        </row>
        <row r="1444">
          <cell r="F1444">
            <v>147</v>
          </cell>
          <cell r="G1444">
            <v>202</v>
          </cell>
          <cell r="J1444" t="str">
            <v>3Bar</v>
          </cell>
          <cell r="K1444">
            <v>30</v>
          </cell>
          <cell r="L1444">
            <v>42</v>
          </cell>
          <cell r="N1444" t="str">
            <v>8kg/sqcm</v>
          </cell>
          <cell r="O1444">
            <v>53</v>
          </cell>
          <cell r="P1444">
            <v>40</v>
          </cell>
        </row>
        <row r="1445">
          <cell r="F1445">
            <v>133</v>
          </cell>
          <cell r="G1445">
            <v>183</v>
          </cell>
          <cell r="N1445" t="str">
            <v>6kg/sqcm</v>
          </cell>
          <cell r="O1445">
            <v>40</v>
          </cell>
          <cell r="P1445">
            <v>30</v>
          </cell>
        </row>
        <row r="1446">
          <cell r="F1446">
            <v>120</v>
          </cell>
          <cell r="G1446">
            <v>165</v>
          </cell>
        </row>
        <row r="1447">
          <cell r="F1447">
            <v>107</v>
          </cell>
          <cell r="G1447">
            <v>147</v>
          </cell>
        </row>
        <row r="1448">
          <cell r="F1448">
            <v>93</v>
          </cell>
          <cell r="G1448">
            <v>128</v>
          </cell>
        </row>
        <row r="1449">
          <cell r="F1449">
            <v>80</v>
          </cell>
          <cell r="G1449">
            <v>110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Sheet3"/>
      <sheetName val="INPUT DATA SHEET"/>
      <sheetName val="CONVEYANCE WITHOUT PROFIT CSSR"/>
      <sheetName val="LEAD APDWSC OC"/>
      <sheetName val="DATA APDWSC WITH MA EST"/>
      <sheetName val="NAMED RANGES"/>
      <sheetName val="IRRIGATION PREAMBLE"/>
      <sheetName val="MATERIAL RATES IRRIGATION"/>
      <sheetName val="LABOUR RATES"/>
      <sheetName val="PUBLIC HEALTH ITEMS 1"/>
      <sheetName val="OHSR BASIC RATES"/>
      <sheetName val="BUILDING ITEMS"/>
      <sheetName val="BUILDING ITEMS MODIFIED"/>
      <sheetName val="CENTERING CHARGE BUILDINGS 1"/>
      <sheetName val="CENTERING CHARGE BUILDINGS 2"/>
      <sheetName val="CONVEYANCE"/>
      <sheetName val="CONVEYANCE WITH PROFIT DATA"/>
      <sheetName val="CONVEYANCE WITHOUT PROFIT DATA"/>
      <sheetName val="CONVEYANCE  WITH PROFIT CSSR"/>
      <sheetName val="LOAD UNLOAD PIPES DATA"/>
      <sheetName val="LOAD UNLOAD PIPES CSSR NO PROF "/>
      <sheetName val="CONVEYANCE ABS CSSR NO PROFIT"/>
      <sheetName val="HIRE CHARGES"/>
      <sheetName val="SEIGNORAGE CHARGES"/>
      <sheetName val="BASIC DATA"/>
      <sheetName val="FLOW DIAGRAM"/>
      <sheetName val="CROSS SECTION DIAGRAM"/>
      <sheetName val="EXISTING FACILITIES"/>
      <sheetName val="OHSR CAPACITIES STAGINGS"/>
      <sheetName val="AVERAGE LEADS"/>
      <sheetName val="DESIGN STATEMENT PWSS"/>
      <sheetName val="DESIGN STMNT CPWSS WORKS CE OFF"/>
      <sheetName val="DESIGN STMNT CPWSS APDWSC"/>
      <sheetName val="DESIGN STMNT CPWSS HEAD WORKS 2"/>
      <sheetName val="DESIGN STATEMENT SUMPS OHSRS 2"/>
      <sheetName val="DESIGN STATEMENT SUMPS OHSRS 1"/>
      <sheetName val="HYD STATEMENT NORMAL"/>
      <sheetName val="HYD STATEMENT APDWSC"/>
      <sheetName val="HYD STATEMENT DISTRIBUTION"/>
      <sheetName val="SAMPLE CALC ECO PM HAGEN"/>
      <sheetName val="ECO PM PROFORMA HAGEN"/>
      <sheetName val="SAMPLE CALC ECO PM FORMULA"/>
      <sheetName val="PIPES BASIC RATES"/>
      <sheetName val="ECO PM PROFORMA FORMULA"/>
      <sheetName val="RCC PLAIN END PIPE COUPLINGS"/>
      <sheetName val="RCC S.S PIPES NP CLASS"/>
      <sheetName val="RCC S.S PR CLASS"/>
      <sheetName val="GRP PIPES APPROVED"/>
      <sheetName val="PRESTRESSED NON CYLINDER PIPES"/>
      <sheetName val="PRESTRESSED CYLINDER PIPES"/>
      <sheetName val="AC PIPES APPROVED RATE"/>
      <sheetName val="AC PIPES DGS&amp;D"/>
      <sheetName val="BWSC PIPES APPROVED"/>
      <sheetName val="BWSC PIPES DGS&amp;D"/>
      <sheetName val="GRP PIPES DGS&amp;D"/>
      <sheetName val="HDPE 80 APPROVED"/>
      <sheetName val="HDPE 80 DGS&amp;D"/>
      <sheetName val="HDPE 100 APPROVED"/>
      <sheetName val="HDPE 100 DGS&amp;D"/>
      <sheetName val="PVC PIPES APPROVED"/>
      <sheetName val="PVC PIPES DGS&amp;D"/>
      <sheetName val="PVC-U PIPES SOLVENT DGS&amp;D"/>
      <sheetName val="PVC-U PIPES RINGS DGS&amp;D"/>
      <sheetName val="CILA PIPES APPROVED"/>
      <sheetName val="CILA PIPES DGS&amp;D"/>
      <sheetName val="DI S.S PIPES APPROVED"/>
      <sheetName val="DI S.S PIPES DGS&amp;D"/>
      <sheetName val="DI PLAIN PIPES DGS&amp;D"/>
      <sheetName val="DI FLANGED PIPES DGS&amp;D"/>
      <sheetName val="DI PIPES CONVEYANCE"/>
      <sheetName val="DI FITTINGS"/>
      <sheetName val="CI DI RUBBER RINGS"/>
      <sheetName val="CI SPECIALS RATE"/>
      <sheetName val="MS FLANGE RATES"/>
      <sheetName val="CI DI PIPES WEIGHTS 1"/>
      <sheetName val="CI PIPES WEIGHTS 2"/>
      <sheetName val="CI VALVES"/>
      <sheetName val="DI VALVES 1"/>
      <sheetName val="DI VALVES 2"/>
      <sheetName val="DI VALVES 3"/>
      <sheetName val="CI CAST STEEL VALVES"/>
      <sheetName val="DI VALVES ALL"/>
      <sheetName val="CI MS DISMANTLING JOINTS"/>
      <sheetName val="MISCELLANEOUS ITEMS"/>
      <sheetName val="CID JOINTS"/>
      <sheetName val="PVC PIPE DETAILS"/>
      <sheetName val="HDPE PIPE DETAILS"/>
      <sheetName val="AC PIPE DETAILS"/>
      <sheetName val="CI PIPE DETAILS"/>
      <sheetName val="DI PIPE DETAILS"/>
      <sheetName val="POWER SUPPLY"/>
      <sheetName val="LAYING JOINTING PVC PIPES"/>
      <sheetName val="LAYING JOINTING AC PIPES"/>
      <sheetName val="LAYING JOINTING STONEWARE PIPES"/>
      <sheetName val="LAYING JOINTING CI DI S.S PIPES"/>
      <sheetName val="LAYING JOINTING CI D.F PIPES"/>
      <sheetName val="LAYING JOINTING RCC S.S PIPES"/>
      <sheetName val="LOWERING CI SPECIALS"/>
      <sheetName val="UPROOTING CI RCC STONEWARE"/>
      <sheetName val="CUTTING CI PIPES"/>
      <sheetName val="BACK BONE"/>
      <sheetName val="PM DIA RELATIONSHIP"/>
      <sheetName val="MS PIPES"/>
      <sheetName val="LEAD OC"/>
      <sheetName val="LEAD OC 2"/>
      <sheetName val="LEAD OC 3"/>
      <sheetName val="ABSTRACT PRINT"/>
      <sheetName val="LEAD WITH VAT"/>
      <sheetName val="DATA APDWSC WITH MA OC"/>
      <sheetName val="DATA WITH VAT (3)"/>
      <sheetName val="LABOUR COMPONENT"/>
      <sheetName val="BACK BONE (2)"/>
      <sheetName val="PIPES BASIC RATES (3)"/>
      <sheetName val="DOSING PUMP"/>
      <sheetName val="O&amp;M ESTIMATE"/>
      <sheetName val="FLOW METRES"/>
      <sheetName val="PUMP SETS"/>
      <sheetName val="MICROFILTER"/>
      <sheetName val="named ranges ohbr conical"/>
      <sheetName val="ohbr shaft 90 input cone"/>
      <sheetName val="ohbr shaft 90 est cone"/>
      <sheetName val="named ranges intz tank"/>
      <sheetName val="ohbr shaft 90 input intze"/>
      <sheetName val="ohbr shaft 90 est intze"/>
      <sheetName val="named ranges ajd ohsr"/>
      <sheetName val="ohsr ajd input"/>
      <sheetName val="ohsr ajd est "/>
      <sheetName val="named ranges ohsr single col"/>
      <sheetName val="arws single col ohsr input"/>
      <sheetName val="arws single col ohsr est"/>
      <sheetName val="named ranges ohsr shaft 5kl"/>
      <sheetName val="ohsr shaft 5kl input cone"/>
      <sheetName val="ohsr shaft 5kl est cone"/>
      <sheetName val="named ranges sump col"/>
      <sheetName val="sump flatroof with col input"/>
      <sheetName val="sump flat roof with col est"/>
      <sheetName val="WMQ EST"/>
      <sheetName val="p&amp;m"/>
      <sheetName val="Habcodes"/>
    </sheetNames>
    <sheetDataSet>
      <sheetData sheetId="0">
        <row r="35">
          <cell r="A35" t="str">
            <v>Name of the Scheme : Providing CPWS Scheme to 04 Mandals in Markapur Constituency in Prakasam District</v>
          </cell>
        </row>
      </sheetData>
      <sheetData sheetId="1"/>
      <sheetData sheetId="2">
        <row r="1">
          <cell r="D1" t="str">
            <v>2017-18</v>
          </cell>
        </row>
      </sheetData>
      <sheetData sheetId="3">
        <row r="57">
          <cell r="D57">
            <v>6.68925758042512</v>
          </cell>
        </row>
      </sheetData>
      <sheetData sheetId="4">
        <row r="8">
          <cell r="D8" t="str">
            <v>Vellampalli</v>
          </cell>
        </row>
      </sheetData>
      <sheetData sheetId="5"/>
      <sheetData sheetId="6">
        <row r="2">
          <cell r="A2" t="str">
            <v>0.00-3.00 Mts</v>
          </cell>
        </row>
      </sheetData>
      <sheetData sheetId="7"/>
      <sheetData sheetId="8">
        <row r="86">
          <cell r="E86">
            <v>21</v>
          </cell>
        </row>
      </sheetData>
      <sheetData sheetId="9">
        <row r="6">
          <cell r="E6">
            <v>600</v>
          </cell>
        </row>
      </sheetData>
      <sheetData sheetId="10">
        <row r="429">
          <cell r="D429">
            <v>4028</v>
          </cell>
        </row>
      </sheetData>
      <sheetData sheetId="11">
        <row r="4">
          <cell r="A4">
            <v>1</v>
          </cell>
        </row>
      </sheetData>
      <sheetData sheetId="12">
        <row r="23">
          <cell r="C23" t="str">
            <v>Polished Marble slabs of any variety (Such as Dongari/ Adanga/ Marodh/ Rajganpur etc) 16 mm to 20 mm (average) thick (size 0.457 M x 0.457 M) / (0.6M x 0.6M)</v>
          </cell>
        </row>
        <row r="24">
          <cell r="C24" t="str">
            <v>Polished Marble slabs of any variety (Such as Dongari/ Adanga/ Marodh/ Rajganpur etc) polished 16 mm to 20 mm (average) thick 0.305 M x 0.305 M</v>
          </cell>
        </row>
        <row r="25">
          <cell r="C25" t="str">
            <v>Polished Marble slabs of any variety and gang saw cut (Such as Dongari/ Adanga/ Marodh/ Rajganpur etc) 16 mm to 20 mm (average) thick ( 0.610 M width of any length)</v>
          </cell>
        </row>
        <row r="26">
          <cell r="C26" t="str">
            <v>Polished Marble Tiles 8 mm thick of all sizes and varieties</v>
          </cell>
        </row>
        <row r="27">
          <cell r="C27" t="str">
            <v>Granite stone tiles 8 mm thick (mirror polished of all shades)</v>
          </cell>
        </row>
        <row r="43">
          <cell r="C43" t="str">
            <v>Supply of vitrified floor tiles of size not less than 900x900x10 mm thick regular finish and normal colours</v>
          </cell>
        </row>
        <row r="44">
          <cell r="C44" t="str">
            <v>Supply of vitrified floor tiles of size not less than 795x795x8  mm thick regular finish and normal colours</v>
          </cell>
        </row>
        <row r="45">
          <cell r="C45" t="str">
            <v>Supply of vitrified polished floor tiles of size not less than 598x598x8  mm thick glossy finish and premium  colours</v>
          </cell>
        </row>
        <row r="46">
          <cell r="C46" t="str">
            <v>Supply of vitrified polished floor tiles of size not less than 598x598x8  mm thick regular finish and normal   colours</v>
          </cell>
        </row>
        <row r="47">
          <cell r="C47" t="str">
            <v>Supply of vitrified polished floor tiles of size not less than 400x400x7  mm thick  normal   colours</v>
          </cell>
        </row>
        <row r="48">
          <cell r="C48" t="str">
            <v>Supply of Glass mosaic tiles 1st quality of size 20x20x4 mm thick</v>
          </cell>
        </row>
        <row r="50">
          <cell r="C50" t="str">
            <v>Vitrified polished floor tiles of size not less than 1000*1000*10 mm thickness with nano technology printing and high glossy finish/Premium colours</v>
          </cell>
        </row>
        <row r="51">
          <cell r="C51" t="str">
            <v>Vitrified polished floor tiles of size not less than 795x795x8 mm thickness with nano technology printing and high glossy finish/Premium colours special series</v>
          </cell>
        </row>
        <row r="52">
          <cell r="C52" t="str">
            <v>Vitrified polished floor tiles of size not less than 598x598x8 mm thickness with nano technology printing and high glossy finish Premium colours high glossy finish/premium colours special series</v>
          </cell>
        </row>
        <row r="53">
          <cell r="C53" t="str">
            <v>Vitrified polished floor tiles of size not less than 900x900x10 mm thickness with nano technology printing and high glossy finish Premium colours high glossy finish/premium colours special series</v>
          </cell>
        </row>
      </sheetData>
      <sheetData sheetId="13">
        <row r="28">
          <cell r="F28">
            <v>94</v>
          </cell>
        </row>
      </sheetData>
      <sheetData sheetId="14">
        <row r="8">
          <cell r="D8">
            <v>288</v>
          </cell>
        </row>
      </sheetData>
      <sheetData sheetId="15"/>
      <sheetData sheetId="16"/>
      <sheetData sheetId="17"/>
      <sheetData sheetId="18"/>
      <sheetData sheetId="19"/>
      <sheetData sheetId="20"/>
      <sheetData sheetId="21"/>
      <sheetData sheetId="22">
        <row r="6">
          <cell r="A6">
            <v>0</v>
          </cell>
        </row>
      </sheetData>
      <sheetData sheetId="23">
        <row r="10">
          <cell r="D10">
            <v>88.1</v>
          </cell>
        </row>
      </sheetData>
      <sheetData sheetId="24">
        <row r="8">
          <cell r="E8">
            <v>75</v>
          </cell>
        </row>
      </sheetData>
      <sheetData sheetId="25">
        <row r="22">
          <cell r="D22">
            <v>293</v>
          </cell>
        </row>
        <row r="390">
          <cell r="B390" t="str">
            <v>100 mm dia SW pipe 60cm long SP-1 Class</v>
          </cell>
        </row>
        <row r="391">
          <cell r="B391" t="str">
            <v>150 mm dia SW pipe 60cm long SP-1 Class</v>
          </cell>
        </row>
        <row r="392">
          <cell r="B392" t="str">
            <v>200 mm dia SW pipe 60cm long SP-1 Class</v>
          </cell>
        </row>
        <row r="393">
          <cell r="B393" t="str">
            <v>230 mm dia SW pipe 60cm long SP-1 Class</v>
          </cell>
        </row>
        <row r="394">
          <cell r="B394" t="str">
            <v>250 mm dia SW pipe 60cm long SP-1 Class</v>
          </cell>
        </row>
        <row r="395">
          <cell r="B395" t="str">
            <v>300 mm dia SW pipe 60cm long SP-1 Class</v>
          </cell>
        </row>
        <row r="396">
          <cell r="B396" t="str">
            <v>350 mm dia SW pipe 60cm long SP-1 Class</v>
          </cell>
        </row>
        <row r="397">
          <cell r="B397" t="str">
            <v>400 mm dia SW pipe 60cm long SP-1 Class</v>
          </cell>
        </row>
        <row r="398">
          <cell r="B398" t="str">
            <v>450 mm dia SW pipe 60cm long SP-1 Class</v>
          </cell>
        </row>
        <row r="399">
          <cell r="B399" t="str">
            <v>100 mm dia SW pipe 60cm long SP-2 Class</v>
          </cell>
        </row>
        <row r="400">
          <cell r="B400" t="str">
            <v>150 mm dia SW pipe 60cm long SP-2 Class</v>
          </cell>
        </row>
        <row r="401">
          <cell r="B401" t="str">
            <v>200 mm dia SW pipe 60cm long SP-2 Class</v>
          </cell>
        </row>
        <row r="402">
          <cell r="B402" t="str">
            <v>230 mm dia SW pipe 60cm long SP-2 Class</v>
          </cell>
        </row>
        <row r="403">
          <cell r="B403" t="str">
            <v>250 mm dia SW pipe 60cm long SP-2 Class</v>
          </cell>
        </row>
        <row r="404">
          <cell r="B404" t="str">
            <v>300 mm dia SW pipe 60cm long SP-2 Class</v>
          </cell>
        </row>
        <row r="405">
          <cell r="B405" t="str">
            <v>350 mm dia SW pipe 60cm long SP-2 Class</v>
          </cell>
        </row>
        <row r="406">
          <cell r="B406" t="str">
            <v>400 mm dia SW pipe 60cm long SP-2 Class</v>
          </cell>
        </row>
        <row r="407">
          <cell r="B407" t="str">
            <v>450 mm dia SW pipe 60cm long SP-2 Class</v>
          </cell>
        </row>
        <row r="408">
          <cell r="B408" t="str">
            <v>100 mm dia SW pipe 60cm long SP-3 Class</v>
          </cell>
        </row>
        <row r="409">
          <cell r="B409" t="str">
            <v>150 mm dia SW pipe 60cm long SP-3 Class</v>
          </cell>
        </row>
        <row r="410">
          <cell r="B410" t="str">
            <v>200 mm dia SW pipe 60cm long SP-3 Class</v>
          </cell>
        </row>
        <row r="411">
          <cell r="B411" t="str">
            <v>230 mm dia SW pipe 60cm long SP-3 Class</v>
          </cell>
        </row>
        <row r="412">
          <cell r="B412" t="str">
            <v>250 mm dia SW pipe 60cm long SP-3 Class</v>
          </cell>
        </row>
        <row r="413">
          <cell r="B413" t="str">
            <v>300 mm dia SW pipe 60cm long SP-3 Class</v>
          </cell>
        </row>
        <row r="414">
          <cell r="B414" t="str">
            <v>350 mm dia SW pipe 60cm long SP-3 Class</v>
          </cell>
        </row>
        <row r="415">
          <cell r="B415" t="str">
            <v>400 mm dia SW pipe 60cm long SP-3 Class</v>
          </cell>
        </row>
        <row r="416">
          <cell r="B416" t="str">
            <v>450 mm dia SW pipe 60cm long SP-3 Class</v>
          </cell>
        </row>
        <row r="494">
          <cell r="B494" t="str">
            <v>15 mm Dia GI Pipe : Light</v>
          </cell>
        </row>
        <row r="495">
          <cell r="B495" t="str">
            <v>15 mm Dia GI Pipe : Med</v>
          </cell>
        </row>
        <row r="496">
          <cell r="B496" t="str">
            <v>15 mm Dia GI Pipe : Heavy</v>
          </cell>
        </row>
        <row r="497">
          <cell r="B497" t="str">
            <v>20 mm Dia GI Pipe : Light</v>
          </cell>
        </row>
        <row r="498">
          <cell r="B498" t="str">
            <v>20 mm Dia GI Pipe : Med</v>
          </cell>
        </row>
        <row r="499">
          <cell r="B499" t="str">
            <v>20 mm Dia GI Pipe : Heavy</v>
          </cell>
        </row>
        <row r="500">
          <cell r="B500" t="str">
            <v>25 mm Dia GI Pipe : Light</v>
          </cell>
        </row>
        <row r="501">
          <cell r="B501" t="str">
            <v>25 mm Dia GI Pipe : Med</v>
          </cell>
        </row>
        <row r="502">
          <cell r="B502" t="str">
            <v>25 mm Dia GI Pipe : Heavy</v>
          </cell>
        </row>
        <row r="503">
          <cell r="B503" t="str">
            <v>32 mm Dia GI Pipe : Light</v>
          </cell>
        </row>
        <row r="504">
          <cell r="B504" t="str">
            <v>32 mm Dia GI Pipe : Med</v>
          </cell>
        </row>
        <row r="505">
          <cell r="B505" t="str">
            <v>32 mm Dia GI Pipe : Heavy</v>
          </cell>
        </row>
        <row r="506">
          <cell r="B506" t="str">
            <v>40 mm Dia GI Pipe : Light</v>
          </cell>
        </row>
        <row r="507">
          <cell r="B507" t="str">
            <v>40 mm Dia GI Pipe : Med</v>
          </cell>
        </row>
        <row r="508">
          <cell r="B508" t="str">
            <v>40 mm Dia GI Pipe : Heavy</v>
          </cell>
        </row>
        <row r="509">
          <cell r="B509" t="str">
            <v>50 mm Dia GI Pipe : Light</v>
          </cell>
        </row>
        <row r="510">
          <cell r="B510" t="str">
            <v>50 mm Dia GI Pipe : Med</v>
          </cell>
        </row>
        <row r="511">
          <cell r="B511" t="str">
            <v>50 mm Dia GI Pipe : Heavy</v>
          </cell>
        </row>
        <row r="512">
          <cell r="B512" t="str">
            <v>65 mm Dia GI Pipe : Light</v>
          </cell>
        </row>
        <row r="513">
          <cell r="B513" t="str">
            <v>65 mm Dia GI Pipe : Med</v>
          </cell>
        </row>
        <row r="514">
          <cell r="B514" t="str">
            <v>65 mm Dia GI Pipe : Heavy</v>
          </cell>
        </row>
        <row r="515">
          <cell r="B515" t="str">
            <v>80 mm Dia GI Pipe : Light</v>
          </cell>
        </row>
        <row r="516">
          <cell r="B516" t="str">
            <v>80 mm Dia GI Pipe : Med</v>
          </cell>
        </row>
        <row r="517">
          <cell r="B517" t="str">
            <v>80 mm Dia GI Pipe : Heavy</v>
          </cell>
        </row>
        <row r="518">
          <cell r="B518" t="str">
            <v>100 mm Dia GI Pipe : Light</v>
          </cell>
        </row>
        <row r="519">
          <cell r="B519" t="str">
            <v>100 mm Dia GI Pipe : Med</v>
          </cell>
        </row>
        <row r="520">
          <cell r="B520" t="str">
            <v>100 mm Dia GI Pipe : Heavy</v>
          </cell>
        </row>
        <row r="521">
          <cell r="B521" t="str">
            <v>150 mm Dia GI Pipe : Light</v>
          </cell>
        </row>
        <row r="522">
          <cell r="B522" t="str">
            <v>150 mm Dia GI Pipe : Med</v>
          </cell>
        </row>
        <row r="523">
          <cell r="B523" t="str">
            <v>150 mm Dia GI Pipe : Heavy</v>
          </cell>
        </row>
        <row r="547">
          <cell r="B547" t="str">
            <v>Shahabad/Tandur Rough stone slabs 25 mm Min thickness</v>
          </cell>
        </row>
        <row r="548">
          <cell r="B548" t="str">
            <v>Polished Shahaba/Tandur stone slab 15 to 18 mm</v>
          </cell>
        </row>
        <row r="549">
          <cell r="B549" t="str">
            <v>Polished Black Cuddapah stone 15 mm</v>
          </cell>
        </row>
        <row r="550">
          <cell r="B550" t="str">
            <v>Polished Bethamcherla White stone 25 mm</v>
          </cell>
        </row>
        <row r="551">
          <cell r="B551" t="str">
            <v>Polished Bethamcherla Colour stone 25 mm</v>
          </cell>
        </row>
        <row r="552">
          <cell r="B552" t="str">
            <v>High polished Granite stone 16 to 18 mm thick other than Black /Premium colours</v>
          </cell>
        </row>
        <row r="553">
          <cell r="B553" t="str">
            <v>High polished Granite stone 16 to 18 mm thick other than Black /Regular colours</v>
          </cell>
        </row>
        <row r="554">
          <cell r="B554" t="str">
            <v>High polished Granite stone 16 to 18 mm thick  BlackColour</v>
          </cell>
        </row>
        <row r="555">
          <cell r="B555" t="str">
            <v>Polished Marble slabs 16 to 20 mm thick  of size 0.457x0.457/0.60x0.60 mts</v>
          </cell>
        </row>
        <row r="556">
          <cell r="B556" t="str">
            <v>Polished Marble slabs 16 to 20 mm thick  of size 0.305x0.305 mts</v>
          </cell>
        </row>
        <row r="557">
          <cell r="B557" t="str">
            <v>Polished Marble slabs 16 to 20 mm thick  of size 0.610 mts of any length</v>
          </cell>
        </row>
        <row r="586">
          <cell r="B586" t="str">
            <v xml:space="preserve">Med Teak wood large scantlings upto 2 m </v>
          </cell>
        </row>
        <row r="587">
          <cell r="B587" t="str">
            <v>Med Teak wood large scantlings 2.00-3.00m</v>
          </cell>
        </row>
        <row r="588">
          <cell r="B588" t="str">
            <v>Med Teak wood large scantlings above 3.00</v>
          </cell>
        </row>
        <row r="589">
          <cell r="B589" t="str">
            <v>Med Teak wood planks any  thickness</v>
          </cell>
        </row>
        <row r="590">
          <cell r="B590" t="str">
            <v xml:space="preserve">Best Teak wood large scantlings upto 2 m </v>
          </cell>
        </row>
        <row r="591">
          <cell r="B591" t="str">
            <v>Best Teak wood large scantlings 2.00-3.00m</v>
          </cell>
        </row>
        <row r="592">
          <cell r="B592" t="str">
            <v>Best Teak wood large scantlings above 3.00</v>
          </cell>
        </row>
        <row r="593">
          <cell r="B593" t="str">
            <v>Best Teak wood planks any  thickness</v>
          </cell>
        </row>
        <row r="594">
          <cell r="B594" t="str">
            <v xml:space="preserve">Burma Teak wood large scantlings upto 2 m </v>
          </cell>
        </row>
        <row r="595">
          <cell r="B595" t="str">
            <v>Burma Teak wood large scantlings 2.00-3.00m</v>
          </cell>
        </row>
        <row r="596">
          <cell r="B596" t="str">
            <v>Burma Teak wood large scantlings above 3.00</v>
          </cell>
        </row>
        <row r="597">
          <cell r="B597" t="str">
            <v>Burma Teak wood planks any  thickness</v>
          </cell>
        </row>
        <row r="598">
          <cell r="B598" t="str">
            <v>Assam teak wood scantlings any  thickness</v>
          </cell>
        </row>
        <row r="599">
          <cell r="B599" t="str">
            <v>Assam teak wood planks any thickness</v>
          </cell>
        </row>
        <row r="600">
          <cell r="B600" t="str">
            <v>Sal wood scantlings any  thickness</v>
          </cell>
        </row>
        <row r="601">
          <cell r="B601" t="str">
            <v>Sal wood planks any  thickness</v>
          </cell>
        </row>
        <row r="607">
          <cell r="B607" t="str">
            <v>Plain Float Glass 4 mm thick</v>
          </cell>
        </row>
        <row r="608">
          <cell r="B608" t="str">
            <v>Plain Float Glass 5 mm thick</v>
          </cell>
        </row>
        <row r="609">
          <cell r="B609" t="str">
            <v>Plain Float Glass 6 mm thick</v>
          </cell>
        </row>
        <row r="610">
          <cell r="B610" t="str">
            <v>Plain Float Glass 8 mm thick</v>
          </cell>
        </row>
        <row r="611">
          <cell r="B611" t="str">
            <v>Plain Float Glass 10 mm thick</v>
          </cell>
        </row>
        <row r="612">
          <cell r="B612" t="str">
            <v>Plain Float Glass 12 mm thick</v>
          </cell>
        </row>
        <row r="613">
          <cell r="B613" t="str">
            <v>Tinted - Bronze/ Green Glass 4 mm thick</v>
          </cell>
        </row>
        <row r="614">
          <cell r="B614" t="str">
            <v>Tinted - Bronze/ Green Glass 5 mm thick</v>
          </cell>
        </row>
        <row r="615">
          <cell r="B615" t="str">
            <v>Tinted - Bronze/ Green Glass 6 mm thick</v>
          </cell>
        </row>
        <row r="616">
          <cell r="B616" t="str">
            <v>Tinted - Bronze/ Green Glass 8 mm thick</v>
          </cell>
        </row>
        <row r="617">
          <cell r="B617" t="str">
            <v>Tinted - Bronze/ Green Glass 10 mm thick</v>
          </cell>
        </row>
        <row r="618">
          <cell r="B618" t="str">
            <v>Tinted - Bronze/ Green Glass 12 mm thick</v>
          </cell>
        </row>
        <row r="619">
          <cell r="B619" t="str">
            <v>Pin headed Glass 4 mm thick</v>
          </cell>
        </row>
        <row r="620">
          <cell r="B620" t="str">
            <v>Pin headed Glass 5 mm thick</v>
          </cell>
        </row>
        <row r="621">
          <cell r="B621" t="str">
            <v>Frosted / Ground Glass 4 mm thick</v>
          </cell>
        </row>
        <row r="622">
          <cell r="B622" t="str">
            <v>Frosted / Ground Glass 5 mm thick</v>
          </cell>
        </row>
        <row r="623">
          <cell r="B623" t="str">
            <v>Toughened Plain Glass 5 mm (including Glass)</v>
          </cell>
        </row>
        <row r="624">
          <cell r="B624" t="str">
            <v>Toughened Plain Glass 6 mm (including Glass)</v>
          </cell>
        </row>
        <row r="625">
          <cell r="B625" t="str">
            <v>Toughened Plain Glass 8 mm (including Glass)</v>
          </cell>
        </row>
        <row r="626">
          <cell r="B626" t="str">
            <v>Toughened Plain Glass 10 mm (including Glass)</v>
          </cell>
        </row>
        <row r="627">
          <cell r="B627" t="str">
            <v>Toughened Plain Glass 12 mm (including Glass)</v>
          </cell>
        </row>
        <row r="631">
          <cell r="B631" t="str">
            <v>Brass Tower Bolt-10 mm Bolt (IS:204) 100 mm Long</v>
          </cell>
        </row>
        <row r="632">
          <cell r="B632" t="str">
            <v>Brass Tower Bolt-10 mm Bolt (IS:204) 150 mm Long</v>
          </cell>
        </row>
        <row r="633">
          <cell r="B633" t="str">
            <v>Brass Tower Bolt-10 mm Bolt (IS:204) 200 mm Long</v>
          </cell>
        </row>
        <row r="634">
          <cell r="B634" t="str">
            <v>Brass Tower Bolt-10 mm Bolt (IS:204) 250 mm Long</v>
          </cell>
        </row>
        <row r="635">
          <cell r="B635" t="str">
            <v>Brass Tower Bolt-10 mm Bolt (IS:204) 300 mm Long</v>
          </cell>
        </row>
        <row r="636">
          <cell r="B636" t="str">
            <v>Aluminium Tower Bolt-10 mm Bolt (IS:204) 75 mm Long</v>
          </cell>
        </row>
        <row r="637">
          <cell r="B637" t="str">
            <v>Aluminium Tower Bolt-10 mm Bolt (IS:204) 100 mm Long</v>
          </cell>
        </row>
        <row r="638">
          <cell r="B638" t="str">
            <v>Aluminium Tower Bolt-10 mm Bolt (IS:204) 150 mm Long</v>
          </cell>
        </row>
        <row r="639">
          <cell r="B639" t="str">
            <v>Aluminium Tower Bolt-10 mm Bolt (IS:204) 200 mm Long</v>
          </cell>
        </row>
        <row r="640">
          <cell r="B640" t="str">
            <v>Aluminium Tower Bolt-10 mm Bolt (IS:204) 250 mm Long</v>
          </cell>
        </row>
        <row r="641">
          <cell r="B641" t="str">
            <v>Aluminium Tower Bolt-10 mm Bolt (IS:204) 300 mm Long</v>
          </cell>
        </row>
        <row r="642">
          <cell r="B642" t="str">
            <v>Aluminium Tower Bolt-10 mm Bolt (IS:204) 350 mm Long</v>
          </cell>
        </row>
        <row r="643">
          <cell r="B643" t="str">
            <v>Aluminium Tower Bolt-10 mm Bolt (IS:204) 450 mm Long</v>
          </cell>
        </row>
        <row r="644">
          <cell r="B644" t="str">
            <v>MS-Powder Coated Tower Bolt-10 mm Bolt (IS:204) 100 mm Long</v>
          </cell>
        </row>
        <row r="645">
          <cell r="B645" t="str">
            <v>MS-Powder Coated Tower Bolt-10 mm Bolt (IS:204) 150 mm Long</v>
          </cell>
        </row>
        <row r="646">
          <cell r="B646" t="str">
            <v>MS-Powder Coated Tower Bolt-10 mm Bolt (IS:204) 200 mm Long</v>
          </cell>
        </row>
        <row r="647">
          <cell r="B647" t="str">
            <v>MS-Powder Coated Tower Bolt-10 mm Bolt (IS:204) 250 mm Long</v>
          </cell>
        </row>
        <row r="648">
          <cell r="B648" t="str">
            <v>MS-Powder Coated Tower Bolt-10 mm Bolt (IS:204) 300 mm Long</v>
          </cell>
        </row>
        <row r="650">
          <cell r="B650" t="str">
            <v>Brass Butt hinges (IS:205)- 75 mm Long</v>
          </cell>
        </row>
        <row r="651">
          <cell r="B651" t="str">
            <v>Brass Butt hinges (IS:205)- 100 mm Long</v>
          </cell>
        </row>
        <row r="652">
          <cell r="B652" t="str">
            <v>Brass Butt hinges (IS:205)- 125 mm Long</v>
          </cell>
        </row>
        <row r="653">
          <cell r="B653" t="str">
            <v>Brass Butt hinges (IS:205)- 150 mm Long</v>
          </cell>
        </row>
        <row r="654">
          <cell r="B654" t="str">
            <v>Aluminium Butt hinges (IS:205)- 75 mm Long</v>
          </cell>
        </row>
        <row r="655">
          <cell r="B655" t="str">
            <v>Aluminium Butt hinges (IS:205)- 100 mm Long</v>
          </cell>
        </row>
        <row r="656">
          <cell r="B656" t="str">
            <v>Aluminium Butt hinges (IS:205)- 125 mm Long</v>
          </cell>
        </row>
        <row r="657">
          <cell r="B657" t="str">
            <v>Aluminium Butt hinges (IS:205)- 150 mm Long</v>
          </cell>
        </row>
        <row r="658">
          <cell r="B658" t="str">
            <v>MS-Powder Coated Butt hinges (IS:205)- 75 mm Long</v>
          </cell>
        </row>
        <row r="659">
          <cell r="B659" t="str">
            <v>MS-Powder Coated Butt hinges (IS:205)- 100 mm Long</v>
          </cell>
        </row>
        <row r="660">
          <cell r="B660" t="str">
            <v>MS-Powder Coated Butt hinges (IS:205)- 125 mm Long</v>
          </cell>
        </row>
        <row r="661">
          <cell r="B661" t="str">
            <v>MS-Powder Coated Butt hinges (IS:205)- 150 mm Long</v>
          </cell>
        </row>
        <row r="669">
          <cell r="B669" t="str">
            <v>Brass Aldrop (IS:2681) 300 mm long</v>
          </cell>
        </row>
        <row r="670">
          <cell r="B670" t="str">
            <v>Brass Aldrop (IS:2681) 350 mm long</v>
          </cell>
        </row>
        <row r="671">
          <cell r="B671" t="str">
            <v>Brass Aldrop (IS:2681) 450 mm long</v>
          </cell>
        </row>
        <row r="672">
          <cell r="B672" t="str">
            <v>Aluminium Aldrop (IS:2681) 200 mm long</v>
          </cell>
        </row>
        <row r="673">
          <cell r="B673" t="str">
            <v>Aluminium Aldrop (IS:2681) 250 mm long</v>
          </cell>
        </row>
        <row r="674">
          <cell r="B674" t="str">
            <v>Aluminium Aldrop (IS:2681) 300 mm long</v>
          </cell>
        </row>
        <row r="675">
          <cell r="B675" t="str">
            <v>MS-Powder Coated Aldrop (IS:2681) 200 mm long</v>
          </cell>
        </row>
        <row r="676">
          <cell r="B676" t="str">
            <v>MS-Powder Coated Aldrop (IS:2681) 250 mm long</v>
          </cell>
        </row>
        <row r="677">
          <cell r="B677" t="str">
            <v>MS-Powder Coated Aldrop (IS:2681) 300 mm long</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ow r="5">
          <cell r="A5" t="str">
            <v>20PVC4KG</v>
          </cell>
        </row>
        <row r="6">
          <cell r="A6" t="str">
            <v>25PVC4KG</v>
          </cell>
        </row>
        <row r="7">
          <cell r="A7" t="str">
            <v>32PVC4KG</v>
          </cell>
        </row>
        <row r="8">
          <cell r="A8" t="str">
            <v>40PVC4KG</v>
          </cell>
        </row>
        <row r="9">
          <cell r="A9" t="str">
            <v>50PVC4KG</v>
          </cell>
        </row>
        <row r="10">
          <cell r="A10" t="str">
            <v>63PVC4KG</v>
          </cell>
        </row>
        <row r="11">
          <cell r="A11" t="str">
            <v>75PVC4KG</v>
          </cell>
        </row>
        <row r="12">
          <cell r="A12" t="str">
            <v>90PVC4KG</v>
          </cell>
        </row>
        <row r="13">
          <cell r="A13" t="str">
            <v>110PVC4KG</v>
          </cell>
        </row>
        <row r="14">
          <cell r="A14" t="str">
            <v>125PVC4KG</v>
          </cell>
        </row>
        <row r="15">
          <cell r="A15" t="str">
            <v>140PVC4KG</v>
          </cell>
        </row>
        <row r="16">
          <cell r="A16" t="str">
            <v>160PVC4KG</v>
          </cell>
        </row>
        <row r="17">
          <cell r="A17" t="str">
            <v>180PVC4KG</v>
          </cell>
        </row>
        <row r="18">
          <cell r="A18" t="str">
            <v>200PVC4KG</v>
          </cell>
        </row>
        <row r="19">
          <cell r="A19" t="str">
            <v>225PVC4KG</v>
          </cell>
        </row>
        <row r="20">
          <cell r="A20" t="str">
            <v>250PVC4KG</v>
          </cell>
        </row>
        <row r="21">
          <cell r="A21" t="str">
            <v>280PVC4KG</v>
          </cell>
        </row>
        <row r="22">
          <cell r="A22" t="str">
            <v>315PVC4KG</v>
          </cell>
        </row>
        <row r="24">
          <cell r="A24" t="str">
            <v>20PVC6KG</v>
          </cell>
        </row>
        <row r="25">
          <cell r="A25" t="str">
            <v>25PVC6KG</v>
          </cell>
        </row>
        <row r="26">
          <cell r="A26" t="str">
            <v>32PVC6KG</v>
          </cell>
        </row>
        <row r="27">
          <cell r="A27" t="str">
            <v>40PVC6KG</v>
          </cell>
        </row>
        <row r="28">
          <cell r="A28" t="str">
            <v>50PVC6KG</v>
          </cell>
        </row>
        <row r="29">
          <cell r="A29" t="str">
            <v>63PVC6KG</v>
          </cell>
        </row>
        <row r="30">
          <cell r="A30" t="str">
            <v>75PVC6KG</v>
          </cell>
        </row>
        <row r="31">
          <cell r="A31" t="str">
            <v>90PVC6KG</v>
          </cell>
        </row>
        <row r="32">
          <cell r="A32" t="str">
            <v>110PVC6KG</v>
          </cell>
        </row>
        <row r="33">
          <cell r="A33" t="str">
            <v>125PVC6KG</v>
          </cell>
        </row>
        <row r="34">
          <cell r="A34" t="str">
            <v>140PVC6KG</v>
          </cell>
        </row>
        <row r="35">
          <cell r="A35" t="str">
            <v>160PVC6KG</v>
          </cell>
        </row>
        <row r="36">
          <cell r="A36" t="str">
            <v>180PVC6KG</v>
          </cell>
        </row>
        <row r="37">
          <cell r="A37" t="str">
            <v>200PVC6KG</v>
          </cell>
        </row>
        <row r="38">
          <cell r="A38" t="str">
            <v>225PVC6KG</v>
          </cell>
        </row>
        <row r="39">
          <cell r="A39" t="str">
            <v>250PVC6KG</v>
          </cell>
        </row>
        <row r="40">
          <cell r="A40" t="str">
            <v>280PVC6KG</v>
          </cell>
        </row>
        <row r="41">
          <cell r="A41" t="str">
            <v>315PVC6KG</v>
          </cell>
        </row>
        <row r="43">
          <cell r="A43" t="str">
            <v>20PVC10KG</v>
          </cell>
        </row>
        <row r="44">
          <cell r="A44" t="str">
            <v>25PVC10KG</v>
          </cell>
        </row>
        <row r="45">
          <cell r="A45" t="str">
            <v>32PVC10KG</v>
          </cell>
        </row>
        <row r="46">
          <cell r="A46" t="str">
            <v>40PVC10KG</v>
          </cell>
        </row>
        <row r="47">
          <cell r="A47" t="str">
            <v>50PVC10KG</v>
          </cell>
        </row>
        <row r="48">
          <cell r="A48" t="str">
            <v>63PVC10KG</v>
          </cell>
        </row>
        <row r="49">
          <cell r="A49" t="str">
            <v>75PVC10KG</v>
          </cell>
        </row>
        <row r="50">
          <cell r="A50" t="str">
            <v>90PVC10KG</v>
          </cell>
        </row>
        <row r="51">
          <cell r="A51" t="str">
            <v>110PVC10KG</v>
          </cell>
        </row>
        <row r="52">
          <cell r="A52" t="str">
            <v>125PVC10KG</v>
          </cell>
        </row>
        <row r="53">
          <cell r="A53" t="str">
            <v>140PVC10KG</v>
          </cell>
        </row>
        <row r="54">
          <cell r="A54" t="str">
            <v>160PVC10KG</v>
          </cell>
        </row>
        <row r="55">
          <cell r="A55" t="str">
            <v>180PVC10KG</v>
          </cell>
        </row>
        <row r="56">
          <cell r="A56" t="str">
            <v>200PVC10KG</v>
          </cell>
        </row>
        <row r="57">
          <cell r="A57" t="str">
            <v>225PVC10KG</v>
          </cell>
        </row>
        <row r="58">
          <cell r="A58" t="str">
            <v>250PVC10KG</v>
          </cell>
        </row>
        <row r="59">
          <cell r="A59" t="str">
            <v>280PVC10KG</v>
          </cell>
        </row>
        <row r="60">
          <cell r="A60" t="str">
            <v>315PVC10KG</v>
          </cell>
        </row>
        <row r="62">
          <cell r="A62" t="str">
            <v>20HDPE4KG</v>
          </cell>
        </row>
        <row r="63">
          <cell r="A63" t="str">
            <v>25HDPE4KG</v>
          </cell>
        </row>
        <row r="64">
          <cell r="A64" t="str">
            <v>32HDPE4KG</v>
          </cell>
        </row>
        <row r="65">
          <cell r="A65" t="str">
            <v>40HDPE4KG</v>
          </cell>
        </row>
        <row r="66">
          <cell r="A66" t="str">
            <v>50HDPE4KG</v>
          </cell>
        </row>
        <row r="67">
          <cell r="A67" t="str">
            <v>63HDPE4KG</v>
          </cell>
        </row>
        <row r="68">
          <cell r="A68" t="str">
            <v>75HDPE4KG</v>
          </cell>
        </row>
        <row r="69">
          <cell r="A69" t="str">
            <v>90HDPE4KG</v>
          </cell>
        </row>
        <row r="70">
          <cell r="A70" t="str">
            <v>110HDPE4KG</v>
          </cell>
        </row>
        <row r="71">
          <cell r="A71" t="str">
            <v>125HDPE4KG</v>
          </cell>
        </row>
        <row r="72">
          <cell r="A72" t="str">
            <v>140HDPE4KG</v>
          </cell>
        </row>
        <row r="73">
          <cell r="A73" t="str">
            <v>160HDPE4KG</v>
          </cell>
        </row>
        <row r="74">
          <cell r="A74" t="str">
            <v>180HDPE4KG</v>
          </cell>
        </row>
        <row r="75">
          <cell r="A75" t="str">
            <v>200HDPE4KG</v>
          </cell>
        </row>
        <row r="76">
          <cell r="A76" t="str">
            <v>225HDPE4KG</v>
          </cell>
        </row>
        <row r="77">
          <cell r="A77" t="str">
            <v>250HDPE4KG</v>
          </cell>
        </row>
        <row r="78">
          <cell r="A78" t="str">
            <v>280HDPE4KG</v>
          </cell>
        </row>
        <row r="79">
          <cell r="A79" t="str">
            <v>315HDPE4KG</v>
          </cell>
        </row>
        <row r="80">
          <cell r="A80" t="str">
            <v>355HDPE4KG</v>
          </cell>
        </row>
        <row r="81">
          <cell r="A81" t="str">
            <v>400HDPE4KG</v>
          </cell>
        </row>
        <row r="82">
          <cell r="A82" t="str">
            <v>450HDPE4KG</v>
          </cell>
        </row>
        <row r="83">
          <cell r="A83" t="str">
            <v>500HDPE4KG</v>
          </cell>
        </row>
        <row r="84">
          <cell r="A84" t="str">
            <v>560HDPE4KG</v>
          </cell>
        </row>
        <row r="85">
          <cell r="A85" t="str">
            <v>630HDPE4KG</v>
          </cell>
        </row>
        <row r="86">
          <cell r="A86" t="str">
            <v>710HDPE4KG</v>
          </cell>
        </row>
        <row r="87">
          <cell r="A87" t="str">
            <v>800HDPE4KG</v>
          </cell>
        </row>
        <row r="88">
          <cell r="A88" t="str">
            <v>900HDPE4KG</v>
          </cell>
        </row>
        <row r="89">
          <cell r="A89" t="str">
            <v>1000HDPE4KG</v>
          </cell>
        </row>
        <row r="91">
          <cell r="A91" t="str">
            <v>20HDPE6KG</v>
          </cell>
        </row>
        <row r="92">
          <cell r="A92" t="str">
            <v>25HDPE6KG</v>
          </cell>
        </row>
        <row r="93">
          <cell r="A93" t="str">
            <v>32HDPE6KG</v>
          </cell>
        </row>
        <row r="94">
          <cell r="A94" t="str">
            <v>40HDPE6KG</v>
          </cell>
        </row>
        <row r="95">
          <cell r="A95" t="str">
            <v>50HDPE6KG</v>
          </cell>
        </row>
        <row r="96">
          <cell r="A96" t="str">
            <v>63HDPE6KG</v>
          </cell>
        </row>
        <row r="97">
          <cell r="A97" t="str">
            <v>75HDPE6KG</v>
          </cell>
        </row>
        <row r="98">
          <cell r="A98" t="str">
            <v>90HDPE6KG</v>
          </cell>
        </row>
        <row r="99">
          <cell r="A99" t="str">
            <v>110HDPE6KG</v>
          </cell>
        </row>
        <row r="100">
          <cell r="A100" t="str">
            <v>125HDPE6KG</v>
          </cell>
        </row>
        <row r="101">
          <cell r="A101" t="str">
            <v>140HDPE6KG</v>
          </cell>
        </row>
        <row r="102">
          <cell r="A102" t="str">
            <v>160HDPE6KG</v>
          </cell>
        </row>
        <row r="103">
          <cell r="A103" t="str">
            <v>180HDPE6KG</v>
          </cell>
        </row>
        <row r="104">
          <cell r="A104" t="str">
            <v>200HDPE6KG</v>
          </cell>
        </row>
        <row r="105">
          <cell r="A105" t="str">
            <v>225HDPE6KG</v>
          </cell>
        </row>
        <row r="106">
          <cell r="A106" t="str">
            <v>250HDPE6KG</v>
          </cell>
        </row>
        <row r="107">
          <cell r="A107" t="str">
            <v>280HDPE6KG</v>
          </cell>
        </row>
        <row r="108">
          <cell r="A108" t="str">
            <v>315HDPE6KG</v>
          </cell>
        </row>
        <row r="109">
          <cell r="A109" t="str">
            <v>355HDPE6KG</v>
          </cell>
        </row>
        <row r="110">
          <cell r="A110" t="str">
            <v>400HDPE6KG</v>
          </cell>
        </row>
        <row r="111">
          <cell r="A111" t="str">
            <v>450HDPE6KG</v>
          </cell>
        </row>
        <row r="112">
          <cell r="A112" t="str">
            <v>500HDPE6KG</v>
          </cell>
        </row>
        <row r="113">
          <cell r="A113" t="str">
            <v>560HDPE6KG</v>
          </cell>
        </row>
        <row r="114">
          <cell r="A114" t="str">
            <v>630HDPE6KG</v>
          </cell>
        </row>
        <row r="115">
          <cell r="A115" t="str">
            <v>710HDPE6KG</v>
          </cell>
        </row>
        <row r="116">
          <cell r="A116" t="str">
            <v>800HDPE6KG</v>
          </cell>
        </row>
        <row r="117">
          <cell r="A117" t="str">
            <v>900HDPE6KG</v>
          </cell>
        </row>
        <row r="118">
          <cell r="A118" t="str">
            <v>1000HDPE6KG</v>
          </cell>
        </row>
        <row r="120">
          <cell r="A120" t="str">
            <v>20HDPE8KG</v>
          </cell>
        </row>
        <row r="121">
          <cell r="A121" t="str">
            <v>25HDPE8KG</v>
          </cell>
        </row>
        <row r="122">
          <cell r="A122" t="str">
            <v>32HDPE8KG</v>
          </cell>
        </row>
        <row r="123">
          <cell r="A123" t="str">
            <v>40HDPE8KG</v>
          </cell>
        </row>
        <row r="124">
          <cell r="A124" t="str">
            <v>50HDPE8KG</v>
          </cell>
        </row>
        <row r="125">
          <cell r="A125" t="str">
            <v>63HDPE8KG</v>
          </cell>
        </row>
        <row r="126">
          <cell r="A126" t="str">
            <v>75HDPE8KG</v>
          </cell>
        </row>
        <row r="127">
          <cell r="A127" t="str">
            <v>90HDPE8KG</v>
          </cell>
        </row>
        <row r="128">
          <cell r="A128" t="str">
            <v>110HDPE8KG</v>
          </cell>
        </row>
        <row r="129">
          <cell r="A129" t="str">
            <v>125HDPE8KG</v>
          </cell>
        </row>
        <row r="130">
          <cell r="A130" t="str">
            <v>140HDPE8KG</v>
          </cell>
        </row>
        <row r="131">
          <cell r="A131" t="str">
            <v>160HDPE8KG</v>
          </cell>
        </row>
        <row r="132">
          <cell r="A132" t="str">
            <v>180HDPE8KG</v>
          </cell>
        </row>
        <row r="133">
          <cell r="A133" t="str">
            <v>200HDPE8KG</v>
          </cell>
        </row>
        <row r="134">
          <cell r="A134" t="str">
            <v>225HDPE8KG</v>
          </cell>
        </row>
        <row r="135">
          <cell r="A135" t="str">
            <v>250HDPE8KG</v>
          </cell>
        </row>
        <row r="136">
          <cell r="A136" t="str">
            <v>280HDPE8KG</v>
          </cell>
        </row>
        <row r="137">
          <cell r="A137" t="str">
            <v>315HDPE8KG</v>
          </cell>
        </row>
        <row r="138">
          <cell r="A138" t="str">
            <v>355HDPE8KG</v>
          </cell>
        </row>
        <row r="139">
          <cell r="A139" t="str">
            <v>400HDPE8KG</v>
          </cell>
        </row>
        <row r="140">
          <cell r="A140" t="str">
            <v>450HDPE8KG</v>
          </cell>
        </row>
        <row r="141">
          <cell r="A141" t="str">
            <v>500HDPE8KG</v>
          </cell>
        </row>
        <row r="142">
          <cell r="A142" t="str">
            <v>560HDPE8KG</v>
          </cell>
        </row>
        <row r="143">
          <cell r="A143" t="str">
            <v>630HDPE8KG</v>
          </cell>
        </row>
        <row r="144">
          <cell r="A144" t="str">
            <v>710HDPE8KG</v>
          </cell>
        </row>
        <row r="145">
          <cell r="A145" t="str">
            <v>800HDPE8KG</v>
          </cell>
        </row>
        <row r="146">
          <cell r="A146" t="str">
            <v>900HDPE8KG</v>
          </cell>
        </row>
        <row r="148">
          <cell r="A148" t="str">
            <v>20HDPE10KG</v>
          </cell>
        </row>
        <row r="149">
          <cell r="A149" t="str">
            <v>25HDPE10KG</v>
          </cell>
        </row>
        <row r="150">
          <cell r="A150" t="str">
            <v>32HDPE10KG</v>
          </cell>
        </row>
        <row r="151">
          <cell r="A151" t="str">
            <v>40HDPE10KG</v>
          </cell>
        </row>
        <row r="152">
          <cell r="A152" t="str">
            <v>50HDPE10KG</v>
          </cell>
        </row>
        <row r="153">
          <cell r="A153" t="str">
            <v>63HDPE10KG</v>
          </cell>
        </row>
        <row r="154">
          <cell r="A154" t="str">
            <v>75HDPE10KG</v>
          </cell>
        </row>
        <row r="155">
          <cell r="A155" t="str">
            <v>90HDPE10KG</v>
          </cell>
        </row>
        <row r="156">
          <cell r="A156" t="str">
            <v>110HDPE10KG</v>
          </cell>
        </row>
        <row r="157">
          <cell r="A157" t="str">
            <v>125HDPE10KG</v>
          </cell>
        </row>
        <row r="158">
          <cell r="A158" t="str">
            <v>140HDPE10KG</v>
          </cell>
        </row>
        <row r="159">
          <cell r="A159" t="str">
            <v>160HDPE10KG</v>
          </cell>
        </row>
        <row r="160">
          <cell r="A160" t="str">
            <v>180HDPE10KG</v>
          </cell>
        </row>
        <row r="161">
          <cell r="A161" t="str">
            <v>200HDPE10KG</v>
          </cell>
        </row>
        <row r="162">
          <cell r="A162" t="str">
            <v>225HDPE10KG</v>
          </cell>
        </row>
        <row r="163">
          <cell r="A163" t="str">
            <v>250HDPE10KG</v>
          </cell>
        </row>
        <row r="164">
          <cell r="A164" t="str">
            <v>280HDPE10KG</v>
          </cell>
        </row>
        <row r="165">
          <cell r="A165" t="str">
            <v>315HDPE10KG</v>
          </cell>
        </row>
        <row r="166">
          <cell r="A166" t="str">
            <v>355HDPE10KG</v>
          </cell>
        </row>
        <row r="167">
          <cell r="A167" t="str">
            <v>400HDPE10KG</v>
          </cell>
        </row>
        <row r="168">
          <cell r="A168" t="str">
            <v>450HDPE10KG</v>
          </cell>
        </row>
        <row r="169">
          <cell r="A169" t="str">
            <v>500HDPE10KG</v>
          </cell>
        </row>
        <row r="170">
          <cell r="A170" t="str">
            <v>560HDPE10KG</v>
          </cell>
        </row>
        <row r="171">
          <cell r="A171" t="str">
            <v>630HDPE10KG</v>
          </cell>
        </row>
        <row r="172">
          <cell r="A172" t="str">
            <v>710HDPE10KG</v>
          </cell>
        </row>
        <row r="173">
          <cell r="A173" t="str">
            <v>800HDPE10KG</v>
          </cell>
        </row>
        <row r="175">
          <cell r="A175" t="str">
            <v>20HDPE12.50KG</v>
          </cell>
        </row>
        <row r="176">
          <cell r="A176" t="str">
            <v>25HDPE12.50KG</v>
          </cell>
        </row>
        <row r="177">
          <cell r="A177" t="str">
            <v>32HDPE12.50KG</v>
          </cell>
        </row>
        <row r="178">
          <cell r="A178" t="str">
            <v>40HDPE12.50KG</v>
          </cell>
        </row>
        <row r="179">
          <cell r="A179" t="str">
            <v>50HDPE12.50KG</v>
          </cell>
        </row>
        <row r="180">
          <cell r="A180" t="str">
            <v>63HDPE12.50KG</v>
          </cell>
        </row>
        <row r="181">
          <cell r="A181" t="str">
            <v>75HDPE12.50KG</v>
          </cell>
        </row>
        <row r="182">
          <cell r="A182" t="str">
            <v>90HDPE12.50KG</v>
          </cell>
        </row>
        <row r="183">
          <cell r="A183" t="str">
            <v>110HDPE12.50KG</v>
          </cell>
        </row>
        <row r="184">
          <cell r="A184" t="str">
            <v>125HDPE12.50KG</v>
          </cell>
        </row>
        <row r="185">
          <cell r="A185" t="str">
            <v>140HDPE12.50KG</v>
          </cell>
        </row>
        <row r="186">
          <cell r="A186" t="str">
            <v>160HDPE12.50KG</v>
          </cell>
        </row>
        <row r="187">
          <cell r="A187" t="str">
            <v>180HDPE12.50KG</v>
          </cell>
        </row>
        <row r="188">
          <cell r="A188" t="str">
            <v>200HDPE12.50KG</v>
          </cell>
        </row>
        <row r="189">
          <cell r="A189" t="str">
            <v>225HDPE12.50KG</v>
          </cell>
        </row>
        <row r="190">
          <cell r="A190" t="str">
            <v>250HDPE12.50KG</v>
          </cell>
        </row>
        <row r="191">
          <cell r="A191" t="str">
            <v>280HDPE12.50KG</v>
          </cell>
        </row>
        <row r="192">
          <cell r="A192" t="str">
            <v>315HDPE12.50KG</v>
          </cell>
        </row>
        <row r="193">
          <cell r="A193" t="str">
            <v>355HDPE12.50KG</v>
          </cell>
        </row>
        <row r="194">
          <cell r="A194" t="str">
            <v>400HDPE12.50KG</v>
          </cell>
        </row>
        <row r="195">
          <cell r="A195" t="str">
            <v>450HDPE12.50KG</v>
          </cell>
        </row>
        <row r="196">
          <cell r="A196" t="str">
            <v>500HDPE12.50KG</v>
          </cell>
        </row>
        <row r="197">
          <cell r="A197" t="str">
            <v>560HDPE12.50KG</v>
          </cell>
        </row>
        <row r="198">
          <cell r="A198" t="str">
            <v>630HDPE12.50KG</v>
          </cell>
        </row>
        <row r="200">
          <cell r="A200" t="str">
            <v>20HDPE16KG</v>
          </cell>
        </row>
        <row r="201">
          <cell r="A201" t="str">
            <v>25HDPE16KG</v>
          </cell>
        </row>
        <row r="202">
          <cell r="A202" t="str">
            <v>32HDPE16KG</v>
          </cell>
        </row>
        <row r="203">
          <cell r="A203" t="str">
            <v>40HDPE16KG</v>
          </cell>
        </row>
        <row r="204">
          <cell r="A204" t="str">
            <v>50HDPE16KG</v>
          </cell>
        </row>
        <row r="205">
          <cell r="A205" t="str">
            <v>63HDPE16KG</v>
          </cell>
        </row>
        <row r="206">
          <cell r="A206" t="str">
            <v>75HDPE16KG</v>
          </cell>
        </row>
        <row r="207">
          <cell r="A207" t="str">
            <v>90HDPE16KG</v>
          </cell>
        </row>
        <row r="208">
          <cell r="A208" t="str">
            <v>110HDPE16KG</v>
          </cell>
        </row>
        <row r="209">
          <cell r="A209" t="str">
            <v>125HDPE16KG</v>
          </cell>
        </row>
        <row r="210">
          <cell r="A210" t="str">
            <v>140HDPE16KG</v>
          </cell>
        </row>
        <row r="211">
          <cell r="A211" t="str">
            <v>160HDPE16KG</v>
          </cell>
        </row>
        <row r="212">
          <cell r="A212" t="str">
            <v>180HDPE16KG</v>
          </cell>
        </row>
        <row r="213">
          <cell r="A213" t="str">
            <v>200HDPE16KG</v>
          </cell>
        </row>
        <row r="214">
          <cell r="A214" t="str">
            <v>225HDPE16KG</v>
          </cell>
        </row>
        <row r="215">
          <cell r="A215" t="str">
            <v>250HDPE16KG</v>
          </cell>
        </row>
        <row r="216">
          <cell r="A216" t="str">
            <v>280HDPE16KG</v>
          </cell>
        </row>
        <row r="217">
          <cell r="A217" t="str">
            <v>315HDPE16KG</v>
          </cell>
        </row>
        <row r="218">
          <cell r="A218" t="str">
            <v>355HDPE16KG</v>
          </cell>
        </row>
        <row r="219">
          <cell r="A219" t="str">
            <v>400HDPE16KG</v>
          </cell>
        </row>
        <row r="220">
          <cell r="A220" t="str">
            <v>450HDPE16KG</v>
          </cell>
        </row>
        <row r="221">
          <cell r="A221" t="str">
            <v>500HDPE16KG</v>
          </cell>
        </row>
        <row r="223">
          <cell r="A223" t="str">
            <v>80ACCL10</v>
          </cell>
        </row>
        <row r="224">
          <cell r="A224" t="str">
            <v>100ACCL10</v>
          </cell>
        </row>
        <row r="225">
          <cell r="A225" t="str">
            <v>125ACCL10</v>
          </cell>
        </row>
        <row r="226">
          <cell r="A226" t="str">
            <v>150ACCL10</v>
          </cell>
        </row>
        <row r="227">
          <cell r="A227" t="str">
            <v>200ACCL10</v>
          </cell>
        </row>
        <row r="228">
          <cell r="A228" t="str">
            <v>250ACCL10</v>
          </cell>
        </row>
        <row r="229">
          <cell r="A229" t="str">
            <v>300ACCL10</v>
          </cell>
        </row>
        <row r="230">
          <cell r="A230" t="str">
            <v>350ACCL10</v>
          </cell>
        </row>
        <row r="231">
          <cell r="A231" t="str">
            <v>400ACCL10</v>
          </cell>
        </row>
        <row r="232">
          <cell r="A232" t="str">
            <v>450ACCL10</v>
          </cell>
        </row>
        <row r="233">
          <cell r="A233" t="str">
            <v>500ACCL10</v>
          </cell>
        </row>
        <row r="234">
          <cell r="A234" t="str">
            <v>600ACCL10</v>
          </cell>
        </row>
        <row r="235">
          <cell r="A235" t="str">
            <v>700ACCL10</v>
          </cell>
        </row>
        <row r="237">
          <cell r="A237" t="str">
            <v>80ACCL15</v>
          </cell>
        </row>
        <row r="238">
          <cell r="A238" t="str">
            <v>100ACCL15</v>
          </cell>
        </row>
        <row r="239">
          <cell r="A239" t="str">
            <v>125ACCL15</v>
          </cell>
        </row>
        <row r="240">
          <cell r="A240" t="str">
            <v>150ACCL15</v>
          </cell>
        </row>
        <row r="241">
          <cell r="A241" t="str">
            <v>200ACCL15</v>
          </cell>
        </row>
        <row r="242">
          <cell r="A242" t="str">
            <v>250ACCL15</v>
          </cell>
        </row>
        <row r="243">
          <cell r="A243" t="str">
            <v>300ACCL15</v>
          </cell>
        </row>
        <row r="244">
          <cell r="A244" t="str">
            <v>350ACCL15</v>
          </cell>
        </row>
        <row r="245">
          <cell r="A245" t="str">
            <v>400ACCL15</v>
          </cell>
        </row>
        <row r="246">
          <cell r="A246" t="str">
            <v>450ACCL15</v>
          </cell>
        </row>
        <row r="247">
          <cell r="A247" t="str">
            <v>500ACCL15</v>
          </cell>
        </row>
        <row r="248">
          <cell r="A248" t="str">
            <v>600ACCL15</v>
          </cell>
        </row>
        <row r="249">
          <cell r="A249" t="str">
            <v>700ACCL15</v>
          </cell>
        </row>
        <row r="251">
          <cell r="A251" t="str">
            <v>80ACCL20</v>
          </cell>
        </row>
        <row r="252">
          <cell r="A252" t="str">
            <v>100ACCL20</v>
          </cell>
        </row>
        <row r="253">
          <cell r="A253" t="str">
            <v>125ACCL20</v>
          </cell>
        </row>
        <row r="254">
          <cell r="A254" t="str">
            <v>150ACCL20</v>
          </cell>
        </row>
        <row r="255">
          <cell r="A255" t="str">
            <v>200ACCL20</v>
          </cell>
        </row>
        <row r="256">
          <cell r="A256" t="str">
            <v>250ACCL20</v>
          </cell>
        </row>
        <row r="257">
          <cell r="A257" t="str">
            <v>300ACCL20</v>
          </cell>
        </row>
        <row r="258">
          <cell r="A258" t="str">
            <v>350ACCL20</v>
          </cell>
        </row>
        <row r="259">
          <cell r="A259" t="str">
            <v>400ACCL20</v>
          </cell>
        </row>
        <row r="260">
          <cell r="A260" t="str">
            <v>450ACCL20</v>
          </cell>
        </row>
        <row r="261">
          <cell r="A261" t="str">
            <v>500ACCL20</v>
          </cell>
        </row>
        <row r="262">
          <cell r="A262" t="str">
            <v>600ACCL20</v>
          </cell>
        </row>
        <row r="263">
          <cell r="A263" t="str">
            <v>700ACCL20</v>
          </cell>
        </row>
        <row r="265">
          <cell r="A265" t="str">
            <v>80ACCL25</v>
          </cell>
        </row>
        <row r="266">
          <cell r="A266" t="str">
            <v>100ACCL25</v>
          </cell>
        </row>
        <row r="267">
          <cell r="A267" t="str">
            <v>125ACCL25</v>
          </cell>
        </row>
        <row r="268">
          <cell r="A268" t="str">
            <v>150ACCL25</v>
          </cell>
        </row>
        <row r="269">
          <cell r="A269" t="str">
            <v>200ACCL25</v>
          </cell>
        </row>
        <row r="270">
          <cell r="A270" t="str">
            <v>250ACCL25</v>
          </cell>
        </row>
        <row r="271">
          <cell r="A271" t="str">
            <v>300ACCL25</v>
          </cell>
        </row>
        <row r="272">
          <cell r="A272" t="str">
            <v>350ACCL25</v>
          </cell>
        </row>
        <row r="273">
          <cell r="A273" t="str">
            <v>400ACCL25</v>
          </cell>
        </row>
        <row r="274">
          <cell r="A274" t="str">
            <v>450ACCL25</v>
          </cell>
        </row>
        <row r="275">
          <cell r="A275" t="str">
            <v>500ACCL25</v>
          </cell>
        </row>
        <row r="276">
          <cell r="A276" t="str">
            <v>600ACCL25</v>
          </cell>
        </row>
        <row r="277">
          <cell r="A277" t="str">
            <v>700ACCL25</v>
          </cell>
        </row>
        <row r="279">
          <cell r="A279" t="str">
            <v>80CILA</v>
          </cell>
        </row>
        <row r="280">
          <cell r="A280" t="str">
            <v>100CILA</v>
          </cell>
        </row>
        <row r="281">
          <cell r="A281" t="str">
            <v>125CILA</v>
          </cell>
        </row>
        <row r="282">
          <cell r="A282" t="str">
            <v>150CILA</v>
          </cell>
        </row>
        <row r="283">
          <cell r="A283" t="str">
            <v>200CILA</v>
          </cell>
        </row>
        <row r="284">
          <cell r="A284" t="str">
            <v>250CILA</v>
          </cell>
        </row>
        <row r="285">
          <cell r="A285" t="str">
            <v>300CILA</v>
          </cell>
        </row>
        <row r="286">
          <cell r="A286" t="str">
            <v>350CILA</v>
          </cell>
        </row>
        <row r="287">
          <cell r="A287" t="str">
            <v>400CILA</v>
          </cell>
        </row>
        <row r="288">
          <cell r="A288" t="str">
            <v>450CILA</v>
          </cell>
        </row>
        <row r="289">
          <cell r="A289" t="str">
            <v>500CILA</v>
          </cell>
        </row>
        <row r="290">
          <cell r="A290" t="str">
            <v>600CILA</v>
          </cell>
        </row>
        <row r="291">
          <cell r="A291" t="str">
            <v>700CILA</v>
          </cell>
        </row>
        <row r="292">
          <cell r="A292" t="str">
            <v>750CILA</v>
          </cell>
        </row>
        <row r="293">
          <cell r="A293" t="str">
            <v>800CILA</v>
          </cell>
        </row>
        <row r="294">
          <cell r="A294" t="str">
            <v>900CILA</v>
          </cell>
        </row>
        <row r="295">
          <cell r="A295" t="str">
            <v>1000CILA</v>
          </cell>
        </row>
        <row r="297">
          <cell r="A297" t="str">
            <v>80CI A</v>
          </cell>
        </row>
        <row r="298">
          <cell r="A298" t="str">
            <v>100CI A</v>
          </cell>
        </row>
        <row r="299">
          <cell r="A299" t="str">
            <v>125CI A</v>
          </cell>
        </row>
        <row r="300">
          <cell r="A300" t="str">
            <v>150CI A</v>
          </cell>
        </row>
        <row r="301">
          <cell r="A301" t="str">
            <v>200CI A</v>
          </cell>
        </row>
        <row r="302">
          <cell r="A302" t="str">
            <v>250CI A</v>
          </cell>
        </row>
        <row r="303">
          <cell r="A303" t="str">
            <v>300CI A</v>
          </cell>
        </row>
        <row r="304">
          <cell r="A304" t="str">
            <v>350CI A</v>
          </cell>
        </row>
        <row r="305">
          <cell r="A305" t="str">
            <v>400CI A</v>
          </cell>
        </row>
        <row r="306">
          <cell r="A306" t="str">
            <v>450CI A</v>
          </cell>
        </row>
        <row r="307">
          <cell r="A307" t="str">
            <v>500CI A</v>
          </cell>
        </row>
        <row r="308">
          <cell r="A308" t="str">
            <v>600CI A</v>
          </cell>
        </row>
        <row r="309">
          <cell r="A309" t="str">
            <v>700CI A</v>
          </cell>
        </row>
        <row r="310">
          <cell r="A310" t="str">
            <v>750CI A</v>
          </cell>
        </row>
        <row r="311">
          <cell r="A311" t="str">
            <v>800CI A</v>
          </cell>
        </row>
        <row r="312">
          <cell r="A312" t="str">
            <v>900CI A</v>
          </cell>
        </row>
        <row r="313">
          <cell r="A313" t="str">
            <v>1000CI A</v>
          </cell>
        </row>
        <row r="315">
          <cell r="A315" t="str">
            <v>80CI B</v>
          </cell>
        </row>
        <row r="316">
          <cell r="A316" t="str">
            <v>100CI B</v>
          </cell>
        </row>
        <row r="317">
          <cell r="A317" t="str">
            <v>125CI B</v>
          </cell>
        </row>
        <row r="318">
          <cell r="A318" t="str">
            <v>150CI B</v>
          </cell>
        </row>
        <row r="319">
          <cell r="A319" t="str">
            <v>200CI B</v>
          </cell>
        </row>
        <row r="320">
          <cell r="A320" t="str">
            <v>250CI B</v>
          </cell>
        </row>
        <row r="321">
          <cell r="A321" t="str">
            <v>300CI B</v>
          </cell>
        </row>
        <row r="322">
          <cell r="A322" t="str">
            <v>350CI B</v>
          </cell>
        </row>
        <row r="323">
          <cell r="A323" t="str">
            <v>400CI B</v>
          </cell>
        </row>
        <row r="324">
          <cell r="A324" t="str">
            <v>450CI B</v>
          </cell>
        </row>
        <row r="325">
          <cell r="A325" t="str">
            <v>500CI B</v>
          </cell>
        </row>
        <row r="326">
          <cell r="A326" t="str">
            <v>600CI B</v>
          </cell>
        </row>
        <row r="327">
          <cell r="A327" t="str">
            <v>700CI B</v>
          </cell>
        </row>
        <row r="328">
          <cell r="A328" t="str">
            <v>750CI B</v>
          </cell>
        </row>
        <row r="329">
          <cell r="A329" t="str">
            <v>800CI B</v>
          </cell>
        </row>
        <row r="330">
          <cell r="A330" t="str">
            <v>900CI B</v>
          </cell>
        </row>
        <row r="331">
          <cell r="A331" t="str">
            <v>1000CI B</v>
          </cell>
        </row>
        <row r="333">
          <cell r="A333" t="str">
            <v>80CI</v>
          </cell>
        </row>
        <row r="334">
          <cell r="A334" t="str">
            <v>100CI</v>
          </cell>
        </row>
        <row r="335">
          <cell r="A335" t="str">
            <v>125CI</v>
          </cell>
        </row>
        <row r="336">
          <cell r="A336" t="str">
            <v>150CI</v>
          </cell>
        </row>
        <row r="337">
          <cell r="A337" t="str">
            <v>200CI</v>
          </cell>
        </row>
        <row r="338">
          <cell r="A338" t="str">
            <v>250CI</v>
          </cell>
        </row>
        <row r="339">
          <cell r="A339" t="str">
            <v>300CI</v>
          </cell>
        </row>
        <row r="340">
          <cell r="A340" t="str">
            <v>350CI</v>
          </cell>
        </row>
        <row r="341">
          <cell r="A341" t="str">
            <v>400CI</v>
          </cell>
        </row>
        <row r="342">
          <cell r="A342" t="str">
            <v>450CI</v>
          </cell>
        </row>
        <row r="343">
          <cell r="A343" t="str">
            <v>500CI</v>
          </cell>
        </row>
        <row r="344">
          <cell r="A344" t="str">
            <v>600CI</v>
          </cell>
        </row>
        <row r="345">
          <cell r="A345" t="str">
            <v>700CI</v>
          </cell>
        </row>
        <row r="350">
          <cell r="A350" t="str">
            <v>80DI K7</v>
          </cell>
        </row>
        <row r="351">
          <cell r="A351" t="str">
            <v>100DI K7</v>
          </cell>
        </row>
        <row r="352">
          <cell r="A352" t="str">
            <v>125DI K7</v>
          </cell>
        </row>
        <row r="353">
          <cell r="A353" t="str">
            <v>150DI K7</v>
          </cell>
        </row>
        <row r="354">
          <cell r="A354" t="str">
            <v>200DI K7</v>
          </cell>
        </row>
        <row r="355">
          <cell r="A355" t="str">
            <v>250DI K7</v>
          </cell>
        </row>
        <row r="356">
          <cell r="A356" t="str">
            <v>300DI K7</v>
          </cell>
        </row>
        <row r="357">
          <cell r="A357" t="str">
            <v>350DI K7</v>
          </cell>
        </row>
        <row r="358">
          <cell r="A358" t="str">
            <v>400DI K7</v>
          </cell>
        </row>
        <row r="359">
          <cell r="A359" t="str">
            <v>450DI K7</v>
          </cell>
        </row>
        <row r="360">
          <cell r="A360" t="str">
            <v>500DI K7</v>
          </cell>
        </row>
        <row r="361">
          <cell r="A361" t="str">
            <v>600DI K7</v>
          </cell>
        </row>
        <row r="362">
          <cell r="A362" t="str">
            <v>700DI K7</v>
          </cell>
        </row>
        <row r="363">
          <cell r="A363" t="str">
            <v>750DI K7</v>
          </cell>
        </row>
        <row r="364">
          <cell r="A364" t="str">
            <v>800DI K7</v>
          </cell>
        </row>
        <row r="365">
          <cell r="A365" t="str">
            <v>900DI K7</v>
          </cell>
        </row>
        <row r="366">
          <cell r="A366" t="str">
            <v>1000DI K7</v>
          </cell>
        </row>
        <row r="368">
          <cell r="A368" t="str">
            <v>80DI K8</v>
          </cell>
        </row>
        <row r="369">
          <cell r="A369" t="str">
            <v>100DI K8</v>
          </cell>
        </row>
        <row r="370">
          <cell r="A370" t="str">
            <v>125DI K8</v>
          </cell>
        </row>
        <row r="371">
          <cell r="A371" t="str">
            <v>150DI K8</v>
          </cell>
        </row>
        <row r="372">
          <cell r="A372" t="str">
            <v>200DI K8</v>
          </cell>
        </row>
        <row r="373">
          <cell r="A373" t="str">
            <v>250DI K8</v>
          </cell>
        </row>
        <row r="374">
          <cell r="A374" t="str">
            <v>300DI K8</v>
          </cell>
        </row>
        <row r="375">
          <cell r="A375" t="str">
            <v>350DI K8</v>
          </cell>
        </row>
        <row r="376">
          <cell r="A376" t="str">
            <v>400DI K8</v>
          </cell>
        </row>
        <row r="377">
          <cell r="A377" t="str">
            <v>450DI K8</v>
          </cell>
        </row>
        <row r="378">
          <cell r="A378" t="str">
            <v>500DI K8</v>
          </cell>
        </row>
        <row r="379">
          <cell r="A379" t="str">
            <v>600DI K8</v>
          </cell>
        </row>
        <row r="380">
          <cell r="A380" t="str">
            <v>700DI K8</v>
          </cell>
        </row>
        <row r="381">
          <cell r="A381" t="str">
            <v>750DI K8</v>
          </cell>
        </row>
        <row r="382">
          <cell r="A382" t="str">
            <v>800DI K8</v>
          </cell>
        </row>
        <row r="383">
          <cell r="A383" t="str">
            <v>900DI K8</v>
          </cell>
        </row>
        <row r="384">
          <cell r="A384" t="str">
            <v>1000DI K8</v>
          </cell>
        </row>
        <row r="386">
          <cell r="A386" t="str">
            <v>80DI K9</v>
          </cell>
        </row>
        <row r="387">
          <cell r="A387" t="str">
            <v>100DI K9</v>
          </cell>
        </row>
        <row r="388">
          <cell r="A388" t="str">
            <v>125DI K9</v>
          </cell>
        </row>
        <row r="389">
          <cell r="A389" t="str">
            <v>150DI K9</v>
          </cell>
        </row>
        <row r="390">
          <cell r="A390" t="str">
            <v>200DI K9</v>
          </cell>
        </row>
        <row r="391">
          <cell r="A391" t="str">
            <v>250DI K9</v>
          </cell>
        </row>
        <row r="392">
          <cell r="A392" t="str">
            <v>300DI K9</v>
          </cell>
        </row>
        <row r="393">
          <cell r="A393" t="str">
            <v>350DI K9</v>
          </cell>
        </row>
        <row r="394">
          <cell r="A394" t="str">
            <v>400DI K9</v>
          </cell>
        </row>
        <row r="395">
          <cell r="A395" t="str">
            <v>450DI K9</v>
          </cell>
        </row>
        <row r="396">
          <cell r="A396" t="str">
            <v>500DI K9</v>
          </cell>
        </row>
        <row r="397">
          <cell r="A397" t="str">
            <v>600DI K9</v>
          </cell>
        </row>
        <row r="398">
          <cell r="A398" t="str">
            <v>700DI K9</v>
          </cell>
        </row>
        <row r="399">
          <cell r="A399" t="str">
            <v>750DI K9</v>
          </cell>
        </row>
        <row r="400">
          <cell r="A400" t="str">
            <v>800DI K9</v>
          </cell>
        </row>
        <row r="401">
          <cell r="A401" t="str">
            <v>900DI K9</v>
          </cell>
        </row>
        <row r="402">
          <cell r="A402" t="str">
            <v>1000DI K9</v>
          </cell>
        </row>
        <row r="404">
          <cell r="A404" t="str">
            <v>80DI K10</v>
          </cell>
        </row>
        <row r="405">
          <cell r="A405" t="str">
            <v>100DI K10</v>
          </cell>
        </row>
        <row r="406">
          <cell r="A406" t="str">
            <v>125DI K10</v>
          </cell>
        </row>
        <row r="407">
          <cell r="A407" t="str">
            <v>150DI K10</v>
          </cell>
        </row>
        <row r="408">
          <cell r="A408" t="str">
            <v>200DI K10</v>
          </cell>
        </row>
        <row r="409">
          <cell r="A409" t="str">
            <v>250DI K10</v>
          </cell>
        </row>
        <row r="410">
          <cell r="A410" t="str">
            <v>300DI K10</v>
          </cell>
        </row>
        <row r="411">
          <cell r="A411" t="str">
            <v>350DI K10</v>
          </cell>
        </row>
        <row r="412">
          <cell r="A412" t="str">
            <v>400DI K10</v>
          </cell>
        </row>
        <row r="413">
          <cell r="A413" t="str">
            <v>450DI K10</v>
          </cell>
        </row>
        <row r="414">
          <cell r="A414" t="str">
            <v>500DI K10</v>
          </cell>
        </row>
        <row r="415">
          <cell r="A415" t="str">
            <v>600DI K10</v>
          </cell>
        </row>
        <row r="416">
          <cell r="A416" t="str">
            <v>700DI K10</v>
          </cell>
        </row>
        <row r="417">
          <cell r="A417" t="str">
            <v>750DI K10</v>
          </cell>
        </row>
        <row r="418">
          <cell r="A418" t="str">
            <v>800DI K10</v>
          </cell>
        </row>
        <row r="419">
          <cell r="A419" t="str">
            <v>900DI K10</v>
          </cell>
        </row>
        <row r="420">
          <cell r="A420" t="str">
            <v>1000DI K10</v>
          </cell>
        </row>
        <row r="422">
          <cell r="A422" t="str">
            <v>80DI K12</v>
          </cell>
        </row>
        <row r="423">
          <cell r="A423" t="str">
            <v>100DI K12</v>
          </cell>
        </row>
        <row r="424">
          <cell r="A424" t="str">
            <v>125DI K12</v>
          </cell>
        </row>
        <row r="425">
          <cell r="A425" t="str">
            <v>150DI K12</v>
          </cell>
        </row>
        <row r="426">
          <cell r="A426" t="str">
            <v>200DI K12</v>
          </cell>
        </row>
        <row r="427">
          <cell r="A427" t="str">
            <v>250DI K12</v>
          </cell>
        </row>
        <row r="428">
          <cell r="A428" t="str">
            <v>300DI K12</v>
          </cell>
        </row>
        <row r="429">
          <cell r="A429" t="str">
            <v>350DI K12</v>
          </cell>
        </row>
        <row r="430">
          <cell r="A430" t="str">
            <v>400DI K12</v>
          </cell>
        </row>
        <row r="431">
          <cell r="A431" t="str">
            <v>450DI K12</v>
          </cell>
        </row>
        <row r="432">
          <cell r="A432" t="str">
            <v>500DI K12</v>
          </cell>
        </row>
        <row r="433">
          <cell r="A433" t="str">
            <v>600DI K12</v>
          </cell>
        </row>
        <row r="434">
          <cell r="A434" t="str">
            <v>700DI K12</v>
          </cell>
        </row>
        <row r="435">
          <cell r="A435" t="str">
            <v>750DI K12</v>
          </cell>
        </row>
        <row r="436">
          <cell r="A436" t="str">
            <v>800DI K12</v>
          </cell>
        </row>
        <row r="437">
          <cell r="A437" t="str">
            <v>900DI K12</v>
          </cell>
        </row>
        <row r="438">
          <cell r="A438" t="str">
            <v>1000DI K12</v>
          </cell>
        </row>
        <row r="440">
          <cell r="A440" t="str">
            <v>250BWSC 4-12KG</v>
          </cell>
        </row>
        <row r="441">
          <cell r="A441" t="str">
            <v>300BWSC 4-12KG</v>
          </cell>
        </row>
        <row r="442">
          <cell r="A442" t="str">
            <v>350BWSC 4-12KG</v>
          </cell>
        </row>
        <row r="443">
          <cell r="A443" t="str">
            <v>400BWSC 4-12KG</v>
          </cell>
        </row>
        <row r="444">
          <cell r="A444" t="str">
            <v>450BWSC 4-12KG</v>
          </cell>
        </row>
        <row r="445">
          <cell r="A445" t="str">
            <v>500BWSC 4-12KG</v>
          </cell>
        </row>
        <row r="446">
          <cell r="A446" t="str">
            <v>600BWSC 4-12KG</v>
          </cell>
        </row>
        <row r="447">
          <cell r="A447" t="str">
            <v>700BWSC 4-12KG</v>
          </cell>
        </row>
        <row r="448">
          <cell r="A448" t="str">
            <v>800BWSC 4-12KG</v>
          </cell>
        </row>
        <row r="449">
          <cell r="A449" t="str">
            <v>900BWSC 4-12KG</v>
          </cell>
        </row>
        <row r="450">
          <cell r="A450" t="str">
            <v>1000BWSC 4-12KG</v>
          </cell>
        </row>
        <row r="451">
          <cell r="A451" t="str">
            <v>1100BWSC 4-12KG</v>
          </cell>
        </row>
        <row r="452">
          <cell r="A452" t="str">
            <v>1200BWSC 4-12KG</v>
          </cell>
        </row>
        <row r="454">
          <cell r="A454" t="str">
            <v>250BWSC 14KG</v>
          </cell>
        </row>
        <row r="455">
          <cell r="A455" t="str">
            <v>300BWSC 14KG</v>
          </cell>
        </row>
        <row r="456">
          <cell r="A456" t="str">
            <v>350BWSC 14KG</v>
          </cell>
        </row>
        <row r="457">
          <cell r="A457" t="str">
            <v>400BWSC 14KG</v>
          </cell>
        </row>
        <row r="458">
          <cell r="A458" t="str">
            <v>450BWSC 14KG</v>
          </cell>
        </row>
        <row r="459">
          <cell r="A459" t="str">
            <v>500BWSC 14KG</v>
          </cell>
        </row>
        <row r="460">
          <cell r="A460" t="str">
            <v>600BWSC 14KG</v>
          </cell>
        </row>
        <row r="461">
          <cell r="A461" t="str">
            <v>700BWSC 14KG</v>
          </cell>
        </row>
        <row r="462">
          <cell r="A462" t="str">
            <v>800BWSC 14KG</v>
          </cell>
        </row>
        <row r="463">
          <cell r="A463" t="str">
            <v>900BWSC 14KG</v>
          </cell>
        </row>
        <row r="464">
          <cell r="A464" t="str">
            <v>1000BWSC 14KG</v>
          </cell>
        </row>
        <row r="465">
          <cell r="A465" t="str">
            <v>1100BWSC 14KG</v>
          </cell>
        </row>
        <row r="466">
          <cell r="A466" t="str">
            <v>1200BWSC 14KG</v>
          </cell>
        </row>
        <row r="468">
          <cell r="A468" t="str">
            <v>250BWSC 16KG</v>
          </cell>
        </row>
        <row r="469">
          <cell r="A469" t="str">
            <v>300BWSC 16KG</v>
          </cell>
        </row>
        <row r="470">
          <cell r="A470" t="str">
            <v>350BWSC 16KG</v>
          </cell>
        </row>
        <row r="471">
          <cell r="A471" t="str">
            <v>400BWSC 16KG</v>
          </cell>
        </row>
        <row r="472">
          <cell r="A472" t="str">
            <v>450BWSC 16KG</v>
          </cell>
        </row>
        <row r="473">
          <cell r="A473" t="str">
            <v>500BWSC 16KG</v>
          </cell>
        </row>
        <row r="474">
          <cell r="A474" t="str">
            <v>600BWSC 16KG</v>
          </cell>
        </row>
        <row r="475">
          <cell r="A475" t="str">
            <v>700BWSC 16KG</v>
          </cell>
        </row>
        <row r="476">
          <cell r="A476" t="str">
            <v>800BWSC 16KG</v>
          </cell>
        </row>
        <row r="477">
          <cell r="A477" t="str">
            <v>900BWSC 16KG</v>
          </cell>
        </row>
        <row r="478">
          <cell r="A478" t="str">
            <v>1000BWSC 16KG</v>
          </cell>
        </row>
        <row r="479">
          <cell r="A479" t="str">
            <v>1100BWSC 16KG</v>
          </cell>
        </row>
        <row r="480">
          <cell r="A480" t="str">
            <v>1200BWSC 16KG</v>
          </cell>
        </row>
        <row r="482">
          <cell r="A482" t="str">
            <v>250BWSC 18KG</v>
          </cell>
        </row>
        <row r="483">
          <cell r="A483" t="str">
            <v>300BWSC 18KG</v>
          </cell>
        </row>
        <row r="484">
          <cell r="A484" t="str">
            <v>350BWSC 18KG</v>
          </cell>
        </row>
        <row r="485">
          <cell r="A485" t="str">
            <v>400BWSC 18KG</v>
          </cell>
        </row>
        <row r="486">
          <cell r="A486" t="str">
            <v>450BWSC 18KG</v>
          </cell>
        </row>
        <row r="487">
          <cell r="A487" t="str">
            <v>500BWSC 18KG</v>
          </cell>
        </row>
        <row r="488">
          <cell r="A488" t="str">
            <v>600BWSC 18KG</v>
          </cell>
        </row>
        <row r="489">
          <cell r="A489" t="str">
            <v>700BWSC 18KG</v>
          </cell>
        </row>
        <row r="490">
          <cell r="A490" t="str">
            <v>800BWSC 18KG</v>
          </cell>
        </row>
        <row r="491">
          <cell r="A491" t="str">
            <v>900BWSC 18KG</v>
          </cell>
        </row>
        <row r="492">
          <cell r="A492" t="str">
            <v>1000BWSC 18KG</v>
          </cell>
        </row>
        <row r="493">
          <cell r="A493" t="str">
            <v>1100BWSC 18KG</v>
          </cell>
        </row>
        <row r="494">
          <cell r="A494" t="str">
            <v>1200BWSC 18KG</v>
          </cell>
        </row>
        <row r="496">
          <cell r="A496" t="str">
            <v>250BWSC 20KG</v>
          </cell>
        </row>
        <row r="497">
          <cell r="A497" t="str">
            <v>300BWSC 20KG</v>
          </cell>
        </row>
        <row r="498">
          <cell r="A498" t="str">
            <v>350BWSC 20KG</v>
          </cell>
        </row>
        <row r="499">
          <cell r="A499" t="str">
            <v>400BWSC 20KG</v>
          </cell>
        </row>
        <row r="500">
          <cell r="A500" t="str">
            <v>450BWSC 20KG</v>
          </cell>
        </row>
        <row r="501">
          <cell r="A501" t="str">
            <v>500BWSC 20KG</v>
          </cell>
        </row>
        <row r="502">
          <cell r="A502" t="str">
            <v>600BWSC 20KG</v>
          </cell>
        </row>
        <row r="503">
          <cell r="A503" t="str">
            <v>700BWSC 20KG</v>
          </cell>
        </row>
        <row r="504">
          <cell r="A504" t="str">
            <v>800BWSC 20KG</v>
          </cell>
        </row>
        <row r="505">
          <cell r="A505" t="str">
            <v>900BWSC 20KG</v>
          </cell>
        </row>
        <row r="506">
          <cell r="A506" t="str">
            <v>1000BWSC 20KG</v>
          </cell>
        </row>
        <row r="507">
          <cell r="A507" t="str">
            <v>1100BWSC 20KG</v>
          </cell>
        </row>
        <row r="508">
          <cell r="A508" t="str">
            <v>1200BWSC 20KG</v>
          </cell>
        </row>
        <row r="510">
          <cell r="A510" t="str">
            <v>250BWSC 22KG</v>
          </cell>
        </row>
        <row r="511">
          <cell r="A511" t="str">
            <v>300BWSC 22KG</v>
          </cell>
        </row>
        <row r="512">
          <cell r="A512" t="str">
            <v>350BWSC 22KG</v>
          </cell>
        </row>
        <row r="513">
          <cell r="A513" t="str">
            <v>400BWSC 22KG</v>
          </cell>
        </row>
        <row r="514">
          <cell r="A514" t="str">
            <v>450BWSC 22KG</v>
          </cell>
        </row>
        <row r="515">
          <cell r="A515" t="str">
            <v>500BWSC 22KG</v>
          </cell>
        </row>
        <row r="516">
          <cell r="A516" t="str">
            <v>600BWSC 22KG</v>
          </cell>
        </row>
        <row r="517">
          <cell r="A517" t="str">
            <v>700BWSC 22KG</v>
          </cell>
        </row>
        <row r="518">
          <cell r="A518" t="str">
            <v>800BWSC 22KG</v>
          </cell>
        </row>
        <row r="519">
          <cell r="A519" t="str">
            <v>900BWSC 22KG</v>
          </cell>
        </row>
        <row r="520">
          <cell r="A520" t="str">
            <v>1000BWSC 22KG</v>
          </cell>
        </row>
        <row r="521">
          <cell r="A521" t="str">
            <v>1100BWSC 22KG</v>
          </cell>
        </row>
        <row r="522">
          <cell r="A522" t="str">
            <v>1200BWSC 22KG</v>
          </cell>
        </row>
        <row r="524">
          <cell r="A524" t="str">
            <v>250BWSC 24KG</v>
          </cell>
        </row>
        <row r="525">
          <cell r="A525" t="str">
            <v>300BWSC 24KG</v>
          </cell>
        </row>
        <row r="526">
          <cell r="A526" t="str">
            <v>350BWSC 24KG</v>
          </cell>
        </row>
        <row r="527">
          <cell r="A527" t="str">
            <v>400BWSC 24KG</v>
          </cell>
        </row>
        <row r="528">
          <cell r="A528" t="str">
            <v>450BWSC 24KG</v>
          </cell>
        </row>
        <row r="529">
          <cell r="A529" t="str">
            <v>500BWSC 24KG</v>
          </cell>
        </row>
        <row r="530">
          <cell r="A530" t="str">
            <v>600BWSC 24KG</v>
          </cell>
        </row>
        <row r="531">
          <cell r="A531" t="str">
            <v>700BWSC 24KG</v>
          </cell>
        </row>
        <row r="532">
          <cell r="A532" t="str">
            <v>800BWSC 24KG</v>
          </cell>
        </row>
        <row r="533">
          <cell r="A533" t="str">
            <v>900BWSC 24KG</v>
          </cell>
        </row>
        <row r="534">
          <cell r="A534" t="str">
            <v>1000BWSC 24KG</v>
          </cell>
        </row>
        <row r="535">
          <cell r="A535" t="str">
            <v>1100BWSC 24KG</v>
          </cell>
        </row>
        <row r="536">
          <cell r="A536" t="str">
            <v>1200BWSC 24KG</v>
          </cell>
        </row>
        <row r="538">
          <cell r="A538" t="str">
            <v>250BWSC 26KG</v>
          </cell>
        </row>
        <row r="539">
          <cell r="A539" t="str">
            <v>300BWSC 26KG</v>
          </cell>
        </row>
        <row r="540">
          <cell r="A540" t="str">
            <v>350BWSC 26KG</v>
          </cell>
        </row>
        <row r="541">
          <cell r="A541" t="str">
            <v>400BWSC 26KG</v>
          </cell>
        </row>
        <row r="542">
          <cell r="A542" t="str">
            <v>450BWSC 26KG</v>
          </cell>
        </row>
        <row r="543">
          <cell r="A543" t="str">
            <v>500BWSC 26KG</v>
          </cell>
        </row>
        <row r="544">
          <cell r="A544" t="str">
            <v>600BWSC 26KG</v>
          </cell>
        </row>
        <row r="545">
          <cell r="A545" t="str">
            <v>700BWSC 26KG</v>
          </cell>
        </row>
        <row r="546">
          <cell r="A546" t="str">
            <v>800BWSC 26KG</v>
          </cell>
        </row>
        <row r="547">
          <cell r="A547" t="str">
            <v>900BWSC 26KG</v>
          </cell>
        </row>
        <row r="548">
          <cell r="A548" t="str">
            <v>1000BWSC 26KG</v>
          </cell>
        </row>
        <row r="549">
          <cell r="A549" t="str">
            <v>1100BWSC 26KG</v>
          </cell>
        </row>
        <row r="550">
          <cell r="A550" t="str">
            <v>1200BWSC 26KG</v>
          </cell>
        </row>
        <row r="552">
          <cell r="A552" t="str">
            <v>250BWSC 28KG</v>
          </cell>
        </row>
        <row r="553">
          <cell r="A553" t="str">
            <v>300BWSC 28KG</v>
          </cell>
        </row>
        <row r="554">
          <cell r="A554" t="str">
            <v>350BWSC 28KG</v>
          </cell>
        </row>
        <row r="555">
          <cell r="A555" t="str">
            <v>400BWSC 28KG</v>
          </cell>
        </row>
        <row r="556">
          <cell r="A556" t="str">
            <v>450BWSC 28KG</v>
          </cell>
        </row>
        <row r="557">
          <cell r="A557" t="str">
            <v>500BWSC 28KG</v>
          </cell>
        </row>
        <row r="558">
          <cell r="A558" t="str">
            <v>600BWSC 28KG</v>
          </cell>
        </row>
        <row r="559">
          <cell r="A559" t="str">
            <v>700BWSC 28KG</v>
          </cell>
        </row>
        <row r="560">
          <cell r="A560" t="str">
            <v>800BWSC 28KG</v>
          </cell>
        </row>
        <row r="561">
          <cell r="A561" t="str">
            <v>900BWSC 28KG</v>
          </cell>
        </row>
        <row r="562">
          <cell r="A562" t="str">
            <v>1000BWSC 28KG</v>
          </cell>
        </row>
        <row r="563">
          <cell r="A563" t="str">
            <v>1100BWSC 28KG</v>
          </cell>
        </row>
        <row r="564">
          <cell r="A564" t="str">
            <v>1200BWSC 28KG</v>
          </cell>
        </row>
        <row r="566">
          <cell r="A566" t="str">
            <v>250BWSC 30KG</v>
          </cell>
        </row>
        <row r="567">
          <cell r="A567" t="str">
            <v>300BWSC 30KG</v>
          </cell>
        </row>
        <row r="568">
          <cell r="A568" t="str">
            <v>350BWSC 30KG</v>
          </cell>
        </row>
        <row r="569">
          <cell r="A569" t="str">
            <v>400BWSC 30KG</v>
          </cell>
        </row>
        <row r="570">
          <cell r="A570" t="str">
            <v>450BWSC 30KG</v>
          </cell>
        </row>
        <row r="571">
          <cell r="A571" t="str">
            <v>500BWSC 30KG</v>
          </cell>
        </row>
        <row r="572">
          <cell r="A572" t="str">
            <v>600BWSC 30KG</v>
          </cell>
        </row>
        <row r="573">
          <cell r="A573" t="str">
            <v>700BWSC 30KG</v>
          </cell>
        </row>
        <row r="574">
          <cell r="A574" t="str">
            <v>800BWSC 30KG</v>
          </cell>
        </row>
        <row r="575">
          <cell r="A575" t="str">
            <v>900BWSC 30KG</v>
          </cell>
        </row>
        <row r="576">
          <cell r="A576" t="str">
            <v>1000BWSC 30KG</v>
          </cell>
        </row>
        <row r="577">
          <cell r="A577" t="str">
            <v>1100BWSC 30KG</v>
          </cell>
        </row>
        <row r="578">
          <cell r="A578" t="str">
            <v>1200BWSC 30KG</v>
          </cell>
        </row>
        <row r="580">
          <cell r="A580" t="str">
            <v>300GRP 3BAR</v>
          </cell>
        </row>
        <row r="581">
          <cell r="A581" t="str">
            <v>350GRP 3BAR</v>
          </cell>
        </row>
        <row r="582">
          <cell r="A582" t="str">
            <v>400GRP 3BAR</v>
          </cell>
        </row>
        <row r="583">
          <cell r="A583" t="str">
            <v>450GRP 3BAR</v>
          </cell>
        </row>
        <row r="584">
          <cell r="A584" t="str">
            <v>500GRP 3BAR</v>
          </cell>
        </row>
        <row r="585">
          <cell r="A585" t="str">
            <v>600GRP 3BAR</v>
          </cell>
        </row>
        <row r="586">
          <cell r="A586" t="str">
            <v>700GRP 3BAR</v>
          </cell>
        </row>
        <row r="587">
          <cell r="A587" t="str">
            <v>800GRP 3BAR</v>
          </cell>
        </row>
        <row r="588">
          <cell r="A588" t="str">
            <v>900GRP 3BAR</v>
          </cell>
        </row>
        <row r="589">
          <cell r="A589" t="str">
            <v>1000GRP 3BAR</v>
          </cell>
        </row>
        <row r="591">
          <cell r="A591" t="str">
            <v>300GRP 6BAR</v>
          </cell>
        </row>
        <row r="592">
          <cell r="A592" t="str">
            <v>350GRP 6BAR</v>
          </cell>
        </row>
        <row r="593">
          <cell r="A593" t="str">
            <v>400GRP 6BAR</v>
          </cell>
        </row>
        <row r="594">
          <cell r="A594" t="str">
            <v>450GRP 6BAR</v>
          </cell>
        </row>
        <row r="595">
          <cell r="A595" t="str">
            <v>500GRP 6BAR</v>
          </cell>
        </row>
        <row r="596">
          <cell r="A596" t="str">
            <v>600GRP 6BAR</v>
          </cell>
        </row>
        <row r="597">
          <cell r="A597" t="str">
            <v>700GRP 6BAR</v>
          </cell>
        </row>
        <row r="598">
          <cell r="A598" t="str">
            <v>800GRP 6BAR</v>
          </cell>
        </row>
        <row r="599">
          <cell r="A599" t="str">
            <v>900GRP 6BAR</v>
          </cell>
        </row>
        <row r="600">
          <cell r="A600" t="str">
            <v>1000GRP 6BAR</v>
          </cell>
        </row>
        <row r="602">
          <cell r="A602" t="str">
            <v>300GRP 9BAR</v>
          </cell>
        </row>
        <row r="603">
          <cell r="A603" t="str">
            <v>350GRP 9BAR</v>
          </cell>
        </row>
        <row r="604">
          <cell r="A604" t="str">
            <v>400GRP 9BAR</v>
          </cell>
        </row>
        <row r="605">
          <cell r="A605" t="str">
            <v>450GRP 9BAR</v>
          </cell>
        </row>
        <row r="606">
          <cell r="A606" t="str">
            <v>500GRP 9BAR</v>
          </cell>
        </row>
        <row r="607">
          <cell r="A607" t="str">
            <v>600GRP 9BAR</v>
          </cell>
        </row>
        <row r="608">
          <cell r="A608" t="str">
            <v>700GRP 9BAR</v>
          </cell>
        </row>
        <row r="609">
          <cell r="A609" t="str">
            <v>800GRP 9BAR</v>
          </cell>
        </row>
        <row r="610">
          <cell r="A610" t="str">
            <v>900GRP 9BAR</v>
          </cell>
        </row>
        <row r="611">
          <cell r="A611" t="str">
            <v>1000GRP 9BAR</v>
          </cell>
        </row>
        <row r="613">
          <cell r="A613" t="str">
            <v>300GRP 12BAR</v>
          </cell>
        </row>
        <row r="614">
          <cell r="A614" t="str">
            <v>350GRP 12BAR</v>
          </cell>
        </row>
        <row r="615">
          <cell r="A615" t="str">
            <v>400GRP 12BAR</v>
          </cell>
        </row>
        <row r="616">
          <cell r="A616" t="str">
            <v>450GRP 12BAR</v>
          </cell>
        </row>
        <row r="617">
          <cell r="A617" t="str">
            <v>500GRP 12BAR</v>
          </cell>
        </row>
        <row r="618">
          <cell r="A618" t="str">
            <v>600GRP 12BAR</v>
          </cell>
        </row>
        <row r="619">
          <cell r="A619" t="str">
            <v>700GRP 12BAR</v>
          </cell>
        </row>
        <row r="620">
          <cell r="A620" t="str">
            <v>800GRP 12BAR</v>
          </cell>
        </row>
        <row r="621">
          <cell r="A621" t="str">
            <v>900GRP 12BAR</v>
          </cell>
        </row>
        <row r="622">
          <cell r="A622" t="str">
            <v>1000GRP 12BAR</v>
          </cell>
        </row>
        <row r="624">
          <cell r="A624" t="str">
            <v>300GRP 15BAR</v>
          </cell>
        </row>
        <row r="625">
          <cell r="A625" t="str">
            <v>350GRP 15BAR</v>
          </cell>
        </row>
        <row r="626">
          <cell r="A626" t="str">
            <v>400GRP 15BAR</v>
          </cell>
        </row>
        <row r="627">
          <cell r="A627" t="str">
            <v>450GRP 15BAR</v>
          </cell>
        </row>
        <row r="628">
          <cell r="A628" t="str">
            <v>500GRP 15BAR</v>
          </cell>
        </row>
        <row r="629">
          <cell r="A629" t="str">
            <v>600GRP 15BAR</v>
          </cell>
        </row>
        <row r="630">
          <cell r="A630" t="str">
            <v>700GRP 15BAR</v>
          </cell>
        </row>
        <row r="631">
          <cell r="A631" t="str">
            <v>800GRP 15BAR</v>
          </cell>
        </row>
        <row r="632">
          <cell r="A632" t="str">
            <v>900GRP 15BAR</v>
          </cell>
        </row>
        <row r="633">
          <cell r="A633" t="str">
            <v>1000GRP 15BAR</v>
          </cell>
        </row>
        <row r="635">
          <cell r="A635" t="str">
            <v>80 MS 5</v>
          </cell>
        </row>
        <row r="636">
          <cell r="A636" t="str">
            <v>100 MS 5</v>
          </cell>
        </row>
        <row r="637">
          <cell r="A637" t="str">
            <v>125 MS 5</v>
          </cell>
        </row>
        <row r="638">
          <cell r="A638" t="str">
            <v>150 MS 5</v>
          </cell>
        </row>
        <row r="639">
          <cell r="A639" t="str">
            <v>200 MS 5</v>
          </cell>
        </row>
        <row r="640">
          <cell r="A640" t="str">
            <v>250 MS 5</v>
          </cell>
        </row>
        <row r="641">
          <cell r="A641" t="str">
            <v>300 MS 5</v>
          </cell>
        </row>
        <row r="642">
          <cell r="A642" t="str">
            <v>350 MS 5</v>
          </cell>
        </row>
        <row r="643">
          <cell r="A643" t="str">
            <v>400 MS 5</v>
          </cell>
        </row>
        <row r="644">
          <cell r="A644" t="str">
            <v>450 MS 5</v>
          </cell>
        </row>
        <row r="645">
          <cell r="A645" t="str">
            <v>500 MS 5</v>
          </cell>
        </row>
        <row r="646">
          <cell r="A646" t="str">
            <v>600 MS 5</v>
          </cell>
        </row>
        <row r="647">
          <cell r="A647" t="str">
            <v>700 MS 5</v>
          </cell>
        </row>
        <row r="648">
          <cell r="A648" t="str">
            <v>800 MS 5</v>
          </cell>
        </row>
        <row r="649">
          <cell r="A649" t="str">
            <v>900 MS 5</v>
          </cell>
        </row>
        <row r="650">
          <cell r="A650" t="str">
            <v>1000 MS 5</v>
          </cell>
        </row>
        <row r="652">
          <cell r="A652" t="str">
            <v>80 MS 6</v>
          </cell>
        </row>
        <row r="653">
          <cell r="A653" t="str">
            <v>100 MS 6</v>
          </cell>
        </row>
        <row r="654">
          <cell r="A654" t="str">
            <v>125 MS 6</v>
          </cell>
        </row>
        <row r="655">
          <cell r="A655" t="str">
            <v>150 MS 6</v>
          </cell>
        </row>
        <row r="656">
          <cell r="A656" t="str">
            <v>200 MS 6</v>
          </cell>
        </row>
        <row r="657">
          <cell r="A657" t="str">
            <v>250 MS 6</v>
          </cell>
        </row>
        <row r="658">
          <cell r="A658" t="str">
            <v>300 MS 6</v>
          </cell>
        </row>
        <row r="659">
          <cell r="A659" t="str">
            <v>350 MS 6</v>
          </cell>
        </row>
        <row r="660">
          <cell r="A660" t="str">
            <v>400 MS 6</v>
          </cell>
        </row>
        <row r="661">
          <cell r="A661" t="str">
            <v>450 MS 6</v>
          </cell>
        </row>
        <row r="662">
          <cell r="A662" t="str">
            <v>500 MS 6</v>
          </cell>
        </row>
        <row r="663">
          <cell r="A663" t="str">
            <v>600 MS 6</v>
          </cell>
        </row>
        <row r="664">
          <cell r="A664" t="str">
            <v>700 MS 6</v>
          </cell>
        </row>
        <row r="665">
          <cell r="A665" t="str">
            <v>800 MS 6</v>
          </cell>
        </row>
        <row r="666">
          <cell r="A666" t="str">
            <v>900 MS 6</v>
          </cell>
        </row>
        <row r="667">
          <cell r="A667" t="str">
            <v>1000 MS 6</v>
          </cell>
        </row>
        <row r="669">
          <cell r="A669" t="str">
            <v>80 MS 8</v>
          </cell>
        </row>
        <row r="670">
          <cell r="A670" t="str">
            <v>100 MS 8</v>
          </cell>
        </row>
        <row r="671">
          <cell r="A671" t="str">
            <v>125 MS 8</v>
          </cell>
        </row>
        <row r="672">
          <cell r="A672" t="str">
            <v>150 MS 8</v>
          </cell>
        </row>
        <row r="673">
          <cell r="A673" t="str">
            <v>200 MS 8</v>
          </cell>
        </row>
        <row r="674">
          <cell r="A674" t="str">
            <v>250 MS 8</v>
          </cell>
        </row>
        <row r="675">
          <cell r="A675" t="str">
            <v>300 MS 8</v>
          </cell>
        </row>
        <row r="676">
          <cell r="A676" t="str">
            <v>350 MS 8</v>
          </cell>
        </row>
        <row r="677">
          <cell r="A677" t="str">
            <v>400 MS 8</v>
          </cell>
        </row>
        <row r="678">
          <cell r="A678" t="str">
            <v>450 MS 8</v>
          </cell>
        </row>
        <row r="679">
          <cell r="A679" t="str">
            <v>500 MS 8</v>
          </cell>
        </row>
        <row r="680">
          <cell r="A680" t="str">
            <v>600 MS 8</v>
          </cell>
        </row>
        <row r="681">
          <cell r="A681" t="str">
            <v>700 MS 8</v>
          </cell>
        </row>
        <row r="682">
          <cell r="A682" t="str">
            <v>800 MS 8</v>
          </cell>
        </row>
        <row r="683">
          <cell r="A683" t="str">
            <v>900 MS 8</v>
          </cell>
        </row>
        <row r="684">
          <cell r="A684" t="str">
            <v>1000 MS 8</v>
          </cell>
        </row>
        <row r="686">
          <cell r="A686" t="str">
            <v>80 MS 10</v>
          </cell>
        </row>
        <row r="687">
          <cell r="A687" t="str">
            <v>100 MS 10</v>
          </cell>
        </row>
        <row r="688">
          <cell r="A688" t="str">
            <v>125 MS 10</v>
          </cell>
        </row>
        <row r="689">
          <cell r="A689" t="str">
            <v>150 MS 10</v>
          </cell>
        </row>
        <row r="690">
          <cell r="A690" t="str">
            <v>200 MS 10</v>
          </cell>
        </row>
        <row r="691">
          <cell r="A691" t="str">
            <v>250 MS 10</v>
          </cell>
        </row>
        <row r="692">
          <cell r="A692" t="str">
            <v>300 MS 10</v>
          </cell>
        </row>
        <row r="693">
          <cell r="A693" t="str">
            <v>350 MS 10</v>
          </cell>
        </row>
        <row r="694">
          <cell r="A694" t="str">
            <v>400 MS 10</v>
          </cell>
        </row>
        <row r="695">
          <cell r="A695" t="str">
            <v>450 MS 10</v>
          </cell>
        </row>
        <row r="696">
          <cell r="A696" t="str">
            <v>500 MS 10</v>
          </cell>
        </row>
        <row r="697">
          <cell r="A697" t="str">
            <v>600 MS 10</v>
          </cell>
        </row>
        <row r="698">
          <cell r="A698" t="str">
            <v>700 MS 10</v>
          </cell>
        </row>
        <row r="699">
          <cell r="A699" t="str">
            <v>800 MS 10</v>
          </cell>
        </row>
        <row r="700">
          <cell r="A700" t="str">
            <v>900 MS 10</v>
          </cell>
        </row>
        <row r="701">
          <cell r="A701" t="str">
            <v>1000 MS 10</v>
          </cell>
        </row>
      </sheetData>
      <sheetData sheetId="44"/>
      <sheetData sheetId="45"/>
      <sheetData sheetId="46">
        <row r="23">
          <cell r="A23" t="str">
            <v>80 RCC S/S NP2 CLASS</v>
          </cell>
        </row>
        <row r="24">
          <cell r="A24" t="str">
            <v>100 RCC S/S NP2 CLASS</v>
          </cell>
        </row>
        <row r="25">
          <cell r="A25" t="str">
            <v>150 RCC S/S NP2 CLASS</v>
          </cell>
        </row>
        <row r="26">
          <cell r="A26" t="str">
            <v>200 RCC S/S NP2 CLASS</v>
          </cell>
        </row>
        <row r="27">
          <cell r="A27" t="str">
            <v>225 RCC S/S NP2 CLASS</v>
          </cell>
        </row>
        <row r="28">
          <cell r="A28" t="str">
            <v>250 RCC S/S NP2 CLASS</v>
          </cell>
        </row>
        <row r="29">
          <cell r="A29" t="str">
            <v>300 RCC S/S NP2 CLASS</v>
          </cell>
        </row>
        <row r="30">
          <cell r="A30" t="str">
            <v>350 RCC S/S NP2 CLASS</v>
          </cell>
        </row>
        <row r="31">
          <cell r="A31" t="str">
            <v>400 RCC S/S NP2 CLASS</v>
          </cell>
        </row>
        <row r="32">
          <cell r="A32" t="str">
            <v>450 RCC S/S NP2 CLASS</v>
          </cell>
        </row>
        <row r="33">
          <cell r="A33" t="str">
            <v>500 RCC S/S NP2 CLASS</v>
          </cell>
        </row>
        <row r="34">
          <cell r="A34" t="str">
            <v>600 RCC S/S NP2 CLASS</v>
          </cell>
        </row>
        <row r="35">
          <cell r="A35" t="str">
            <v>700 RCC S/S NP2 CLASS</v>
          </cell>
        </row>
        <row r="36">
          <cell r="A36" t="str">
            <v>800 RCC S/S NP2 CLASS</v>
          </cell>
        </row>
        <row r="37">
          <cell r="A37" t="str">
            <v>900 RCC S/S NP2 CLASS</v>
          </cell>
        </row>
        <row r="38">
          <cell r="A38" t="str">
            <v>1000 RCC S/S NP2 CLASS</v>
          </cell>
        </row>
        <row r="39">
          <cell r="A39" t="str">
            <v>1100 RCC S/S NP2 CLASS</v>
          </cell>
        </row>
        <row r="40">
          <cell r="A40" t="str">
            <v>1200 RCC S/S NP2 CLASS</v>
          </cell>
        </row>
        <row r="41">
          <cell r="A41" t="str">
            <v>1400 RCC S/S NP2 CLASS</v>
          </cell>
        </row>
        <row r="42">
          <cell r="A42" t="str">
            <v>1600 RCC S/S NP2 CLASS</v>
          </cell>
        </row>
        <row r="43">
          <cell r="A43" t="str">
            <v>1800 RCC S/S NP2 CLASS</v>
          </cell>
        </row>
        <row r="44">
          <cell r="A44" t="str">
            <v>80 RCC S/S NP3 CLASS</v>
          </cell>
        </row>
        <row r="45">
          <cell r="A45" t="str">
            <v>150 RCC S/S NP3 CLASS</v>
          </cell>
        </row>
        <row r="46">
          <cell r="A46" t="str">
            <v>200 RCC S/S NP3 CLASS</v>
          </cell>
        </row>
        <row r="47">
          <cell r="A47" t="str">
            <v>225 RCC S/S NP3 CLASS</v>
          </cell>
        </row>
        <row r="48">
          <cell r="A48" t="str">
            <v>250 RCC S/S NP3 CLASS</v>
          </cell>
        </row>
        <row r="49">
          <cell r="A49" t="str">
            <v>300 RCC S/S NP3 CLASS</v>
          </cell>
        </row>
        <row r="50">
          <cell r="A50" t="str">
            <v>350 RCC S/S NP3 CLASS</v>
          </cell>
        </row>
        <row r="51">
          <cell r="A51" t="str">
            <v>400 RCC S/S NP3 CLASS</v>
          </cell>
        </row>
        <row r="52">
          <cell r="A52" t="str">
            <v>450 RCC S/S NP3 CLASS</v>
          </cell>
        </row>
        <row r="53">
          <cell r="A53" t="str">
            <v>500 RCC S/S NP3 CLASS</v>
          </cell>
        </row>
        <row r="54">
          <cell r="A54" t="str">
            <v>600 RCC S/S NP3 CLASS</v>
          </cell>
        </row>
        <row r="55">
          <cell r="A55" t="str">
            <v>700 RCC S/S NP3 CLASS</v>
          </cell>
        </row>
        <row r="56">
          <cell r="A56" t="str">
            <v>800 RCC S/S NP3 CLASS</v>
          </cell>
        </row>
        <row r="57">
          <cell r="A57" t="str">
            <v>900 RCC S/S NP3 CLASS</v>
          </cell>
        </row>
        <row r="58">
          <cell r="A58" t="str">
            <v>1000 RCC S/S NP3 CLASS</v>
          </cell>
        </row>
        <row r="59">
          <cell r="A59" t="str">
            <v>1100 RCC S/S NP3 CLASS</v>
          </cell>
        </row>
        <row r="60">
          <cell r="A60" t="str">
            <v>1200 RCC S/S NP3 CLASS</v>
          </cell>
        </row>
        <row r="61">
          <cell r="A61" t="str">
            <v>1400 RCC S/S NP3 CLASS</v>
          </cell>
        </row>
        <row r="62">
          <cell r="A62" t="str">
            <v>1600 RCC S/S NP3 CLASS</v>
          </cell>
        </row>
        <row r="63">
          <cell r="A63" t="str">
            <v>1800 RCC S/S NP3 CLASS</v>
          </cell>
        </row>
        <row r="64">
          <cell r="A64" t="str">
            <v>80 RCC S/S NP4 CLASS</v>
          </cell>
        </row>
        <row r="65">
          <cell r="A65" t="str">
            <v>150 RCC S/S NP4 CLASS</v>
          </cell>
        </row>
        <row r="66">
          <cell r="A66" t="str">
            <v>200 RCC S/S NP4 CLASS</v>
          </cell>
        </row>
        <row r="67">
          <cell r="A67" t="str">
            <v>225 RCC S/S NP4 CLASS</v>
          </cell>
        </row>
        <row r="68">
          <cell r="A68" t="str">
            <v>250 RCC S/S NP4 CLASS</v>
          </cell>
        </row>
        <row r="69">
          <cell r="A69" t="str">
            <v>300 RCC S/S NP4 CLASS</v>
          </cell>
        </row>
        <row r="70">
          <cell r="A70" t="str">
            <v>350 RCC S/S NP4 CLASS</v>
          </cell>
        </row>
        <row r="71">
          <cell r="A71" t="str">
            <v>400 RCC S/S NP4 CLASS</v>
          </cell>
        </row>
        <row r="72">
          <cell r="A72" t="str">
            <v>450 RCC S/S NP4 CLASS</v>
          </cell>
        </row>
        <row r="73">
          <cell r="A73" t="str">
            <v>500 RCC S/S NP4 CLASS</v>
          </cell>
        </row>
        <row r="74">
          <cell r="A74" t="str">
            <v>600 RCC S/S NP4 CLASS</v>
          </cell>
        </row>
        <row r="75">
          <cell r="A75" t="str">
            <v>700 RCC S/S NP4 CLASS</v>
          </cell>
        </row>
        <row r="76">
          <cell r="A76" t="str">
            <v>800 RCC S/S NP4 CLASS</v>
          </cell>
        </row>
        <row r="77">
          <cell r="A77" t="str">
            <v>900 RCC S/S NP4 CLASS</v>
          </cell>
        </row>
        <row r="78">
          <cell r="A78" t="str">
            <v>1000 RCC S/S NP4 CLASS</v>
          </cell>
        </row>
        <row r="79">
          <cell r="A79" t="str">
            <v>1100 RCC S/S NP4 CLASS</v>
          </cell>
        </row>
        <row r="80">
          <cell r="A80" t="str">
            <v>1200 RCC S/S NP4 CLASS</v>
          </cell>
        </row>
        <row r="81">
          <cell r="A81" t="str">
            <v>1400 RCC S/S NP4 CLASS</v>
          </cell>
        </row>
        <row r="82">
          <cell r="A82" t="str">
            <v>1600 RCC S/S NP4 CLASS</v>
          </cell>
        </row>
        <row r="83">
          <cell r="A83" t="str">
            <v>1800 RCC S/S NP4 CLASS</v>
          </cell>
        </row>
      </sheetData>
      <sheetData sheetId="47">
        <row r="24">
          <cell r="A24" t="str">
            <v>80 RCC S/S P1 CLASS</v>
          </cell>
        </row>
        <row r="25">
          <cell r="A25" t="str">
            <v>100 RCC S/S P1 CLASS</v>
          </cell>
        </row>
        <row r="26">
          <cell r="A26" t="str">
            <v>150 RCC S/S P1 CLASS</v>
          </cell>
        </row>
        <row r="27">
          <cell r="A27" t="str">
            <v>200 RCC S/S P1 CLASS</v>
          </cell>
        </row>
        <row r="28">
          <cell r="A28" t="str">
            <v>225 RCC S/S P1 CLASS</v>
          </cell>
        </row>
        <row r="29">
          <cell r="A29" t="str">
            <v>250 RCC S/S P1 CLASS</v>
          </cell>
        </row>
        <row r="30">
          <cell r="A30" t="str">
            <v>300 RCC S/S P1 CLASS</v>
          </cell>
        </row>
        <row r="31">
          <cell r="A31" t="str">
            <v>350 RCC S/S P1 CLASS</v>
          </cell>
        </row>
        <row r="32">
          <cell r="A32" t="str">
            <v>400 RCC S/S P1 CLASS</v>
          </cell>
        </row>
        <row r="33">
          <cell r="A33" t="str">
            <v>450 RCC S/S P1 CLASS</v>
          </cell>
        </row>
        <row r="34">
          <cell r="A34" t="str">
            <v>500 RCC S/S P1 CLASS</v>
          </cell>
        </row>
        <row r="35">
          <cell r="A35" t="str">
            <v>600 RCC S/S P1 CLASS</v>
          </cell>
        </row>
        <row r="36">
          <cell r="A36" t="str">
            <v>700 RCC S/S P1 CLASS</v>
          </cell>
        </row>
        <row r="37">
          <cell r="A37" t="str">
            <v>800 RCC S/S P1 CLASS</v>
          </cell>
        </row>
        <row r="38">
          <cell r="A38" t="str">
            <v>900 RCC S/S P1 CLASS</v>
          </cell>
        </row>
        <row r="39">
          <cell r="A39" t="str">
            <v>1000 RCC S/S P1 CLASS</v>
          </cell>
        </row>
        <row r="40">
          <cell r="A40" t="str">
            <v>1100 RCC S/S P1 CLASS</v>
          </cell>
        </row>
        <row r="41">
          <cell r="A41" t="str">
            <v>1200 RCC S/S P1 CLASS</v>
          </cell>
        </row>
        <row r="42">
          <cell r="A42" t="str">
            <v>80 RCC S/S P2 CLASS</v>
          </cell>
        </row>
        <row r="43">
          <cell r="A43" t="str">
            <v>100 RCC S/S P2 CLASS</v>
          </cell>
        </row>
        <row r="44">
          <cell r="A44" t="str">
            <v>150 RCC S/S P2 CLASS</v>
          </cell>
        </row>
        <row r="45">
          <cell r="A45" t="str">
            <v>200 RCC S/S P2 CLASS</v>
          </cell>
        </row>
        <row r="46">
          <cell r="A46" t="str">
            <v>225 RCC S/S P2 CLASS</v>
          </cell>
        </row>
        <row r="47">
          <cell r="A47" t="str">
            <v>250 RCC S/S P2 CLASS</v>
          </cell>
        </row>
        <row r="48">
          <cell r="A48" t="str">
            <v>300 RCC S/S P2 CLASS</v>
          </cell>
        </row>
        <row r="49">
          <cell r="A49" t="str">
            <v>350 RCC S/S P2 CLASS</v>
          </cell>
        </row>
        <row r="50">
          <cell r="A50" t="str">
            <v>400 RCC S/S P2 CLASS</v>
          </cell>
        </row>
        <row r="51">
          <cell r="A51" t="str">
            <v>450 RCC S/S P2 CLASS</v>
          </cell>
        </row>
        <row r="52">
          <cell r="A52" t="str">
            <v>500 RCC S/S P2 CLASS</v>
          </cell>
        </row>
        <row r="53">
          <cell r="A53" t="str">
            <v>600 RCC S/S P2 CLASS</v>
          </cell>
        </row>
        <row r="54">
          <cell r="A54" t="str">
            <v>700 RCC S/S P2 CLASS</v>
          </cell>
        </row>
        <row r="55">
          <cell r="A55" t="str">
            <v>800 RCC S/S P2 CLASS</v>
          </cell>
        </row>
        <row r="56">
          <cell r="A56" t="str">
            <v>900 RCC S/S P2 CLASS</v>
          </cell>
        </row>
        <row r="57">
          <cell r="A57" t="str">
            <v>1000 RCC S/S P2 CLASS</v>
          </cell>
        </row>
        <row r="58">
          <cell r="A58" t="str">
            <v>1100 RCC S/S P2 CLASS</v>
          </cell>
        </row>
        <row r="59">
          <cell r="A59" t="str">
            <v>1200 RCC S/S P2 CLASS</v>
          </cell>
        </row>
        <row r="60">
          <cell r="A60" t="str">
            <v>80 RCC S/S P3 CLASS</v>
          </cell>
        </row>
        <row r="61">
          <cell r="A61" t="str">
            <v>100 RCC S/S P3 CLASS</v>
          </cell>
        </row>
        <row r="62">
          <cell r="A62" t="str">
            <v>150 RCC S/S P3 CLASS</v>
          </cell>
        </row>
        <row r="63">
          <cell r="A63" t="str">
            <v>200 RCC S/S P3 CLASS</v>
          </cell>
        </row>
        <row r="64">
          <cell r="A64" t="str">
            <v>225 RCC S/S P3 CLASS</v>
          </cell>
        </row>
        <row r="65">
          <cell r="A65" t="str">
            <v>250 RCC S/S P3 CLASS</v>
          </cell>
        </row>
        <row r="66">
          <cell r="A66" t="str">
            <v>300 RCC S/S P3 CLASS</v>
          </cell>
        </row>
        <row r="67">
          <cell r="A67" t="str">
            <v>350 RCC S/S P3 CLASS</v>
          </cell>
        </row>
        <row r="68">
          <cell r="A68" t="str">
            <v>400 RCC S/S P3 CLASS</v>
          </cell>
        </row>
        <row r="69">
          <cell r="A69" t="str">
            <v>450 RCC S/S P3 CLASS</v>
          </cell>
        </row>
        <row r="70">
          <cell r="A70" t="str">
            <v>500 RCC S/S P3 CLASS</v>
          </cell>
        </row>
        <row r="71">
          <cell r="A71" t="str">
            <v>600 RCC S/S P3 CLASS</v>
          </cell>
        </row>
        <row r="72">
          <cell r="A72" t="str">
            <v>700 RCC S/S P3 CLASS</v>
          </cell>
        </row>
        <row r="73">
          <cell r="A73" t="str">
            <v>800 RCC S/S P3 CLASS</v>
          </cell>
        </row>
        <row r="74">
          <cell r="A74" t="str">
            <v>900 RCC S/S P3 CLASS</v>
          </cell>
        </row>
        <row r="75">
          <cell r="A75" t="str">
            <v>1000 RCC S/S P3 CLASS</v>
          </cell>
        </row>
        <row r="76">
          <cell r="A76" t="str">
            <v>1100 RCC S/S P3 CLASS</v>
          </cell>
        </row>
        <row r="77">
          <cell r="A77" t="str">
            <v>1200 RCC S/S P3 CLASS</v>
          </cell>
        </row>
      </sheetData>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16">
          <cell r="G16">
            <v>76.63</v>
          </cell>
        </row>
      </sheetData>
      <sheetData sheetId="74"/>
      <sheetData sheetId="75">
        <row r="4">
          <cell r="A4">
            <v>80</v>
          </cell>
        </row>
      </sheetData>
      <sheetData sheetId="76">
        <row r="26">
          <cell r="B26">
            <v>80</v>
          </cell>
        </row>
      </sheetData>
      <sheetData sheetId="77"/>
      <sheetData sheetId="78"/>
      <sheetData sheetId="79"/>
      <sheetData sheetId="80"/>
      <sheetData sheetId="81"/>
      <sheetData sheetId="82">
        <row r="152">
          <cell r="D152">
            <v>1543</v>
          </cell>
        </row>
      </sheetData>
      <sheetData sheetId="83"/>
      <sheetData sheetId="84">
        <row r="7">
          <cell r="C7">
            <v>93</v>
          </cell>
        </row>
      </sheetData>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ow r="1">
          <cell r="DS1" t="str">
            <v>Manual means : Idle hire charges of trucks not added</v>
          </cell>
          <cell r="EI1" t="str">
            <v>Unsupported height : 3.66m : steel scaffolding</v>
          </cell>
          <cell r="GV1" t="str">
            <v>cement_concrete</v>
          </cell>
        </row>
        <row r="2">
          <cell r="DS2" t="str">
            <v>Manual means : Idle hire charges of trucks added</v>
          </cell>
          <cell r="DU2" t="str">
            <v>Between Basement &amp; Ist Floor</v>
          </cell>
          <cell r="DZ2" t="str">
            <v>Ist Floor</v>
          </cell>
          <cell r="EE2" t="str">
            <v>Between Basement &amp; Ist Floor</v>
          </cell>
          <cell r="EI2" t="str">
            <v>Unsupported height : 4.27m : steel scaffolding</v>
          </cell>
          <cell r="GV2" t="str">
            <v>Cost of Plain CC M20-Nominal Mix with 20mm HBG metalwith Hand mixing</v>
          </cell>
          <cell r="HL2" t="str">
            <v>Cement plastering (1:3) 12mm - Between Basement &amp; Ist Floor</v>
          </cell>
        </row>
        <row r="3">
          <cell r="DS3" t="str">
            <v>Machine means : Idle hire charges of trucks added</v>
          </cell>
          <cell r="DU3" t="str">
            <v>Between Ist &amp; IInd Floor</v>
          </cell>
          <cell r="DZ3" t="str">
            <v>IInd Floor</v>
          </cell>
          <cell r="EE3" t="str">
            <v>Between Ist &amp; IInd Floor</v>
          </cell>
          <cell r="EI3" t="str">
            <v>Unsupported height :4.88m : steel scaffolding</v>
          </cell>
          <cell r="GV3" t="str">
            <v>Cost of Plain CC M10-Nominal Mix with 40mm HBG metal using concrete mixer</v>
          </cell>
          <cell r="HC3" t="str">
            <v>Cost of Plain CC M20-Nominal Mix with 20mm HBG metalwith Hand mixing</v>
          </cell>
          <cell r="HL3" t="str">
            <v>Cement plastering (1:4) 12mm - Between Basement &amp; Ist Floor</v>
          </cell>
        </row>
        <row r="4">
          <cell r="DF4" t="str">
            <v>50 mts</v>
          </cell>
          <cell r="DO4" t="str">
            <v>0.00-3.00</v>
          </cell>
          <cell r="DU4" t="str">
            <v>Between IInd &amp; IIIrd Floor</v>
          </cell>
          <cell r="DZ4" t="str">
            <v>IIIrd Floor</v>
          </cell>
          <cell r="EE4" t="str">
            <v>Between IInd &amp; IIIrd Floor</v>
          </cell>
          <cell r="EI4" t="str">
            <v>Unsupported height :5.49m : steel scaffolding</v>
          </cell>
          <cell r="GV4" t="str">
            <v xml:space="preserve">Cost of PCC Grade M15 - Nominal mix 1:2.5:5 (Hand mixing) with 40mm HBG Graded metal </v>
          </cell>
          <cell r="HC4" t="str">
            <v>Cost of Plain CC M10-Nominal Mix with 40mm HBG metal using concrete mixer</v>
          </cell>
          <cell r="HL4" t="str">
            <v>Cement plastering (1:5) 12mm - Between Basement &amp; Ist Floor</v>
          </cell>
        </row>
        <row r="5">
          <cell r="DF5" t="str">
            <v>100 mts</v>
          </cell>
          <cell r="DO5" t="str">
            <v>3.00-4.00</v>
          </cell>
          <cell r="DU5" t="str">
            <v>Between IIIrd &amp; IVrth Floor</v>
          </cell>
          <cell r="DZ5" t="str">
            <v>IVrth Floor</v>
          </cell>
          <cell r="EE5" t="str">
            <v>Between IIIrd &amp; IVrth Floor</v>
          </cell>
          <cell r="EI5" t="str">
            <v>Unsupported height :6.10m : steel scaffolding</v>
          </cell>
          <cell r="GV5" t="str">
            <v>Cost of CC(1:4:8) with 40mm HBG metal with Hand mixing</v>
          </cell>
          <cell r="HC5" t="str">
            <v xml:space="preserve">Cost of PCC Grade M15 - Nominal mix 1:2.5:5 (Hand mixing) with 40mm HBG Graded metal </v>
          </cell>
          <cell r="HL5" t="str">
            <v>Cement plastering (1:6) 12mm - Between Basement &amp; Ist Floor</v>
          </cell>
        </row>
        <row r="6">
          <cell r="DF6" t="str">
            <v>150 mts</v>
          </cell>
          <cell r="DO6" t="str">
            <v>4.00-5.00</v>
          </cell>
          <cell r="DU6" t="str">
            <v>Between IVth &amp; Vth Floor</v>
          </cell>
          <cell r="DZ6" t="str">
            <v>Vth Floor</v>
          </cell>
          <cell r="EE6" t="str">
            <v>Between IVth &amp; Vth Floor</v>
          </cell>
          <cell r="EI6" t="str">
            <v>Unsupported height :6.71m : steel scaffolding</v>
          </cell>
          <cell r="GV6" t="str">
            <v>Cost of CC(1:4:8) with 40mm HBG metal with Machine mixer</v>
          </cell>
          <cell r="HC6" t="str">
            <v>Cost of CC(1:4:8) with 40mm HBG metal with Hand mixing</v>
          </cell>
          <cell r="HL6" t="str">
            <v>Cement plastering (1:8) 12mm - Between Basement &amp; Ist Floor</v>
          </cell>
        </row>
        <row r="7">
          <cell r="DF7" t="str">
            <v>1 Km</v>
          </cell>
          <cell r="DO7" t="str">
            <v>5.00-6.00</v>
          </cell>
          <cell r="DU7" t="str">
            <v>Between Vth &amp; VIth Floor</v>
          </cell>
          <cell r="DZ7" t="str">
            <v>VIth Floor</v>
          </cell>
          <cell r="EE7" t="str">
            <v>Between Vth &amp; VIth Floor</v>
          </cell>
          <cell r="EI7" t="str">
            <v>Unsupported height : 7.32m : steel scaffolding</v>
          </cell>
          <cell r="GV7" t="str">
            <v>Cost of CC(1:5:10) with 40mm HBG metal with Hand mixing</v>
          </cell>
          <cell r="HC7" t="str">
            <v>Cost of CC(1:4:8) with 40mm HBG metal with Machine mixer</v>
          </cell>
          <cell r="HL7" t="str">
            <v>Cement plastering (1:4) 15mm - Between Basement &amp; Ist Floor</v>
          </cell>
        </row>
        <row r="8">
          <cell r="DF8" t="str">
            <v>2 Km</v>
          </cell>
          <cell r="DO8" t="str">
            <v>6.00-7.00</v>
          </cell>
          <cell r="DU8" t="str">
            <v>BetweenVIth &amp; VIIth Floor</v>
          </cell>
          <cell r="DZ8" t="str">
            <v>VIIth Floor</v>
          </cell>
          <cell r="EE8" t="str">
            <v>BetweenVIth &amp; VIIth Floor</v>
          </cell>
          <cell r="EI8" t="str">
            <v>Unsupported height : 3.66m : wooden scaffolding</v>
          </cell>
          <cell r="GV8" t="str">
            <v>Cost of CC(1:5:10) with 40mm HBG metal with machine mixing</v>
          </cell>
          <cell r="HC8" t="str">
            <v>Cost of CC(1:5:10) with 40mm HBG metal with Hand mixing</v>
          </cell>
          <cell r="HL8" t="str">
            <v>Cement plastering (1:3) 15mm - Between Basement &amp; Ist Floor</v>
          </cell>
        </row>
        <row r="9">
          <cell r="DF9" t="str">
            <v>3 Km</v>
          </cell>
          <cell r="DO9" t="str">
            <v>7.00-8.00</v>
          </cell>
          <cell r="DU9" t="str">
            <v>Between VIIth &amp; VIIIth Floor</v>
          </cell>
          <cell r="DZ9" t="str">
            <v>VIIIth Floor</v>
          </cell>
          <cell r="EE9" t="str">
            <v>Between VIIth &amp; VIIIth Floor</v>
          </cell>
          <cell r="GV9" t="str">
            <v>Cost of CC(1:6:10) with 40mm HBG metal with Hand mixing</v>
          </cell>
          <cell r="HC9" t="str">
            <v>Cost of CC(1:5:10) with 40mm HBG metal with machine mixing</v>
          </cell>
          <cell r="HL9" t="str">
            <v>Cement plastering (1:5) 15mm - Between Basement &amp; Ist Floor</v>
          </cell>
        </row>
        <row r="10">
          <cell r="DF10" t="str">
            <v>4 Km</v>
          </cell>
          <cell r="DO10" t="str">
            <v>8.00-9.00</v>
          </cell>
          <cell r="DU10" t="str">
            <v>Between VIIIth &amp; IXth Floor</v>
          </cell>
          <cell r="DZ10" t="str">
            <v>IXth Floor</v>
          </cell>
          <cell r="EE10" t="str">
            <v>Between VIIIth &amp; IXth Floor</v>
          </cell>
          <cell r="GV10" t="str">
            <v>Cost of CC(1:6:10) with 40mm HBG metal with machine mixing</v>
          </cell>
          <cell r="HC10" t="str">
            <v>Cost of CC(1:6:10) with 40mm HBG metal with Hand mixing</v>
          </cell>
          <cell r="HL10" t="str">
            <v>Cement plastering (1:6) 15mm - Between Basement &amp; Ist Floor</v>
          </cell>
        </row>
        <row r="11">
          <cell r="DF11" t="str">
            <v>5 Km</v>
          </cell>
          <cell r="DO11" t="str">
            <v>9.00-10.00</v>
          </cell>
          <cell r="GV11" t="str">
            <v>Cost of CC(1:3:6) with 40mm HBG metal with hand mixing</v>
          </cell>
          <cell r="HC11" t="str">
            <v>Cost of CC(1:6:10) with 40mm HBG metal with machine mixing</v>
          </cell>
          <cell r="HL11" t="str">
            <v>Cement plastering (1:8) 15mm - Between Basement &amp; Ist Floor</v>
          </cell>
        </row>
        <row r="12">
          <cell r="DF12" t="str">
            <v>6 Km</v>
          </cell>
          <cell r="DO12" t="str">
            <v>10.00-11.00</v>
          </cell>
          <cell r="GV12" t="str">
            <v>Cost of Plain CC M20 with 20mm HBG metal with machine mixing</v>
          </cell>
          <cell r="HC12" t="str">
            <v>Cost of CC(1:3:6) with 40mm HBG metal with hand mixing</v>
          </cell>
          <cell r="HL12" t="str">
            <v>Cement plastering (1:4) 20mm - Between Basement &amp; Ist Floor</v>
          </cell>
        </row>
        <row r="13">
          <cell r="DF13" t="str">
            <v>7 Km</v>
          </cell>
          <cell r="DO13" t="str">
            <v>11.00-12.00</v>
          </cell>
          <cell r="GV13" t="str">
            <v>Cost of Plain CC M15 with 40mm HBG Graded metal with machine mixing</v>
          </cell>
          <cell r="HC13" t="str">
            <v>Cost of Plain CC M20 with 20mm HBG metal with machine mixing</v>
          </cell>
          <cell r="HL13" t="str">
            <v>Cement plastering (1:3) 20mm - Between Basement &amp; Ist Floor</v>
          </cell>
        </row>
        <row r="14">
          <cell r="DF14" t="str">
            <v>8 Km</v>
          </cell>
          <cell r="DO14" t="str">
            <v>12.00-13.00</v>
          </cell>
          <cell r="HC14" t="str">
            <v>Cost of Plain CC M15 with 40mm HBG Graded metal with machine mixing</v>
          </cell>
          <cell r="HL14" t="str">
            <v>Cement plastering (1:5) 20mm - Between Basement &amp; Ist Floor</v>
          </cell>
        </row>
        <row r="15">
          <cell r="DF15" t="str">
            <v>9 Km</v>
          </cell>
          <cell r="DO15" t="str">
            <v>13.00-14.00</v>
          </cell>
          <cell r="HC15" t="str">
            <v>Cost of R.C.C. M-20 Nominal Mix  for Foundations, Plinth, Pedestals (Below Plinth)</v>
          </cell>
          <cell r="HL15" t="str">
            <v>Cement plastering (1:6) 20mm - Between Basement &amp; Ist Floor</v>
          </cell>
        </row>
        <row r="16">
          <cell r="DF16" t="str">
            <v>10 Km</v>
          </cell>
          <cell r="DO16" t="str">
            <v>14.00-15.00</v>
          </cell>
          <cell r="HC16" t="str">
            <v>Cost of R.C.C. M-20 Nominal Mix  for Columns, Lintels, Water tanks, RCC Walls in Buildings</v>
          </cell>
          <cell r="HL16" t="str">
            <v>Cement plastering (1:8) 20mm - Between Basement &amp; Ist Floor</v>
          </cell>
        </row>
        <row r="17">
          <cell r="DF17" t="str">
            <v>11 Km</v>
          </cell>
          <cell r="DO17" t="str">
            <v>15.00-16.00</v>
          </cell>
          <cell r="HC17" t="str">
            <v>Cost of R.C.C. M-20 Nominal Mix  for RCC Slabs,Beams</v>
          </cell>
          <cell r="HL17" t="str">
            <v>Cement plastering (1:1) 12mm-To the Ground Floor</v>
          </cell>
        </row>
        <row r="18">
          <cell r="DF18" t="str">
            <v>12 Km</v>
          </cell>
          <cell r="DO18" t="str">
            <v>16.00-17.00</v>
          </cell>
          <cell r="HC18" t="str">
            <v>Cost of R.C.C. M-30 Design Mix Concrete using WEIGH BATCHER/MIXER  for Foundations, Plinth, Pedestals (Below Plinth)</v>
          </cell>
          <cell r="HL18" t="str">
            <v>Cement plastering (1:1) 12mm-To the ceiling of Ist Floor</v>
          </cell>
        </row>
        <row r="19">
          <cell r="DF19" t="str">
            <v>13 Km</v>
          </cell>
          <cell r="DO19" t="str">
            <v>17.00-18.00</v>
          </cell>
          <cell r="HC19" t="str">
            <v>Cost of R.C.C. M-30 Design Mix Concrete using WEIGH BATCHER/MIXER  for Columns, Lintels, Water tanks, RCC Walls in Buildings</v>
          </cell>
          <cell r="HL19" t="str">
            <v>Cement plastering (1:1.50) 12mm-To the Ground Floor</v>
          </cell>
        </row>
        <row r="20">
          <cell r="DF20" t="str">
            <v>14 Km</v>
          </cell>
          <cell r="DO20" t="str">
            <v>18.00-19.00</v>
          </cell>
          <cell r="HC20" t="str">
            <v>Cost of R.C.C. M-30 Design Mix Concrete using WEIGH BATCHER/MIXER  for RCC Slabs,Beams</v>
          </cell>
          <cell r="HL20" t="str">
            <v>Cement plastering (1:1.50) 12mm-To the ceiling of Ist Floor</v>
          </cell>
        </row>
        <row r="21">
          <cell r="DF21" t="str">
            <v>15 Km</v>
          </cell>
          <cell r="DO21" t="str">
            <v>19.00-20.00</v>
          </cell>
          <cell r="HC21" t="str">
            <v>Cost of RCC-M20 Nominal mix with 20mm HBG Graded metal With Machine mixing</v>
          </cell>
          <cell r="HL21" t="str">
            <v>Cement plastering (1:3) 12mm-To the Ground Floor</v>
          </cell>
        </row>
        <row r="22">
          <cell r="DF22" t="str">
            <v>16 Km</v>
          </cell>
          <cell r="DO22" t="str">
            <v>20.00-21.00</v>
          </cell>
          <cell r="HC22" t="str">
            <v>Cost of RCC-M20 Design mix with 20mm HBG Graded metal With Machine mixing</v>
          </cell>
          <cell r="HL22" t="str">
            <v>Cement plastering (1:3) 12mm-To the ceiling of Ist Floor</v>
          </cell>
        </row>
        <row r="23">
          <cell r="DF23" t="str">
            <v>17 Km</v>
          </cell>
          <cell r="DO23" t="str">
            <v>21.00-22.00</v>
          </cell>
          <cell r="HC23" t="str">
            <v>Cost of RCC-M25 Design mix with 20mm HBG Graded metal With Machine mixing</v>
          </cell>
          <cell r="HL23" t="str">
            <v>Cement plastering (1:4) 12mm-To the Ground Floor</v>
          </cell>
        </row>
        <row r="24">
          <cell r="DF24" t="str">
            <v>18 Km</v>
          </cell>
          <cell r="DO24" t="str">
            <v>22.00-23.00</v>
          </cell>
          <cell r="HC24" t="str">
            <v>Cost of RCC-M30 Design mix with 20mm HBG Graded metal With Machine mixing</v>
          </cell>
          <cell r="HL24" t="str">
            <v>Cement plastering (1:4) 12mm-To the ceiling of Ist Floor</v>
          </cell>
        </row>
        <row r="25">
          <cell r="DF25" t="str">
            <v>19 Km</v>
          </cell>
          <cell r="DO25" t="str">
            <v>23.00-24.00</v>
          </cell>
          <cell r="HC25" t="str">
            <v>Cost of RCC-M35 Design mix with 20mm HBG Graded metal With Machine mixing</v>
          </cell>
          <cell r="HL25" t="str">
            <v>Cement plastering (1:5) 12mm-To the Ground Floor</v>
          </cell>
        </row>
        <row r="26">
          <cell r="DF26" t="str">
            <v>20 Km</v>
          </cell>
          <cell r="DO26" t="str">
            <v>24.00-25.00</v>
          </cell>
          <cell r="HC26" t="str">
            <v>Cost of PCC-M10 Nominal mix (1:3:6) with 40mm HBG metal With Machine mixing for Plain/Renforced concrete in open foundations</v>
          </cell>
          <cell r="HL26" t="str">
            <v>Cement plastering (1:5) 12mm-To the ceiling of Ist Floor</v>
          </cell>
        </row>
        <row r="27">
          <cell r="HC27" t="str">
            <v>Cost of PCC-M10 Nominal mix (1:3:6) with 40mm HBG Graded metal With Hand mixingfor Plain/Renforced concrete in open foundations</v>
          </cell>
          <cell r="HL27" t="str">
            <v>Cement plastering (1:6) 12mm-To the Ground Floor</v>
          </cell>
        </row>
        <row r="28">
          <cell r="HC28" t="str">
            <v>Cost of PCC-M15 Nominal mix (1:2.5:5) with 40mm HBG Graded metal With Machine mixingfor Plain/Renforced concrete in open foundations</v>
          </cell>
          <cell r="HL28" t="str">
            <v>Cement plastering (1:6) 12mm-To the ceiling of Ist Floor</v>
          </cell>
        </row>
        <row r="29">
          <cell r="HC29" t="str">
            <v>Cost of PCC-M15 Nominal mix (1:2.5:5) with 40mm HBG Graded metal With Hand mixingfor Plain/Renforced concrete in open foundations</v>
          </cell>
          <cell r="HL29" t="str">
            <v>Cement plastering (1:1) 15mm-To the Ground Floor</v>
          </cell>
        </row>
        <row r="30">
          <cell r="HC30" t="str">
            <v>Cost of PCC-M20 Nominal mix (1:2:4) with 40mm HBG Graded metal With Machine mixingfor Plain/Renforced concrete in open foundations</v>
          </cell>
          <cell r="HL30" t="str">
            <v>Cement plastering (1:1) 15mm-To the ceiling of Ist Floor</v>
          </cell>
        </row>
        <row r="31">
          <cell r="HC31" t="str">
            <v>Cost of PCC-M20 Nominal mix (1:2:4) with 40mm HBG Graded metal With Hand mixingfor Plain/Renforced concrete in open foundations</v>
          </cell>
          <cell r="HL31" t="str">
            <v>Cement plastering (1:1.50) 15mm-To the Ground Floor</v>
          </cell>
        </row>
        <row r="32">
          <cell r="HC32" t="str">
            <v>Cost of PCC-M15 Design mix with 40mm HBG Graded metal With Machine mixing for Plain/Renforced concrete in open foundations</v>
          </cell>
          <cell r="HL32" t="str">
            <v>Cement plastering (1:1.50) 15mm-To the ceiling of Ist Floor</v>
          </cell>
        </row>
        <row r="33">
          <cell r="HC33" t="str">
            <v>Cost of PCC-M20 Design mix with 40mm HBG Graded metal With Machine mixingfor Plain/Renforced concrete in open foundations</v>
          </cell>
          <cell r="HL33" t="str">
            <v>Cement plastering (1:3) 15mm-To the Ground Floor</v>
          </cell>
        </row>
        <row r="34">
          <cell r="HC34" t="str">
            <v>Cost of RCC-M30 Design mix 1 with 20mm HBG Graded metal With Machine mixing</v>
          </cell>
          <cell r="HL34" t="str">
            <v>Cement plastering (1:3) 15mm-To the ceiling of Ist Floor</v>
          </cell>
        </row>
        <row r="35">
          <cell r="HC35" t="str">
            <v>Cost of RCC-M30 Design mix 2 with 20mm HBG Graded metal With Machine mixing</v>
          </cell>
          <cell r="HL35" t="str">
            <v>Cement plastering (1:4) 15mm-To the Ground Floor</v>
          </cell>
        </row>
        <row r="36">
          <cell r="HC36" t="str">
            <v>Cost of RCC-M30 Design mix 3 with 20mm HBG Graded metal With Machine mixing</v>
          </cell>
          <cell r="HL36" t="str">
            <v>Cement plastering (1:4) 15mm-To the ceiling of Ist Floor</v>
          </cell>
        </row>
        <row r="37">
          <cell r="HC37" t="str">
            <v>Cost of RCC-M30 Design mix 4 with 20mm HBG Graded metal With Machine mixing</v>
          </cell>
          <cell r="HL37" t="str">
            <v>Cement plastering (1:5) 15mm-To the Ground Floor</v>
          </cell>
        </row>
        <row r="38">
          <cell r="HC38" t="str">
            <v>Cost of R.C.C. M-30 Design Mix  for Foundations, Plinth, Pedestals (Below Plinth)</v>
          </cell>
          <cell r="HL38" t="str">
            <v>Cement plastering (1:5) 15mm-To the ceiling of Ist Floor</v>
          </cell>
        </row>
        <row r="39">
          <cell r="HC39" t="str">
            <v>Cost of R.C.C. M-30 Design Mix  for Columns, Lintels, Water tanks, RCC Walls in Buildings</v>
          </cell>
          <cell r="HL39" t="str">
            <v>Cement plastering (1:6) 15mm-To the Ground Floor</v>
          </cell>
        </row>
        <row r="40">
          <cell r="HC40" t="str">
            <v>Cost of R.C.C. M-30 Design Mix  for RCC Slabs,Beams</v>
          </cell>
          <cell r="HL40" t="str">
            <v>Cement plastering (1:6) 15mm-To the ceiling of Ist Floor</v>
          </cell>
        </row>
        <row r="41">
          <cell r="HL41" t="str">
            <v>Cement plastering (1:1) 20mm-To the Ground Floor</v>
          </cell>
        </row>
        <row r="42">
          <cell r="HL42" t="str">
            <v>Cement plastering (1:1) 20mm-To the ceiling of Ist Floor</v>
          </cell>
        </row>
        <row r="43">
          <cell r="HL43" t="str">
            <v>Cement plastering (1:1.50) 20mm-To the Ground Floor</v>
          </cell>
        </row>
        <row r="44">
          <cell r="HL44" t="str">
            <v>Cement plastering (1:1.50) 20mm-To the ceiling of Ist Floor</v>
          </cell>
        </row>
        <row r="45">
          <cell r="HL45" t="str">
            <v>Cement plastering (1:3) 20mm-To the Ground Floor</v>
          </cell>
        </row>
        <row r="46">
          <cell r="HL46" t="str">
            <v>Cement plastering (1:3) 20mm-To the ceiling of Ist Floor</v>
          </cell>
        </row>
        <row r="47">
          <cell r="HL47" t="str">
            <v>Cement plastering (1:4) 20mm-To the Ground Floor</v>
          </cell>
        </row>
        <row r="48">
          <cell r="HL48" t="str">
            <v>Cement plastering (1:4) 20mm-To the ceiling of Ist Floor</v>
          </cell>
        </row>
        <row r="49">
          <cell r="HL49" t="str">
            <v>Cement plastering (1:5) 20mm-To the Ground Floor</v>
          </cell>
        </row>
        <row r="50">
          <cell r="HL50" t="str">
            <v>Cement plastering (1:5) 20mm-To the ceiling of Ist Floor</v>
          </cell>
        </row>
        <row r="51">
          <cell r="HL51" t="str">
            <v>Cement plastering (1:6) 20mm-To the Ground Floor</v>
          </cell>
        </row>
        <row r="52">
          <cell r="HL52" t="str">
            <v>Cement plastering (1:6) 20mm-To the ceiling of Ist Floor</v>
          </cell>
        </row>
      </sheetData>
      <sheetData sheetId="102">
        <row r="2">
          <cell r="A2">
            <v>0</v>
          </cell>
        </row>
      </sheetData>
      <sheetData sheetId="103"/>
      <sheetData sheetId="104"/>
      <sheetData sheetId="105"/>
      <sheetData sheetId="106"/>
      <sheetData sheetId="107"/>
      <sheetData sheetId="108"/>
      <sheetData sheetId="109"/>
      <sheetData sheetId="110"/>
      <sheetData sheetId="111">
        <row r="1">
          <cell r="C1">
            <v>1</v>
          </cell>
        </row>
      </sheetData>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refreshError="1"/>
      <sheetData sheetId="139"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CD-DATA"/>
      <sheetName val="F7-1v1000-0 (3)"/>
      <sheetName val="DATA"/>
      <sheetName val="F6-Estt"/>
      <sheetName val="ABST(PART B) "/>
      <sheetName val="F6-Gnrl Abstrt"/>
      <sheetName val="Cover-MEstt."/>
      <sheetName val="F7-1v1000-0_(3)"/>
      <sheetName val="ABST(PART_B)_"/>
      <sheetName val="F6-Gnrl_Abstrt"/>
      <sheetName val="Cover-MEstt_"/>
      <sheetName val="Road Detail Est."/>
      <sheetName val="Road data"/>
      <sheetName val="Levels"/>
      <sheetName val="detls"/>
      <sheetName val="r"/>
      <sheetName val="cert"/>
      <sheetName val="R/ad Detail Est."/>
      <sheetName val="F7-1v1000-0_(3)1"/>
      <sheetName val="ABST(PART_B)_1"/>
      <sheetName val="F6-Gnrl_Abstrt1"/>
      <sheetName val="Cover-MEstt_1"/>
      <sheetName val="Road_Detail_Est_"/>
      <sheetName val="Road_data"/>
      <sheetName val="rdamdata"/>
      <sheetName val="leads"/>
      <sheetName val="R_ad Detail Est."/>
      <sheetName val="int-Dia-pvc"/>
      <sheetName val="Input"/>
      <sheetName val="pvc-pipe-rates"/>
      <sheetName val="Specification"/>
      <sheetName val="Plant &amp;  Machinery"/>
      <sheetName val="sch"/>
      <sheetName val="RMR"/>
      <sheetName val="ssr-rates"/>
      <sheetName val="0000000000000"/>
      <sheetName val="R_Det"/>
      <sheetName val="Material"/>
      <sheetName val="Labour"/>
      <sheetName val="MRATES"/>
      <sheetName val="t_prsr"/>
      <sheetName val="wh"/>
      <sheetName val="[Yamanapalli to Mahamutharam (M"/>
      <sheetName val="quarry"/>
      <sheetName val="lead-st"/>
      <sheetName val="Rate"/>
      <sheetName val=" data sheet "/>
      <sheetName val="PVC_dia"/>
      <sheetName val="Bitumen trunk"/>
      <sheetName val="Feeder"/>
      <sheetName val="R99 etc"/>
      <sheetName val="Trunk unpaved"/>
      <sheetName val="Cd"/>
      <sheetName val="Cs"/>
      <sheetName val="CPIPE"/>
      <sheetName val="THK"/>
      <sheetName val="CPIPE 1"/>
      <sheetName val="CABLE DATA"/>
      <sheetName val="LEAD STATEMENT"/>
      <sheetName val="m1"/>
      <sheetName val="_Yamanapalli to Mahamutharam (M"/>
      <sheetName val="temp-SDData (2)"/>
      <sheetName val="coverpage"/>
      <sheetName val="l"/>
      <sheetName val="maya"/>
      <sheetName val="1-Pop Proj"/>
      <sheetName val="1V of 2m slab"/>
      <sheetName val="2V of 3.0Mslab"/>
      <sheetName val="Sheet1"/>
      <sheetName val="BWSCPlt"/>
      <sheetName val="CI"/>
      <sheetName val="DI"/>
      <sheetName val="G.R.P"/>
      <sheetName val="HDPE"/>
      <sheetName val="PSC REVISED"/>
      <sheetName val="pvc"/>
      <sheetName val="DATA SHEET"/>
      <sheetName val="sand"/>
      <sheetName val="stone"/>
      <sheetName val="index"/>
      <sheetName val="pvc-rates"/>
      <sheetName val="PVC weights"/>
      <sheetName val="Sheet2"/>
      <sheetName val="1V800"/>
      <sheetName val="Line"/>
      <sheetName val="_Yamanapalli_to_Mahamutharam__2"/>
      <sheetName val="Common "/>
      <sheetName val="Boq"/>
      <sheetName val="F7-1v1000-0_(3)2"/>
      <sheetName val="ABST(PART_B)_2"/>
      <sheetName val="F6-Gnrl_Abstrt2"/>
      <sheetName val="Cover-MEstt_2"/>
      <sheetName val="Road_Detail_Est_1"/>
      <sheetName val="Road_data1"/>
      <sheetName val="R/ad_Detail_Est_"/>
      <sheetName val="R_ad_Detail_Est_"/>
      <sheetName val="Plant_&amp;__Machinery"/>
      <sheetName val="COVER"/>
      <sheetName val="F7-1v1000-0_(3)3"/>
      <sheetName val="ABST(PART_B)_3"/>
      <sheetName val="F6-Gnrl_Abstrt3"/>
      <sheetName val="Cover-MEstt_3"/>
      <sheetName val="Road_Detail_Est_2"/>
      <sheetName val="Road_data2"/>
      <sheetName val="R/ad_Detail_Est_1"/>
      <sheetName val="R_ad_Detail_Est_1"/>
      <sheetName val="Plant_&amp;__Machinery1"/>
      <sheetName val="RECAPITULATION"/>
      <sheetName val="final abstract"/>
      <sheetName val="BOQ_Direct_selling cost"/>
      <sheetName val="Rate analysis"/>
      <sheetName val="Data.F8.BTR"/>
      <sheetName val="GROUND FLOOR"/>
      <sheetName val="v"/>
      <sheetName val="R_Det esst"/>
      <sheetName val="CD_All_No_"/>
      <sheetName val="GA"/>
      <sheetName val="m"/>
      <sheetName val="Rising Main"/>
      <sheetName val="Data_Renuals"/>
      <sheetName val="mlead"/>
      <sheetName val="DATA_PRG"/>
      <sheetName val="_Yamanapalli_to_Mahamutharam__3"/>
      <sheetName val="LEAD.2014-15 West"/>
      <sheetName val="MTC-estimate"/>
      <sheetName val="Staff Acco."/>
      <sheetName val="Usage"/>
      <sheetName val="well-cap"/>
      <sheetName val="Sorted"/>
      <sheetName val="water-hammar-strenght"/>
      <sheetName val="WATER-HAMMER"/>
      <sheetName val="hdpe weights"/>
      <sheetName val="Nspt-smp-final-ORIGINAL"/>
      <sheetName val="Cable-data"/>
      <sheetName val="_Yamanapalli_to_Mahamutharam__4"/>
      <sheetName val="_Yamanapalli_to_Mahamutharam__5"/>
      <sheetName val="p&amp;m"/>
      <sheetName val="Specification report"/>
      <sheetName val="BOXCELL"/>
      <sheetName val="BOXCULVERT"/>
      <sheetName val="Cut Fill"/>
      <sheetName val="FORM5"/>
      <sheetName val="Habitation"/>
      <sheetName val="Maintenance"/>
      <sheetName val="Proforma B"/>
      <sheetName val="RET "/>
      <sheetName val="TOE"/>
      <sheetName val="Traffic"/>
      <sheetName val="Estt"/>
      <sheetName val="Analy"/>
      <sheetName val="HDPE-pipe-rates"/>
      <sheetName val="id"/>
      <sheetName val="Lead Distance"/>
      <sheetName val="Road-furniture "/>
      <sheetName val="Analysis-NH-Roads"/>
      <sheetName val="TBAL9697 -group wise  sdpl"/>
      <sheetName val="JAWAHAR-hyd-original"/>
      <sheetName val="LEAD (2)"/>
      <sheetName val="HS 1"/>
      <sheetName val="wh_data"/>
      <sheetName val="wh_data_R"/>
      <sheetName val="CPHEEO"/>
      <sheetName val="Sheet1 (2)"/>
      <sheetName val="ewst"/>
      <sheetName val="mas_hab"/>
      <sheetName val="11.habitations"/>
      <sheetName val="AV-HDPE"/>
      <sheetName val="Di_gate-HDPE"/>
      <sheetName val="habs-details"/>
      <sheetName val="int-Dia"/>
      <sheetName val="habs-list"/>
      <sheetName val="pop"/>
      <sheetName val="Data "/>
      <sheetName val="PM&amp;GM"/>
      <sheetName val="mroad data"/>
      <sheetName val="abs"/>
      <sheetName val="PUMP_DATA"/>
      <sheetName val="int-Dia-hdpe"/>
      <sheetName val="CBL_SIZE"/>
      <sheetName val="Load List"/>
      <sheetName val="CBL_OD"/>
      <sheetName val="FORM7"/>
      <sheetName val="AV_AC"/>
      <sheetName val="di_Gate_AC"/>
      <sheetName val="Digate-BWSCP-MS"/>
      <sheetName val="DI_gate_di"/>
      <sheetName val="_Yamanapalli_to_Mahamutharam__6"/>
      <sheetName val="DATA-BASE"/>
      <sheetName val="DATA-ABSTRACT"/>
      <sheetName val="SSR 2014-15 Rates"/>
      <sheetName val="_Yamanapalli_to_Mahamutharam__7"/>
      <sheetName val="_Yamanapalli_to_Mahamutharam__8"/>
      <sheetName val="Iocount"/>
      <sheetName val="_Yamanapalli_to_Mahamutharam__9"/>
      <sheetName val="_Yamanapalli_to_Mahamutharam_10"/>
      <sheetName val="_Yamanapalli_to_Mahamutharam_11"/>
      <sheetName val="hdpe_basic"/>
      <sheetName val="pvc_basic"/>
      <sheetName val="hyperstatic"/>
      <sheetName val="Lead 09-10"/>
      <sheetName val="abs road"/>
      <sheetName val="other rates"/>
      <sheetName val="WORDS"/>
      <sheetName val="LOCAL RATES"/>
      <sheetName val="ANALYSIS"/>
      <sheetName val="MRMECADAMoad data"/>
      <sheetName val="road est"/>
      <sheetName val="Schedule"/>
      <sheetName val="_Yamanapalli_to_Mahamutharam_12"/>
      <sheetName val="Sheet9"/>
      <sheetName val="Main sheet"/>
      <sheetName val="BLD-ELEC-13-4"/>
      <sheetName val="Data-ELSR"/>
    </sheetNames>
    <sheetDataSet>
      <sheetData sheetId="0"/>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sheetData sheetId="107"/>
      <sheetData sheetId="108"/>
      <sheetData sheetId="109"/>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XXXXXXX"/>
      <sheetName val="XXXXXXXXXXXX0"/>
      <sheetName val="Cover Page"/>
      <sheetName val="Specification report"/>
      <sheetName val="GA "/>
      <sheetName val="Data -Hostel Building  (2)"/>
      <sheetName val="Est. Expansion joint "/>
      <sheetName val="Sub-estimate electrical"/>
      <sheetName val="LEAD- "/>
      <sheetName val="Rates SSR 2008-09"/>
      <sheetName val="Toilet block "/>
      <sheetName val="Bore well &amp; Motor"/>
      <sheetName val="Sub-estimate for Sanitary &amp; Int"/>
      <sheetName val="Compound wall "/>
      <sheetName val="Doors &amp; Windows "/>
      <sheetName val="MS Windows"/>
      <sheetName val="Data.F8.BTR"/>
      <sheetName val="Bitumen trunk"/>
      <sheetName val="Feeder"/>
      <sheetName val="R99 etc"/>
      <sheetName val="Trunk unpaved"/>
      <sheetName val="Estimate "/>
      <sheetName val="MRATES"/>
      <sheetName val="DATA-BASE"/>
      <sheetName val="DATA-ABSTRACT"/>
      <sheetName val="m"/>
      <sheetName val="LEAD"/>
      <sheetName val="Lead statement"/>
      <sheetName val="SSR 2010-11 Rates"/>
      <sheetName val="wh_data_R"/>
      <sheetName val="GF SB Ok "/>
      <sheetName val="DATA"/>
      <sheetName val="Rates"/>
      <sheetName val="HDPE"/>
      <sheetName val="DI"/>
      <sheetName val="pvc"/>
      <sheetName val="IDCCALHYD_GOO"/>
      <sheetName val="hdpe_basic"/>
      <sheetName val="pvc_basic"/>
      <sheetName val="abs road"/>
      <sheetName val="C.D.Abs.Est."/>
      <sheetName val="Dormitory"/>
      <sheetName val="Labour"/>
      <sheetName val="Material"/>
      <sheetName val="Plant &amp;  Machinery"/>
      <sheetName val="Road data"/>
      <sheetName val="PM&amp;GM"/>
      <sheetName val="AC"/>
      <sheetName val="AV_AC"/>
      <sheetName val="AV-DI"/>
      <sheetName val="AV-PVC"/>
      <sheetName val="BWSCP"/>
      <sheetName val="di_Gate_AC"/>
      <sheetName val="Digate-BWSCP-MS"/>
      <sheetName val="DI_gate_di"/>
      <sheetName val="DIgate_PVC"/>
      <sheetName val="MS "/>
      <sheetName val="scour-DI-CI"/>
      <sheetName val="scour-pvc-hdpe-psc-bwsc"/>
      <sheetName val="UNP-NCW "/>
      <sheetName val="RMR"/>
      <sheetName val="coverpage"/>
      <sheetName val="R_Det"/>
      <sheetName val="Sheet1"/>
      <sheetName val="BWSCPlt"/>
      <sheetName val="CI"/>
      <sheetName val="G.R.P"/>
      <sheetName val="PSC REVISED"/>
      <sheetName val="Road Detail Est."/>
      <sheetName val="Work_sheet"/>
      <sheetName val="C-data"/>
      <sheetName val="r"/>
      <sheetName val="l"/>
      <sheetName val="MRMECADAMoad data"/>
      <sheetName val="GROUND FLOOR"/>
      <sheetName val="SSR 2014-15 Rates"/>
      <sheetName val="Boq"/>
      <sheetName val="v"/>
      <sheetName val="pt-cw"/>
      <sheetName val="Input"/>
      <sheetName val="data existing_do not delete"/>
      <sheetName val="Bridge Data 2005-06"/>
      <sheetName val="maya"/>
      <sheetName val="leads"/>
      <sheetName val="mlead"/>
      <sheetName val="Data_Base"/>
      <sheetName val="Main sheet"/>
      <sheetName val="Common "/>
      <sheetName val="segments-details"/>
      <sheetName val="int-Dia-hdpe"/>
      <sheetName val="habs-list"/>
      <sheetName val="int-Dia-pvc"/>
      <sheetName val="Works"/>
      <sheetName val="General"/>
      <sheetName val="wh_data"/>
      <sheetName val="CPHEEO"/>
      <sheetName val="Usage"/>
    </sheetNames>
    <sheetDataSet>
      <sheetData sheetId="0">
        <row r="160">
          <cell r="B160" t="str">
            <v xml:space="preserve">Executive Engineer, </v>
          </cell>
        </row>
      </sheetData>
      <sheetData sheetId="1"/>
      <sheetData sheetId="2">
        <row r="160">
          <cell r="B160" t="str">
            <v xml:space="preserve">Executive Engineer, </v>
          </cell>
        </row>
      </sheetData>
      <sheetData sheetId="3" refreshError="1">
        <row r="160">
          <cell r="B160" t="str">
            <v xml:space="preserve">Executive Engineer, </v>
          </cell>
          <cell r="E160" t="str">
            <v xml:space="preserve">Dy. Executive Engineer, </v>
          </cell>
          <cell r="I160" t="str">
            <v>Asst. Exe.  Engineer,</v>
          </cell>
        </row>
        <row r="161">
          <cell r="B161" t="str">
            <v xml:space="preserve">APEWIDC, Kadapa   </v>
          </cell>
          <cell r="E161" t="str">
            <v xml:space="preserve">APEWIDC,  Kadapa </v>
          </cell>
          <cell r="I161" t="str">
            <v>APEWIDC, Rajampet</v>
          </cell>
        </row>
      </sheetData>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eder"/>
      <sheetName val="Trunk unpaved"/>
      <sheetName val="R99 etc"/>
      <sheetName val="Bitumen trunk"/>
      <sheetName val="paved"/>
      <sheetName val="defects"/>
      <sheetName val="Labour"/>
      <sheetName val="Material"/>
      <sheetName val="rdamdata"/>
      <sheetName val="lead-st"/>
      <sheetName val="v"/>
      <sheetName val="r"/>
      <sheetName val="wh_data_R"/>
      <sheetName val="data"/>
      <sheetName val="Abs_Road"/>
      <sheetName val="Estimate "/>
      <sheetName val="GROUND FLOOR"/>
      <sheetName val="Trunk_unpaved"/>
      <sheetName val="R99_etc"/>
      <sheetName val="Bitumen_trunk"/>
      <sheetName val="LEAD"/>
      <sheetName val="m"/>
      <sheetName val="Leads"/>
      <sheetName val="Trunk_unpaved1"/>
      <sheetName val="R99_etc1"/>
      <sheetName val="Bitumen_trunk1"/>
      <sheetName val="Trunk_unpaved2"/>
      <sheetName val="R99_etc2"/>
      <sheetName val="Bitumen_trunk2"/>
      <sheetName val="Trunk_unpaved3"/>
      <sheetName val="R99_etc3"/>
      <sheetName val="Bitumen_trunk3"/>
      <sheetName val="Sheet1"/>
      <sheetName val="HDPE"/>
      <sheetName val="DI"/>
      <sheetName val="pvc"/>
      <sheetName val="coverpage"/>
      <sheetName val="DATA-BASE"/>
      <sheetName val="Sheet2"/>
      <sheetName val="Plant_&amp;__Machinery"/>
      <sheetName val="sectorwise"/>
      <sheetName val="detls"/>
      <sheetName val="hdpe_weights"/>
      <sheetName val="cover_(2)"/>
      <sheetName val="Levels"/>
      <sheetName val="Plant_&amp;__Machinery2"/>
      <sheetName val="t_prsr"/>
      <sheetName val="PVC_weights"/>
      <sheetName val="Road_data"/>
      <sheetName val="ssr-rates"/>
      <sheetName val="RMR"/>
      <sheetName val="l"/>
      <sheetName val="DATA-ABSTRACT"/>
      <sheetName val="wh"/>
      <sheetName val="hdpe_basic"/>
      <sheetName val="pvc_basic"/>
      <sheetName val="0000000000000"/>
      <sheetName val="index"/>
      <sheetName val="mlead"/>
      <sheetName val="abs road"/>
      <sheetName val="Road data"/>
      <sheetName val="R_Det"/>
      <sheetName val="m1"/>
      <sheetName val="Class IV Qtr. Ele"/>
      <sheetName val="Cover"/>
      <sheetName val="Abs"/>
      <sheetName val="wh_data"/>
      <sheetName val="CPHEEO"/>
      <sheetName val="input"/>
      <sheetName val="Data.F8.BTR"/>
      <sheetName val="id"/>
      <sheetName val="Lead statement"/>
      <sheetName val="MRATES"/>
      <sheetName val="SUMP1420KL@HW"/>
      <sheetName val="C.D.Abs.Est."/>
      <sheetName val="Specification report"/>
      <sheetName val="pop"/>
      <sheetName val="Rates SSR 2008-09"/>
      <sheetName val="bom"/>
      <sheetName val="2ABC R+U_Sector_wise_2008_09"/>
      <sheetName val="water-hammar-strenght"/>
      <sheetName val="maya"/>
      <sheetName val="Nspt-smp-final-ORIGINAL"/>
      <sheetName val="Data_Renuals"/>
      <sheetName val="Road Detail Est."/>
      <sheetName val="quarry"/>
      <sheetName val="AC"/>
      <sheetName val="AV-BWSC&amp;MS"/>
      <sheetName val="AV_AC"/>
      <sheetName val="AV-DI"/>
      <sheetName val="AV-HDPE"/>
      <sheetName val="di_Gate_AC"/>
      <sheetName val="Digate-BWSCP-MS"/>
      <sheetName val="DI_gate_di"/>
      <sheetName val="Di_gate-HDPE"/>
      <sheetName val="scour-DI-CI"/>
      <sheetName val="scour-pvc-hdpe-psc-bwsc"/>
      <sheetName val="pumping main"/>
      <sheetName val="int-Dia-hdpe"/>
      <sheetName val="int-Dia-pvc"/>
      <sheetName val="_5wgdhabfinal00_01"/>
      <sheetName val="Analysis"/>
      <sheetName val="GM&amp;PM EST- final "/>
      <sheetName val="K.AV-HDPE"/>
      <sheetName val="scour-DI"/>
      <sheetName val="CI-scour-pvc-hdpe-psc-bwsc"/>
      <sheetName val="soft-HDPE"/>
      <sheetName val="soft-PVC"/>
      <sheetName val="DI-AV-DI-final"/>
      <sheetName val="DI-AV-HDPE- Final "/>
      <sheetName val="DI- Final"/>
      <sheetName val="DI_scour-DI-final"/>
      <sheetName val="DI_scour-pvc-hdpe-psc-bwsc"/>
      <sheetName val="DI SV on DI-final "/>
      <sheetName val="DI Sluice_HDPE"/>
      <sheetName val="HDPE-Final "/>
      <sheetName val="hdpe weights"/>
      <sheetName val="PVC weights"/>
      <sheetName val="Sheet9"/>
      <sheetName val="Data_Base"/>
      <sheetName val="Boq"/>
      <sheetName val="MRoad data"/>
      <sheetName val="Gravity Main-Jukkal"/>
      <sheetName val="final abstract"/>
      <sheetName val="civ data"/>
      <sheetName val="Lead Sheet1"/>
      <sheetName val="C-data"/>
      <sheetName val="Design"/>
      <sheetName val="Plant &amp;  Machinery"/>
      <sheetName val="data existing_do not delete"/>
      <sheetName val="P "/>
      <sheetName val="Trunk_unpaved4"/>
      <sheetName val="R99_etc4"/>
      <sheetName val="Bitumen_trunk4"/>
      <sheetName val="Estimate_"/>
      <sheetName val="GROUND_FLOOR"/>
      <sheetName val="Road_data1"/>
      <sheetName val="Trunk_unpaved5"/>
      <sheetName val="R99_etc5"/>
      <sheetName val="Bitumen_trunk5"/>
      <sheetName val="Estimate_1"/>
      <sheetName val="GROUND_FLOOR1"/>
      <sheetName val="Road_data2"/>
      <sheetName val="MRMECADAMoad data"/>
      <sheetName val="Grand Abstract  (3)"/>
      <sheetName val="Bridges"/>
      <sheetName val="CBF (2)"/>
      <sheetName val="555555555555555555555555CBF BC "/>
      <sheetName val="CBF SC"/>
      <sheetName val="SDF 2016-17"/>
      <sheetName val="Fisheries Comminuty Halls"/>
      <sheetName val="MPLADS "/>
      <sheetName val="333333333333333333MPP Buildings"/>
      <sheetName val="RGPSA proforma"/>
      <sheetName val="22222222222CRR 2017-18 proforma"/>
      <sheetName val="PVC_dia"/>
      <sheetName val="GM&amp;PM WE1 EST"/>
      <sheetName val="airvalve-AC PN 1.60"/>
      <sheetName val="AV_GRP ms bwsc"/>
      <sheetName val="BWSCP"/>
      <sheetName val="Soft-sluice-AC,GRP PN 1.6"/>
      <sheetName val="soft-sluice-BWSC-MS"/>
      <sheetName val="DI sluice valve"/>
      <sheetName val="DATA_PRG"/>
      <sheetName val="dbl-airvalve-HDPE"/>
      <sheetName val="dbl-airvalve-PVC"/>
      <sheetName val="soft sluice -HDPE"/>
      <sheetName val="DI-kintc air valve-DI"/>
      <sheetName val="PM&amp;GM"/>
      <sheetName val="AV-PVC"/>
      <sheetName val="DI gate-DI"/>
      <sheetName val="DIgate_PVC "/>
      <sheetName val="GM&amp;PM EST"/>
      <sheetName val="D2_CO"/>
      <sheetName val="JACKWELL"/>
      <sheetName val="Rates"/>
      <sheetName val="hdpe-rates"/>
      <sheetName val="pvc-rates"/>
      <sheetName val="nodes"/>
      <sheetName val="int-Dia"/>
      <sheetName val="habs-list"/>
      <sheetName val="JAWAHAR-hyd-original"/>
      <sheetName val="data-WC"/>
      <sheetName val="well"/>
      <sheetName val="PUMP_DATA"/>
      <sheetName val="Abstract of Wargal"/>
      <sheetName val="Factory_rates"/>
      <sheetName val="Specification"/>
      <sheetName val="DIgate_PVC"/>
      <sheetName val="MS "/>
      <sheetName val="Line estimates"/>
      <sheetName val="zone-8"/>
      <sheetName val="MHNO_LEV"/>
      <sheetName val="HS 30.04.2015.Final"/>
      <sheetName val="Bed Class"/>
      <sheetName val="Cd"/>
      <sheetName val="SPT vs PHI"/>
      <sheetName val="co_5"/>
      <sheetName val="DATA SHEET"/>
      <sheetName val="Sheet5"/>
      <sheetName val="SCHEDULE"/>
      <sheetName val="schedule nos"/>
      <sheetName val="Database"/>
      <sheetName val="Trunk Main"/>
      <sheetName val="Basis"/>
      <sheetName val="Detail In Door Stad"/>
      <sheetName val="CAT_5"/>
      <sheetName val="mas_hab"/>
      <sheetName val="MEXICO-C"/>
      <sheetName val="VALV"/>
      <sheetName val="BTR"/>
      <sheetName val="Line"/>
      <sheetName val="CRUST"/>
      <sheetName val="QDTS"/>
      <sheetName val="ADJUS"/>
      <sheetName val="mat-jak (2)"/>
      <sheetName val="mat-Arm"/>
      <sheetName val="mat-jak"/>
      <sheetName val="Abs- bal"/>
      <sheetName val="comparitive- bal"/>
      <sheetName val="Bal Sub"/>
      <sheetName val="Cover- Jak"/>
      <sheetName val="Abs - jak"/>
      <sheetName val="comparitive- jak"/>
      <sheetName val="Cover- Arm"/>
      <sheetName val="Jak Sub"/>
      <sheetName val="Abs- Arm"/>
      <sheetName val="comparitive- arm"/>
      <sheetName val="Arm Sub"/>
      <sheetName val="Arm Sub (2)"/>
      <sheetName val="PART A"/>
      <sheetName val="Sheet3"/>
      <sheetName val="(Road-Project)"/>
      <sheetName val="p&amp;m"/>
      <sheetName val="BALAN1"/>
      <sheetName val="Class_IV_Qtr__Ele"/>
      <sheetName val="Data_F8_BTR"/>
      <sheetName val="Lead_statement"/>
      <sheetName val="C_D_Abs_Est_"/>
      <sheetName val="Rates_SSR_2008-09"/>
      <sheetName val="Specification_report"/>
      <sheetName val="2ABC_R+U_Sector_wise_2008_09"/>
      <sheetName val="Road_Detail_Est_"/>
      <sheetName val="MRoad_data"/>
      <sheetName val="pumping_main"/>
      <sheetName val="GM&amp;PM_EST-_final_"/>
      <sheetName val="K_AV-HDPE"/>
      <sheetName val="DI-AV-HDPE-_Final_"/>
      <sheetName val="DI-_Final"/>
      <sheetName val="DI_SV_on_DI-final_"/>
      <sheetName val="DI_Sluice_HDPE"/>
      <sheetName val="HDPE-Final_"/>
      <sheetName val="hdpe_weights1"/>
      <sheetName val="PVC_weights1"/>
      <sheetName val="Mp-team 1"/>
      <sheetName val="Habcodes"/>
      <sheetName val="Works"/>
      <sheetName val="General"/>
      <sheetName val="SSR 2010-11 Rates"/>
      <sheetName val="PROCTOR"/>
      <sheetName val="pt-cw"/>
      <sheetName val="Bridge Data 2005-06"/>
      <sheetName val="SSR 2014-15 Rates"/>
      <sheetName val="Leads Entry"/>
      <sheetName val="est"/>
      <sheetName val="1v_1000_PC"/>
      <sheetName val="CD abs"/>
      <sheetName val="2v_1000_PC"/>
      <sheetName val="GenAbst"/>
      <sheetName val="Road-furniture"/>
      <sheetName val="1v_600_PC"/>
      <sheetName val="Retaining-wall"/>
      <sheetName val="6v_1000_RDVENTS"/>
      <sheetName val="road est"/>
      <sheetName val="ewst"/>
      <sheetName val="HDPE-pipe-rates"/>
      <sheetName val="pvc-pipe-rates"/>
      <sheetName val="sand"/>
      <sheetName val="stone"/>
      <sheetName val="TOP SLAB-beams"/>
      <sheetName val="Common "/>
      <sheetName val="Gen Abs"/>
      <sheetName val="Conveayance charges"/>
      <sheetName val="Conveyance"/>
      <sheetName val="Open"/>
      <sheetName val="Analy"/>
      <sheetName val="AE Water Supply"/>
      <sheetName val="B A"/>
      <sheetName val="Process"/>
      <sheetName val="final data"/>
      <sheetName val="Basicrates"/>
      <sheetName val="BWSCPlt"/>
      <sheetName val="CI"/>
      <sheetName val="G.R.P"/>
      <sheetName val="PSC REVISED"/>
    </sheetNames>
    <sheetDataSet>
      <sheetData sheetId="0" refreshError="1">
        <row r="1">
          <cell r="A1" t="str">
            <v>Table A5 - Feeder Road Sections</v>
          </cell>
          <cell r="B1">
            <v>0</v>
          </cell>
          <cell r="C1">
            <v>0</v>
          </cell>
          <cell r="D1">
            <v>0</v>
          </cell>
          <cell r="E1" t="str">
            <v>RS 722</v>
          </cell>
          <cell r="F1">
            <v>544</v>
          </cell>
          <cell r="G1" t="str">
            <v>S</v>
          </cell>
          <cell r="H1" t="str">
            <v>F</v>
          </cell>
          <cell r="I1" t="str">
            <v>Shire North TC - Kasangale (junction S139)</v>
          </cell>
          <cell r="J1" t="str">
            <v>T400</v>
          </cell>
          <cell r="K1">
            <v>4</v>
          </cell>
          <cell r="L1">
            <v>10.199999999999999</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Trrrain</v>
          </cell>
          <cell r="J2" t="str">
            <v>District</v>
          </cell>
          <cell r="K2" t="str">
            <v>Map sheet No.</v>
          </cell>
          <cell r="L2" t="str">
            <v>Location comments</v>
          </cell>
        </row>
        <row r="3">
          <cell r="A3" t="str">
            <v>RS 443</v>
          </cell>
          <cell r="B3">
            <v>265</v>
          </cell>
          <cell r="C3" t="str">
            <v>N</v>
          </cell>
          <cell r="D3" t="str">
            <v>F</v>
          </cell>
          <cell r="E3" t="str">
            <v>Davide Kameme - James Kameme</v>
          </cell>
          <cell r="F3" t="str">
            <v>T300</v>
          </cell>
          <cell r="G3">
            <v>1</v>
          </cell>
          <cell r="H3">
            <v>15.2</v>
          </cell>
          <cell r="I3" t="str">
            <v>R</v>
          </cell>
          <cell r="J3" t="str">
            <v>CHITIPA</v>
          </cell>
          <cell r="K3">
            <v>1</v>
          </cell>
          <cell r="L3" t="str">
            <v>Part of RS1</v>
          </cell>
        </row>
        <row r="4">
          <cell r="A4" t="str">
            <v>RS 444</v>
          </cell>
          <cell r="B4">
            <v>266</v>
          </cell>
          <cell r="C4" t="str">
            <v>N</v>
          </cell>
          <cell r="D4" t="str">
            <v>F</v>
          </cell>
          <cell r="E4" t="str">
            <v>Fikolo Mkisi - Winston Kmeme</v>
          </cell>
          <cell r="F4" t="str">
            <v>T301</v>
          </cell>
          <cell r="G4">
            <v>1</v>
          </cell>
          <cell r="H4">
            <v>24.8</v>
          </cell>
          <cell r="I4" t="str">
            <v>R</v>
          </cell>
          <cell r="J4" t="str">
            <v>CHITIPA</v>
          </cell>
          <cell r="K4">
            <v>1</v>
          </cell>
          <cell r="L4" t="str">
            <v>Part of RS1</v>
          </cell>
        </row>
        <row r="5">
          <cell r="A5" t="str">
            <v>RS 445</v>
          </cell>
          <cell r="B5">
            <v>267</v>
          </cell>
          <cell r="C5" t="str">
            <v>N</v>
          </cell>
          <cell r="D5" t="str">
            <v>F</v>
          </cell>
          <cell r="E5" t="str">
            <v>Namatandala - Mwenichinga</v>
          </cell>
          <cell r="F5" t="str">
            <v>T302</v>
          </cell>
          <cell r="G5">
            <v>1</v>
          </cell>
          <cell r="H5">
            <v>22.4</v>
          </cell>
          <cell r="I5" t="str">
            <v>F</v>
          </cell>
          <cell r="J5" t="str">
            <v>CHITIPA</v>
          </cell>
          <cell r="K5">
            <v>1</v>
          </cell>
        </row>
        <row r="6">
          <cell r="A6" t="str">
            <v>RS 446</v>
          </cell>
          <cell r="B6">
            <v>268</v>
          </cell>
          <cell r="C6" t="str">
            <v>N</v>
          </cell>
          <cell r="D6" t="str">
            <v>F</v>
          </cell>
          <cell r="E6" t="str">
            <v>Pinda River - Mwenitete</v>
          </cell>
          <cell r="F6" t="str">
            <v>T303</v>
          </cell>
          <cell r="G6">
            <v>1</v>
          </cell>
          <cell r="H6">
            <v>22.1</v>
          </cell>
          <cell r="I6" t="str">
            <v>R</v>
          </cell>
          <cell r="J6" t="str">
            <v>KARONGA</v>
          </cell>
          <cell r="K6">
            <v>1</v>
          </cell>
        </row>
        <row r="7">
          <cell r="A7" t="str">
            <v>RS 447</v>
          </cell>
          <cell r="B7">
            <v>269</v>
          </cell>
          <cell r="C7" t="str">
            <v>N</v>
          </cell>
          <cell r="D7" t="str">
            <v>F</v>
          </cell>
          <cell r="E7" t="str">
            <v>Wovwe - Uliwa</v>
          </cell>
          <cell r="F7" t="str">
            <v>T304</v>
          </cell>
          <cell r="G7">
            <v>1</v>
          </cell>
          <cell r="H7">
            <v>28.3</v>
          </cell>
          <cell r="I7" t="str">
            <v>F</v>
          </cell>
          <cell r="J7" t="str">
            <v>KARONGA</v>
          </cell>
          <cell r="K7">
            <v>2</v>
          </cell>
        </row>
        <row r="8">
          <cell r="A8" t="str">
            <v>RS 448</v>
          </cell>
          <cell r="B8">
            <v>270</v>
          </cell>
          <cell r="C8" t="str">
            <v>N</v>
          </cell>
          <cell r="D8" t="str">
            <v>F</v>
          </cell>
          <cell r="E8" t="str">
            <v>Hananiya - Chipoka Bawoli</v>
          </cell>
          <cell r="F8" t="str">
            <v>T305</v>
          </cell>
          <cell r="G8">
            <v>1</v>
          </cell>
          <cell r="H8">
            <v>47</v>
          </cell>
          <cell r="I8" t="str">
            <v>R</v>
          </cell>
          <cell r="J8" t="str">
            <v>RUMPHI</v>
          </cell>
          <cell r="K8" t="str">
            <v>2,3</v>
          </cell>
        </row>
        <row r="9">
          <cell r="A9" t="str">
            <v>RS 450</v>
          </cell>
          <cell r="B9">
            <v>272</v>
          </cell>
          <cell r="C9" t="str">
            <v>N</v>
          </cell>
          <cell r="D9" t="str">
            <v>F</v>
          </cell>
          <cell r="E9" t="str">
            <v>Phwamphwa - Uzumara - Usowoya - Malongowe River</v>
          </cell>
          <cell r="F9" t="str">
            <v>T306</v>
          </cell>
          <cell r="G9">
            <v>1</v>
          </cell>
          <cell r="H9">
            <v>42.1</v>
          </cell>
          <cell r="I9" t="str">
            <v>H</v>
          </cell>
          <cell r="J9" t="str">
            <v>RUMPHI</v>
          </cell>
          <cell r="K9">
            <v>3</v>
          </cell>
        </row>
        <row r="10">
          <cell r="A10" t="str">
            <v>RS 449</v>
          </cell>
          <cell r="B10">
            <v>271</v>
          </cell>
          <cell r="C10" t="str">
            <v>N</v>
          </cell>
          <cell r="D10" t="str">
            <v>F</v>
          </cell>
          <cell r="E10" t="str">
            <v>Malongowe River - Bula</v>
          </cell>
          <cell r="F10" t="str">
            <v>T306</v>
          </cell>
          <cell r="G10">
            <v>2</v>
          </cell>
          <cell r="H10">
            <v>19.5</v>
          </cell>
          <cell r="I10" t="str">
            <v>H</v>
          </cell>
          <cell r="J10" t="str">
            <v>MZIMBA</v>
          </cell>
          <cell r="K10">
            <v>3</v>
          </cell>
        </row>
        <row r="11">
          <cell r="A11" t="str">
            <v>RS 451</v>
          </cell>
          <cell r="B11">
            <v>273</v>
          </cell>
          <cell r="C11" t="str">
            <v>N</v>
          </cell>
          <cell r="D11" t="str">
            <v>F</v>
          </cell>
          <cell r="E11" t="str">
            <v>Njakwa - Mthwalo</v>
          </cell>
          <cell r="F11" t="str">
            <v>T308</v>
          </cell>
          <cell r="G11">
            <v>1</v>
          </cell>
          <cell r="H11">
            <v>44</v>
          </cell>
          <cell r="I11" t="str">
            <v>R</v>
          </cell>
          <cell r="J11" t="str">
            <v>MZIMBA</v>
          </cell>
          <cell r="K11">
            <v>3</v>
          </cell>
        </row>
        <row r="12">
          <cell r="A12" t="str">
            <v>RS 452</v>
          </cell>
          <cell r="B12">
            <v>274</v>
          </cell>
          <cell r="C12" t="str">
            <v>N</v>
          </cell>
          <cell r="D12" t="str">
            <v>F</v>
          </cell>
          <cell r="E12" t="str">
            <v>Chesamu - Engucwini</v>
          </cell>
          <cell r="F12" t="str">
            <v>T309</v>
          </cell>
          <cell r="G12">
            <v>1</v>
          </cell>
          <cell r="H12">
            <v>30.7</v>
          </cell>
          <cell r="I12" t="str">
            <v>R</v>
          </cell>
          <cell r="J12" t="str">
            <v>MZIMBA</v>
          </cell>
          <cell r="K12">
            <v>3</v>
          </cell>
          <cell r="L12" t="str">
            <v>Changed designation from T413  to M04</v>
          </cell>
        </row>
        <row r="13">
          <cell r="A13" t="str">
            <v>RS 454</v>
          </cell>
          <cell r="B13">
            <v>276</v>
          </cell>
          <cell r="C13" t="str">
            <v>N</v>
          </cell>
          <cell r="D13" t="str">
            <v>F</v>
          </cell>
          <cell r="E13" t="str">
            <v>Hewe - Vwaza Game Camp</v>
          </cell>
          <cell r="F13" t="str">
            <v>T310</v>
          </cell>
          <cell r="G13">
            <v>1</v>
          </cell>
          <cell r="H13">
            <v>41.5</v>
          </cell>
          <cell r="I13" t="str">
            <v>F</v>
          </cell>
          <cell r="J13" t="str">
            <v>RUMPHI</v>
          </cell>
          <cell r="K13" t="str">
            <v>2,3</v>
          </cell>
          <cell r="L13" t="str">
            <v xml:space="preserve">New section part of RS 330 </v>
          </cell>
        </row>
        <row r="14">
          <cell r="A14" t="str">
            <v>RS 453</v>
          </cell>
          <cell r="B14">
            <v>275</v>
          </cell>
          <cell r="C14" t="str">
            <v>N</v>
          </cell>
          <cell r="D14" t="str">
            <v>F</v>
          </cell>
          <cell r="E14" t="str">
            <v>Vwaza Game Camp - Munyanja</v>
          </cell>
          <cell r="F14" t="str">
            <v>T310</v>
          </cell>
          <cell r="G14">
            <v>2</v>
          </cell>
          <cell r="H14">
            <v>22.1</v>
          </cell>
          <cell r="I14" t="str">
            <v>F</v>
          </cell>
          <cell r="J14" t="str">
            <v>MZIMBA</v>
          </cell>
          <cell r="K14">
            <v>3</v>
          </cell>
        </row>
        <row r="15">
          <cell r="A15" t="str">
            <v>RS 455</v>
          </cell>
          <cell r="B15">
            <v>277</v>
          </cell>
          <cell r="C15" t="str">
            <v>N</v>
          </cell>
          <cell r="D15" t="str">
            <v>F</v>
          </cell>
          <cell r="E15" t="str">
            <v>Munyanja - Sokopo Chinura</v>
          </cell>
          <cell r="F15" t="str">
            <v>T311</v>
          </cell>
          <cell r="G15">
            <v>1</v>
          </cell>
          <cell r="H15">
            <v>29.5</v>
          </cell>
          <cell r="I15" t="str">
            <v>F</v>
          </cell>
          <cell r="J15" t="str">
            <v>MZIMBA</v>
          </cell>
          <cell r="K15">
            <v>3</v>
          </cell>
        </row>
        <row r="16">
          <cell r="A16" t="str">
            <v>RS 456</v>
          </cell>
          <cell r="B16">
            <v>278</v>
          </cell>
          <cell r="C16" t="str">
            <v>N</v>
          </cell>
          <cell r="D16" t="str">
            <v>F</v>
          </cell>
          <cell r="E16" t="str">
            <v>Yesaya Nkosi - Magodi Nyirenda</v>
          </cell>
          <cell r="F16" t="str">
            <v>T312</v>
          </cell>
          <cell r="G16">
            <v>1</v>
          </cell>
          <cell r="H16">
            <v>22</v>
          </cell>
          <cell r="I16" t="str">
            <v>R</v>
          </cell>
          <cell r="J16" t="str">
            <v>MZIMBA</v>
          </cell>
          <cell r="K16">
            <v>3</v>
          </cell>
        </row>
        <row r="17">
          <cell r="A17" t="str">
            <v>RS 457</v>
          </cell>
          <cell r="B17">
            <v>279</v>
          </cell>
          <cell r="C17" t="str">
            <v>N</v>
          </cell>
          <cell r="D17" t="str">
            <v>F</v>
          </cell>
          <cell r="E17" t="str">
            <v>Eswazini - Kamchocho Banda</v>
          </cell>
          <cell r="F17" t="str">
            <v>T313</v>
          </cell>
          <cell r="G17">
            <v>1</v>
          </cell>
          <cell r="H17">
            <v>31.1</v>
          </cell>
          <cell r="I17" t="str">
            <v>R</v>
          </cell>
          <cell r="J17" t="str">
            <v>MZIMBA</v>
          </cell>
          <cell r="K17">
            <v>3</v>
          </cell>
        </row>
        <row r="18">
          <cell r="A18" t="str">
            <v>RS 458</v>
          </cell>
          <cell r="B18">
            <v>280</v>
          </cell>
          <cell r="C18" t="str">
            <v>N</v>
          </cell>
          <cell r="D18" t="str">
            <v>F</v>
          </cell>
          <cell r="E18" t="str">
            <v>Emvuyeni - Emoneni</v>
          </cell>
          <cell r="F18" t="str">
            <v>T314</v>
          </cell>
          <cell r="G18">
            <v>1</v>
          </cell>
          <cell r="H18">
            <v>47</v>
          </cell>
          <cell r="I18" t="str">
            <v>R</v>
          </cell>
          <cell r="J18" t="str">
            <v>MZIMBA</v>
          </cell>
          <cell r="K18">
            <v>3</v>
          </cell>
        </row>
        <row r="19">
          <cell r="A19" t="str">
            <v>RS 459</v>
          </cell>
          <cell r="B19">
            <v>281</v>
          </cell>
          <cell r="C19" t="str">
            <v>N</v>
          </cell>
          <cell r="D19" t="str">
            <v>F</v>
          </cell>
          <cell r="E19" t="str">
            <v>Mbowe - Mazamba Hill</v>
          </cell>
          <cell r="F19" t="str">
            <v>T315</v>
          </cell>
          <cell r="G19">
            <v>1</v>
          </cell>
          <cell r="H19">
            <v>19.8</v>
          </cell>
          <cell r="I19" t="str">
            <v>R</v>
          </cell>
          <cell r="J19" t="str">
            <v>MZIMBA</v>
          </cell>
          <cell r="K19">
            <v>3</v>
          </cell>
        </row>
        <row r="20">
          <cell r="A20" t="str">
            <v>RS 460</v>
          </cell>
          <cell r="B20">
            <v>282</v>
          </cell>
          <cell r="C20" t="str">
            <v>N</v>
          </cell>
          <cell r="D20" t="str">
            <v>F</v>
          </cell>
          <cell r="E20" t="str">
            <v>Choma - Chikwina</v>
          </cell>
          <cell r="F20" t="str">
            <v>T316</v>
          </cell>
          <cell r="G20">
            <v>1</v>
          </cell>
          <cell r="H20">
            <v>12.6</v>
          </cell>
          <cell r="I20" t="str">
            <v>R</v>
          </cell>
          <cell r="J20" t="str">
            <v>NKHATA BAY</v>
          </cell>
          <cell r="K20">
            <v>3</v>
          </cell>
        </row>
        <row r="21">
          <cell r="A21" t="str">
            <v>RS 461</v>
          </cell>
          <cell r="B21">
            <v>283</v>
          </cell>
          <cell r="C21" t="str">
            <v>N</v>
          </cell>
          <cell r="D21" t="str">
            <v>F</v>
          </cell>
          <cell r="E21" t="str">
            <v>Mzenga - Lwazi</v>
          </cell>
          <cell r="F21" t="str">
            <v>T317</v>
          </cell>
          <cell r="G21">
            <v>1</v>
          </cell>
          <cell r="H21">
            <v>23.6</v>
          </cell>
          <cell r="I21" t="str">
            <v>R</v>
          </cell>
          <cell r="J21" t="str">
            <v>NKHATA BAY</v>
          </cell>
          <cell r="K21">
            <v>3</v>
          </cell>
        </row>
        <row r="22">
          <cell r="A22" t="str">
            <v>RS 463</v>
          </cell>
          <cell r="B22">
            <v>285</v>
          </cell>
          <cell r="C22" t="str">
            <v>N</v>
          </cell>
          <cell r="D22" t="str">
            <v>F</v>
          </cell>
          <cell r="E22" t="str">
            <v>Manyamula - Mbawa</v>
          </cell>
          <cell r="F22" t="str">
            <v>T321</v>
          </cell>
          <cell r="G22">
            <v>1</v>
          </cell>
          <cell r="H22">
            <v>19.100000000000001</v>
          </cell>
          <cell r="I22" t="str">
            <v>F</v>
          </cell>
          <cell r="J22" t="str">
            <v>MZIMBA</v>
          </cell>
          <cell r="K22">
            <v>4</v>
          </cell>
          <cell r="L22" t="str">
            <v>New section part of origional RS 179</v>
          </cell>
        </row>
        <row r="23">
          <cell r="A23" t="str">
            <v>RS 524</v>
          </cell>
          <cell r="B23">
            <v>346</v>
          </cell>
          <cell r="C23" t="str">
            <v>C</v>
          </cell>
          <cell r="D23" t="str">
            <v>F</v>
          </cell>
          <cell r="E23" t="str">
            <v>Kamtuwale - Chimaliro Police</v>
          </cell>
          <cell r="F23" t="str">
            <v>T323</v>
          </cell>
          <cell r="G23">
            <v>1</v>
          </cell>
          <cell r="H23">
            <v>36.1</v>
          </cell>
          <cell r="I23" t="str">
            <v>F</v>
          </cell>
          <cell r="J23" t="str">
            <v>KASUNGU</v>
          </cell>
          <cell r="K23">
            <v>5</v>
          </cell>
          <cell r="L23" t="str">
            <v>New section part of origional RS 179</v>
          </cell>
        </row>
        <row r="24">
          <cell r="A24" t="str">
            <v>RS 525</v>
          </cell>
          <cell r="B24">
            <v>347</v>
          </cell>
          <cell r="C24" t="str">
            <v>C</v>
          </cell>
          <cell r="D24" t="str">
            <v>F</v>
          </cell>
          <cell r="E24" t="str">
            <v>Mphomwa - Kamtuwale</v>
          </cell>
          <cell r="F24" t="str">
            <v>T324</v>
          </cell>
          <cell r="G24">
            <v>1</v>
          </cell>
          <cell r="H24">
            <v>11.3</v>
          </cell>
          <cell r="I24" t="str">
            <v>F</v>
          </cell>
          <cell r="J24" t="str">
            <v>KASUNGU</v>
          </cell>
          <cell r="K24">
            <v>5</v>
          </cell>
          <cell r="L24" t="str">
            <v>End point altered from Mphangara Stream to Chatanga</v>
          </cell>
        </row>
        <row r="25">
          <cell r="A25" t="str">
            <v>RS 528</v>
          </cell>
          <cell r="B25">
            <v>350</v>
          </cell>
          <cell r="C25" t="str">
            <v>C</v>
          </cell>
          <cell r="D25" t="str">
            <v>F</v>
          </cell>
          <cell r="E25" t="str">
            <v>Chasato - General Farming Estate</v>
          </cell>
          <cell r="F25" t="str">
            <v>T325</v>
          </cell>
          <cell r="G25">
            <v>1</v>
          </cell>
          <cell r="H25">
            <v>13.6</v>
          </cell>
          <cell r="I25" t="str">
            <v>F</v>
          </cell>
          <cell r="J25" t="str">
            <v>KASUNGU</v>
          </cell>
          <cell r="K25">
            <v>5</v>
          </cell>
        </row>
        <row r="26">
          <cell r="A26" t="str">
            <v>RS 526</v>
          </cell>
          <cell r="B26">
            <v>348</v>
          </cell>
          <cell r="C26" t="str">
            <v>C</v>
          </cell>
          <cell r="D26" t="str">
            <v>F</v>
          </cell>
          <cell r="E26" t="str">
            <v>General Farming Estate - Dwangwa River</v>
          </cell>
          <cell r="F26" t="str">
            <v>T325</v>
          </cell>
          <cell r="G26">
            <v>2</v>
          </cell>
          <cell r="H26">
            <v>15.5</v>
          </cell>
          <cell r="I26" t="str">
            <v>R</v>
          </cell>
          <cell r="J26" t="str">
            <v>KASUNGU</v>
          </cell>
          <cell r="K26">
            <v>5</v>
          </cell>
        </row>
        <row r="27">
          <cell r="A27" t="str">
            <v>RS 527</v>
          </cell>
          <cell r="B27">
            <v>349</v>
          </cell>
          <cell r="C27" t="str">
            <v>C</v>
          </cell>
          <cell r="D27" t="str">
            <v>F</v>
          </cell>
          <cell r="E27" t="str">
            <v>Dwangwa River - Mkanakhoti</v>
          </cell>
          <cell r="F27" t="str">
            <v>T325</v>
          </cell>
          <cell r="G27">
            <v>3</v>
          </cell>
          <cell r="H27">
            <v>16.2</v>
          </cell>
          <cell r="I27" t="str">
            <v>R</v>
          </cell>
          <cell r="J27" t="str">
            <v>KASUNGU</v>
          </cell>
          <cell r="K27">
            <v>5</v>
          </cell>
          <cell r="L27" t="str">
            <v>New section part of origional RS 181</v>
          </cell>
        </row>
        <row r="28">
          <cell r="A28" t="str">
            <v>RS 464</v>
          </cell>
          <cell r="B28">
            <v>286</v>
          </cell>
          <cell r="C28" t="str">
            <v>N</v>
          </cell>
          <cell r="D28" t="str">
            <v>F</v>
          </cell>
          <cell r="E28" t="str">
            <v>Chimaliro Forest-Mabulabo-Chiwandauka -Chombe</v>
          </cell>
          <cell r="F28" t="str">
            <v>T326</v>
          </cell>
          <cell r="G28">
            <v>1</v>
          </cell>
          <cell r="H28">
            <v>41</v>
          </cell>
          <cell r="I28" t="str">
            <v>R</v>
          </cell>
          <cell r="J28" t="str">
            <v>MZIMBA</v>
          </cell>
          <cell r="K28" t="str">
            <v>4,5</v>
          </cell>
        </row>
        <row r="29">
          <cell r="A29" t="str">
            <v>RS 529</v>
          </cell>
          <cell r="B29">
            <v>351</v>
          </cell>
          <cell r="C29" t="str">
            <v>C</v>
          </cell>
          <cell r="D29" t="str">
            <v>F</v>
          </cell>
          <cell r="E29" t="str">
            <v>Kalula - Mabulabo</v>
          </cell>
          <cell r="F29" t="str">
            <v>T327</v>
          </cell>
          <cell r="G29">
            <v>1</v>
          </cell>
          <cell r="H29">
            <v>12.5</v>
          </cell>
          <cell r="I29" t="str">
            <v>R</v>
          </cell>
          <cell r="J29" t="str">
            <v>KASUNGU/MZIMBA</v>
          </cell>
          <cell r="K29">
            <v>4</v>
          </cell>
        </row>
        <row r="30">
          <cell r="A30" t="str">
            <v>RS 534</v>
          </cell>
          <cell r="B30">
            <v>356</v>
          </cell>
          <cell r="C30" t="str">
            <v>C</v>
          </cell>
          <cell r="D30" t="str">
            <v>F</v>
          </cell>
          <cell r="E30" t="str">
            <v>Simlemba - Dwangwa River</v>
          </cell>
          <cell r="F30" t="str">
            <v>T328</v>
          </cell>
          <cell r="G30">
            <v>1</v>
          </cell>
          <cell r="H30">
            <v>7</v>
          </cell>
          <cell r="I30" t="str">
            <v>R</v>
          </cell>
          <cell r="J30" t="str">
            <v>KASUNGU</v>
          </cell>
          <cell r="K30">
            <v>5</v>
          </cell>
        </row>
        <row r="31">
          <cell r="A31" t="str">
            <v>RS 531</v>
          </cell>
          <cell r="B31">
            <v>353</v>
          </cell>
          <cell r="C31" t="str">
            <v>C</v>
          </cell>
          <cell r="D31" t="str">
            <v>F</v>
          </cell>
          <cell r="E31" t="str">
            <v>Dwangwa River - Mwimwila</v>
          </cell>
          <cell r="F31" t="str">
            <v>T328</v>
          </cell>
          <cell r="G31">
            <v>2</v>
          </cell>
          <cell r="H31">
            <v>11</v>
          </cell>
          <cell r="I31" t="str">
            <v>R</v>
          </cell>
          <cell r="J31" t="str">
            <v>KASUNGU</v>
          </cell>
          <cell r="K31">
            <v>5</v>
          </cell>
        </row>
        <row r="32">
          <cell r="A32" t="str">
            <v>RS 532</v>
          </cell>
          <cell r="B32">
            <v>354</v>
          </cell>
          <cell r="C32" t="str">
            <v>C</v>
          </cell>
          <cell r="D32" t="str">
            <v>F</v>
          </cell>
          <cell r="E32" t="str">
            <v>Mwimwila - Kapwaye</v>
          </cell>
          <cell r="F32" t="str">
            <v>T328</v>
          </cell>
          <cell r="G32">
            <v>3</v>
          </cell>
          <cell r="H32">
            <v>9.6999999999999993</v>
          </cell>
          <cell r="I32" t="str">
            <v>F</v>
          </cell>
          <cell r="J32" t="str">
            <v>KASUNGU</v>
          </cell>
          <cell r="K32">
            <v>5</v>
          </cell>
          <cell r="L32" t="str">
            <v>Changed designation from M5 to M18</v>
          </cell>
        </row>
        <row r="33">
          <cell r="A33" t="str">
            <v>RS 530</v>
          </cell>
          <cell r="B33">
            <v>352</v>
          </cell>
          <cell r="C33" t="str">
            <v>C</v>
          </cell>
          <cell r="D33" t="str">
            <v>F</v>
          </cell>
          <cell r="E33" t="str">
            <v>Kapwaye - Mphepo</v>
          </cell>
          <cell r="F33" t="str">
            <v>T328</v>
          </cell>
          <cell r="G33">
            <v>4</v>
          </cell>
          <cell r="H33">
            <v>21.7</v>
          </cell>
          <cell r="I33" t="str">
            <v>F</v>
          </cell>
          <cell r="J33" t="str">
            <v>KASUNGU</v>
          </cell>
          <cell r="K33">
            <v>5</v>
          </cell>
        </row>
        <row r="34">
          <cell r="A34" t="str">
            <v>RS 533</v>
          </cell>
          <cell r="B34">
            <v>355</v>
          </cell>
          <cell r="C34" t="str">
            <v>C</v>
          </cell>
          <cell r="D34" t="str">
            <v>F</v>
          </cell>
          <cell r="E34" t="str">
            <v>Mphepo - Chasato</v>
          </cell>
          <cell r="F34" t="str">
            <v>T328</v>
          </cell>
          <cell r="G34">
            <v>5</v>
          </cell>
          <cell r="H34">
            <v>8.3000000000000007</v>
          </cell>
          <cell r="I34" t="str">
            <v>F</v>
          </cell>
          <cell r="J34" t="str">
            <v>KASUNGU</v>
          </cell>
          <cell r="K34">
            <v>5</v>
          </cell>
        </row>
        <row r="35">
          <cell r="A35" t="str">
            <v>RS 466</v>
          </cell>
          <cell r="B35">
            <v>288</v>
          </cell>
          <cell r="C35" t="str">
            <v>N</v>
          </cell>
          <cell r="D35" t="str">
            <v>F</v>
          </cell>
          <cell r="E35" t="str">
            <v>Nthalire - Zambia border</v>
          </cell>
          <cell r="F35" t="str">
            <v>T331</v>
          </cell>
          <cell r="G35">
            <v>1</v>
          </cell>
          <cell r="H35">
            <v>10</v>
          </cell>
          <cell r="I35" t="str">
            <v>R</v>
          </cell>
          <cell r="J35" t="str">
            <v>CHITIPA</v>
          </cell>
          <cell r="K35">
            <v>2</v>
          </cell>
        </row>
        <row r="36">
          <cell r="A36" t="str">
            <v>RS 535</v>
          </cell>
          <cell r="B36">
            <v>357</v>
          </cell>
          <cell r="C36" t="str">
            <v>C</v>
          </cell>
          <cell r="D36" t="str">
            <v>F</v>
          </cell>
          <cell r="E36" t="str">
            <v>Mkanda - General Farming Estate 68</v>
          </cell>
          <cell r="F36" t="str">
            <v>T333</v>
          </cell>
          <cell r="G36">
            <v>1</v>
          </cell>
          <cell r="H36">
            <v>16.5</v>
          </cell>
          <cell r="I36" t="str">
            <v>F</v>
          </cell>
          <cell r="J36" t="str">
            <v>MCHINJI</v>
          </cell>
          <cell r="K36">
            <v>5</v>
          </cell>
          <cell r="L36" t="str">
            <v>New section part of RS 225</v>
          </cell>
        </row>
        <row r="37">
          <cell r="A37" t="str">
            <v>RS 536</v>
          </cell>
          <cell r="B37">
            <v>358</v>
          </cell>
          <cell r="C37" t="str">
            <v>C</v>
          </cell>
          <cell r="D37" t="str">
            <v>F</v>
          </cell>
          <cell r="E37" t="str">
            <v>General Farming Estate 68 - Kapezi</v>
          </cell>
          <cell r="F37" t="str">
            <v>T333</v>
          </cell>
          <cell r="G37">
            <v>2</v>
          </cell>
          <cell r="H37">
            <v>20.399999999999999</v>
          </cell>
          <cell r="I37" t="str">
            <v>R</v>
          </cell>
          <cell r="J37" t="str">
            <v>MCHINJI</v>
          </cell>
          <cell r="K37">
            <v>6</v>
          </cell>
          <cell r="L37" t="str">
            <v>Changed designation from S120 to M18. Now by-passed.</v>
          </cell>
        </row>
        <row r="38">
          <cell r="A38" t="str">
            <v>RS 537</v>
          </cell>
          <cell r="B38">
            <v>259</v>
          </cell>
          <cell r="C38" t="str">
            <v>C</v>
          </cell>
          <cell r="D38" t="str">
            <v>F</v>
          </cell>
          <cell r="E38" t="str">
            <v>Chilanga - Kalolo</v>
          </cell>
          <cell r="F38" t="str">
            <v>T335</v>
          </cell>
          <cell r="G38">
            <v>1</v>
          </cell>
          <cell r="H38">
            <v>8.1999999999999993</v>
          </cell>
          <cell r="I38" t="str">
            <v>F</v>
          </cell>
          <cell r="J38" t="str">
            <v>KASUNGU</v>
          </cell>
          <cell r="K38">
            <v>5</v>
          </cell>
          <cell r="L38" t="str">
            <v>Changed to trunk</v>
          </cell>
        </row>
        <row r="39">
          <cell r="A39" t="str">
            <v>RS 538</v>
          </cell>
          <cell r="B39">
            <v>360</v>
          </cell>
          <cell r="C39" t="str">
            <v>C</v>
          </cell>
          <cell r="D39" t="str">
            <v>F</v>
          </cell>
          <cell r="E39" t="str">
            <v>Plaka Estate - Kapiri</v>
          </cell>
          <cell r="F39" t="str">
            <v>T336</v>
          </cell>
          <cell r="G39">
            <v>1</v>
          </cell>
          <cell r="H39">
            <v>28.2</v>
          </cell>
          <cell r="I39" t="str">
            <v>F</v>
          </cell>
          <cell r="J39" t="str">
            <v>MCHINJI</v>
          </cell>
          <cell r="K39">
            <v>5</v>
          </cell>
          <cell r="L39" t="str">
            <v>Contains road designated T322 (on 1:250,000 series map)</v>
          </cell>
        </row>
        <row r="40">
          <cell r="A40" t="str">
            <v>RS 539</v>
          </cell>
          <cell r="B40">
            <v>361</v>
          </cell>
          <cell r="C40" t="str">
            <v>C</v>
          </cell>
          <cell r="D40" t="str">
            <v>F</v>
          </cell>
          <cell r="E40" t="str">
            <v>Malipela - Misozi</v>
          </cell>
          <cell r="F40" t="str">
            <v>T337</v>
          </cell>
          <cell r="G40">
            <v>1</v>
          </cell>
          <cell r="H40">
            <v>9.1</v>
          </cell>
          <cell r="I40" t="str">
            <v>F</v>
          </cell>
          <cell r="J40" t="str">
            <v>KASUNGU</v>
          </cell>
          <cell r="K40">
            <v>5</v>
          </cell>
        </row>
        <row r="41">
          <cell r="A41" t="str">
            <v>RS 659</v>
          </cell>
          <cell r="B41">
            <v>481</v>
          </cell>
          <cell r="C41" t="str">
            <v>C</v>
          </cell>
          <cell r="D41" t="str">
            <v>F</v>
          </cell>
          <cell r="E41" t="str">
            <v>Misozi - Kasela</v>
          </cell>
          <cell r="F41" t="str">
            <v>T337</v>
          </cell>
          <cell r="G41">
            <v>2</v>
          </cell>
          <cell r="H41">
            <v>14.9</v>
          </cell>
          <cell r="I41" t="str">
            <v>F</v>
          </cell>
          <cell r="J41" t="str">
            <v>KASUNGU</v>
          </cell>
          <cell r="K41">
            <v>5</v>
          </cell>
          <cell r="L41" t="str">
            <v>Changed designation from D194 to T337</v>
          </cell>
        </row>
        <row r="42">
          <cell r="A42" t="str">
            <v>RS 541</v>
          </cell>
          <cell r="B42">
            <v>363</v>
          </cell>
          <cell r="C42" t="str">
            <v>C</v>
          </cell>
          <cell r="D42" t="str">
            <v>F</v>
          </cell>
          <cell r="E42" t="str">
            <v>Mponela - Chososo</v>
          </cell>
          <cell r="F42" t="str">
            <v>T339</v>
          </cell>
          <cell r="G42">
            <v>1</v>
          </cell>
          <cell r="H42">
            <v>26.8</v>
          </cell>
          <cell r="I42" t="str">
            <v>F</v>
          </cell>
          <cell r="J42" t="str">
            <v>NTCHISI</v>
          </cell>
          <cell r="K42">
            <v>5</v>
          </cell>
        </row>
        <row r="43">
          <cell r="A43" t="str">
            <v>RS 540</v>
          </cell>
          <cell r="B43">
            <v>362</v>
          </cell>
          <cell r="C43" t="str">
            <v>C</v>
          </cell>
          <cell r="D43" t="str">
            <v>F</v>
          </cell>
          <cell r="E43" t="str">
            <v>Guma - Bua River</v>
          </cell>
          <cell r="F43" t="str">
            <v>T339</v>
          </cell>
          <cell r="G43">
            <v>2</v>
          </cell>
          <cell r="H43">
            <v>15</v>
          </cell>
          <cell r="I43" t="str">
            <v>F</v>
          </cell>
          <cell r="J43" t="str">
            <v>NTCHISI</v>
          </cell>
          <cell r="K43">
            <v>5</v>
          </cell>
        </row>
        <row r="44">
          <cell r="A44" t="str">
            <v>RS 542</v>
          </cell>
          <cell r="B44">
            <v>364</v>
          </cell>
          <cell r="C44" t="str">
            <v>C</v>
          </cell>
          <cell r="D44" t="str">
            <v>F</v>
          </cell>
          <cell r="E44" t="str">
            <v>Bua River - Chambwe</v>
          </cell>
          <cell r="F44" t="str">
            <v>T339</v>
          </cell>
          <cell r="G44">
            <v>3</v>
          </cell>
          <cell r="H44">
            <v>1.6</v>
          </cell>
          <cell r="I44" t="str">
            <v>F</v>
          </cell>
          <cell r="J44" t="str">
            <v>KASUNGU</v>
          </cell>
          <cell r="K44">
            <v>5</v>
          </cell>
        </row>
        <row r="45">
          <cell r="A45" t="str">
            <v>RS 545</v>
          </cell>
          <cell r="B45">
            <v>367</v>
          </cell>
          <cell r="C45" t="str">
            <v>C</v>
          </cell>
          <cell r="D45" t="str">
            <v>F</v>
          </cell>
          <cell r="E45" t="str">
            <v>junction M7 - Ngombe</v>
          </cell>
          <cell r="F45" t="str">
            <v>T340</v>
          </cell>
          <cell r="G45">
            <v>1</v>
          </cell>
          <cell r="H45">
            <v>11.1</v>
          </cell>
          <cell r="I45" t="str">
            <v>F</v>
          </cell>
          <cell r="J45" t="str">
            <v>NTCHISI</v>
          </cell>
          <cell r="K45">
            <v>5</v>
          </cell>
        </row>
        <row r="46">
          <cell r="A46" t="str">
            <v>RS 544</v>
          </cell>
          <cell r="B46">
            <v>366</v>
          </cell>
          <cell r="C46" t="str">
            <v>C</v>
          </cell>
          <cell r="D46" t="str">
            <v>F</v>
          </cell>
          <cell r="E46" t="str">
            <v>Ngombe - Kamsonga</v>
          </cell>
          <cell r="F46" t="str">
            <v>T340</v>
          </cell>
          <cell r="G46">
            <v>2</v>
          </cell>
          <cell r="H46">
            <v>9.8000000000000007</v>
          </cell>
          <cell r="I46" t="str">
            <v>F</v>
          </cell>
          <cell r="J46" t="str">
            <v>NTCHISI</v>
          </cell>
          <cell r="K46">
            <v>5</v>
          </cell>
        </row>
        <row r="47">
          <cell r="A47" t="str">
            <v>RS 546</v>
          </cell>
          <cell r="B47">
            <v>368</v>
          </cell>
          <cell r="C47" t="str">
            <v>C</v>
          </cell>
          <cell r="D47" t="str">
            <v>F</v>
          </cell>
          <cell r="E47" t="str">
            <v>Kamsonga - Chungu (junction M18)</v>
          </cell>
          <cell r="F47" t="str">
            <v>T340</v>
          </cell>
          <cell r="G47">
            <v>3</v>
          </cell>
          <cell r="H47">
            <v>17.899999999999999</v>
          </cell>
          <cell r="I47" t="str">
            <v>F</v>
          </cell>
          <cell r="J47" t="str">
            <v>NTCHISI</v>
          </cell>
          <cell r="K47">
            <v>5</v>
          </cell>
          <cell r="L47" t="str">
            <v>Changed designation from S100 to S101</v>
          </cell>
        </row>
        <row r="48">
          <cell r="A48" t="str">
            <v>RS 553</v>
          </cell>
          <cell r="B48">
            <v>375</v>
          </cell>
          <cell r="C48" t="str">
            <v>C</v>
          </cell>
          <cell r="D48" t="str">
            <v>F</v>
          </cell>
          <cell r="E48" t="str">
            <v>Malenga (junction M18) - Mpamantha</v>
          </cell>
          <cell r="F48" t="str">
            <v>T341</v>
          </cell>
          <cell r="G48">
            <v>1</v>
          </cell>
          <cell r="H48">
            <v>15.9</v>
          </cell>
          <cell r="I48" t="str">
            <v>F</v>
          </cell>
          <cell r="J48" t="str">
            <v>NKHOTA KOTA</v>
          </cell>
          <cell r="K48">
            <v>5</v>
          </cell>
        </row>
        <row r="49">
          <cell r="A49" t="str">
            <v>RS 548</v>
          </cell>
          <cell r="B49">
            <v>370</v>
          </cell>
          <cell r="C49" t="str">
            <v>C</v>
          </cell>
          <cell r="D49" t="str">
            <v>F</v>
          </cell>
          <cell r="E49" t="str">
            <v>Mpamantha - Luwi River</v>
          </cell>
          <cell r="F49" t="str">
            <v>T341</v>
          </cell>
          <cell r="G49">
            <v>2</v>
          </cell>
          <cell r="H49">
            <v>5.8</v>
          </cell>
          <cell r="I49" t="str">
            <v>F</v>
          </cell>
          <cell r="J49" t="str">
            <v>NKHOTA KOTA</v>
          </cell>
          <cell r="K49">
            <v>5</v>
          </cell>
        </row>
        <row r="50">
          <cell r="A50" t="str">
            <v>RS 555</v>
          </cell>
          <cell r="B50">
            <v>377</v>
          </cell>
          <cell r="C50" t="str">
            <v>C</v>
          </cell>
          <cell r="D50" t="str">
            <v>F</v>
          </cell>
          <cell r="E50" t="str">
            <v>Luwi River - Chalunda</v>
          </cell>
          <cell r="F50" t="str">
            <v>T341</v>
          </cell>
          <cell r="G50">
            <v>3</v>
          </cell>
          <cell r="H50">
            <v>8</v>
          </cell>
          <cell r="I50" t="str">
            <v>F</v>
          </cell>
          <cell r="J50" t="str">
            <v>NKHOTA KOTA</v>
          </cell>
          <cell r="K50">
            <v>5</v>
          </cell>
        </row>
        <row r="51">
          <cell r="A51" t="str">
            <v>RS 554</v>
          </cell>
          <cell r="B51">
            <v>376</v>
          </cell>
          <cell r="C51" t="str">
            <v>C</v>
          </cell>
          <cell r="D51" t="str">
            <v>F</v>
          </cell>
          <cell r="E51" t="str">
            <v>Chalunda - Gomadzi</v>
          </cell>
          <cell r="F51" t="str">
            <v>T341</v>
          </cell>
          <cell r="G51">
            <v>4</v>
          </cell>
          <cell r="H51">
            <v>5.4</v>
          </cell>
          <cell r="I51" t="str">
            <v>F</v>
          </cell>
          <cell r="J51" t="str">
            <v>NKHOTA KOTA</v>
          </cell>
          <cell r="K51">
            <v>5</v>
          </cell>
        </row>
        <row r="52">
          <cell r="A52" t="str">
            <v>RS 549</v>
          </cell>
          <cell r="B52">
            <v>371</v>
          </cell>
          <cell r="C52" t="str">
            <v>C</v>
          </cell>
          <cell r="D52" t="str">
            <v>F</v>
          </cell>
          <cell r="E52" t="str">
            <v>Gomadzi - Kayoyo</v>
          </cell>
          <cell r="F52" t="str">
            <v>T341</v>
          </cell>
          <cell r="G52">
            <v>5</v>
          </cell>
          <cell r="H52">
            <v>8.6999999999999993</v>
          </cell>
          <cell r="I52" t="str">
            <v>F</v>
          </cell>
          <cell r="J52" t="str">
            <v>NKHOTA KOTA</v>
          </cell>
          <cell r="K52">
            <v>5</v>
          </cell>
        </row>
        <row r="53">
          <cell r="A53" t="str">
            <v>RS 551</v>
          </cell>
          <cell r="B53">
            <v>373</v>
          </cell>
          <cell r="C53" t="str">
            <v>C</v>
          </cell>
          <cell r="D53" t="str">
            <v>F</v>
          </cell>
          <cell r="E53" t="str">
            <v>Kayoyo - Mwasambo</v>
          </cell>
          <cell r="F53" t="str">
            <v>T341</v>
          </cell>
          <cell r="G53">
            <v>6</v>
          </cell>
          <cell r="H53">
            <v>15.4</v>
          </cell>
          <cell r="I53" t="str">
            <v>F</v>
          </cell>
          <cell r="J53" t="str">
            <v>NKHOTA KOTA</v>
          </cell>
          <cell r="K53">
            <v>5</v>
          </cell>
        </row>
        <row r="54">
          <cell r="A54" t="str">
            <v>RS 547</v>
          </cell>
          <cell r="B54">
            <v>369</v>
          </cell>
          <cell r="C54" t="str">
            <v>C</v>
          </cell>
          <cell r="D54" t="str">
            <v>F</v>
          </cell>
          <cell r="E54" t="str">
            <v>Mwasambo - Kasakula</v>
          </cell>
          <cell r="F54" t="str">
            <v>T341</v>
          </cell>
          <cell r="G54">
            <v>7</v>
          </cell>
          <cell r="H54">
            <v>5.0999999999999996</v>
          </cell>
          <cell r="I54" t="str">
            <v>F</v>
          </cell>
          <cell r="J54" t="str">
            <v>NKHOTA KOTA</v>
          </cell>
          <cell r="K54">
            <v>5</v>
          </cell>
        </row>
        <row r="55">
          <cell r="A55" t="str">
            <v>RS 552</v>
          </cell>
          <cell r="B55">
            <v>374</v>
          </cell>
          <cell r="C55" t="str">
            <v>C</v>
          </cell>
          <cell r="D55" t="str">
            <v>F</v>
          </cell>
          <cell r="E55" t="str">
            <v>Kasakula - Chithembwe Village</v>
          </cell>
          <cell r="F55" t="str">
            <v>T341</v>
          </cell>
          <cell r="G55">
            <v>8</v>
          </cell>
          <cell r="H55">
            <v>12.2</v>
          </cell>
          <cell r="I55" t="str">
            <v>H</v>
          </cell>
          <cell r="J55" t="str">
            <v>NICHISI</v>
          </cell>
          <cell r="K55">
            <v>5</v>
          </cell>
        </row>
        <row r="56">
          <cell r="A56" t="str">
            <v>RS 550</v>
          </cell>
          <cell r="B56">
            <v>372</v>
          </cell>
          <cell r="C56" t="str">
            <v>C</v>
          </cell>
          <cell r="D56" t="str">
            <v>F</v>
          </cell>
          <cell r="E56" t="str">
            <v>Chithembwe Village - Mbonekela (junction M7)</v>
          </cell>
          <cell r="F56" t="str">
            <v>T341</v>
          </cell>
          <cell r="G56">
            <v>9</v>
          </cell>
          <cell r="H56">
            <v>17.8</v>
          </cell>
          <cell r="I56" t="str">
            <v>H</v>
          </cell>
          <cell r="J56" t="str">
            <v>NTCHISI</v>
          </cell>
          <cell r="K56">
            <v>5</v>
          </cell>
        </row>
        <row r="57">
          <cell r="A57" t="str">
            <v>RS 556</v>
          </cell>
          <cell r="B57">
            <v>378</v>
          </cell>
          <cell r="C57" t="str">
            <v>C</v>
          </cell>
          <cell r="D57" t="str">
            <v>F</v>
          </cell>
          <cell r="E57" t="str">
            <v>Kamwendo - Chiwoshya</v>
          </cell>
          <cell r="F57" t="str">
            <v>T342</v>
          </cell>
          <cell r="G57">
            <v>1</v>
          </cell>
          <cell r="H57">
            <v>17.5</v>
          </cell>
          <cell r="I57" t="str">
            <v>F</v>
          </cell>
          <cell r="J57" t="str">
            <v>MCHINJI</v>
          </cell>
          <cell r="K57">
            <v>6</v>
          </cell>
        </row>
        <row r="58">
          <cell r="A58" t="str">
            <v>RS 557</v>
          </cell>
          <cell r="B58">
            <v>379</v>
          </cell>
          <cell r="C58" t="str">
            <v>C</v>
          </cell>
          <cell r="D58" t="str">
            <v>F</v>
          </cell>
          <cell r="E58" t="str">
            <v>Chiwoshya - Bua River (Near Mphanga)</v>
          </cell>
          <cell r="F58" t="str">
            <v>T342</v>
          </cell>
          <cell r="G58">
            <v>2</v>
          </cell>
          <cell r="H58">
            <v>8.9</v>
          </cell>
          <cell r="I58" t="str">
            <v>F</v>
          </cell>
          <cell r="J58" t="str">
            <v>MCHINJI</v>
          </cell>
          <cell r="K58">
            <v>6</v>
          </cell>
        </row>
        <row r="59">
          <cell r="A59" t="str">
            <v>RS 558</v>
          </cell>
          <cell r="B59">
            <v>380</v>
          </cell>
          <cell r="C59" t="str">
            <v>C</v>
          </cell>
          <cell r="D59" t="str">
            <v>F</v>
          </cell>
          <cell r="E59" t="str">
            <v>Kasiya - Tonde</v>
          </cell>
          <cell r="F59" t="str">
            <v>T342</v>
          </cell>
          <cell r="G59">
            <v>3</v>
          </cell>
          <cell r="H59">
            <v>11</v>
          </cell>
          <cell r="I59" t="str">
            <v>F</v>
          </cell>
          <cell r="J59" t="str">
            <v>LILONGWE</v>
          </cell>
          <cell r="K59">
            <v>6</v>
          </cell>
        </row>
        <row r="60">
          <cell r="A60" t="str">
            <v>RS 560</v>
          </cell>
          <cell r="B60">
            <v>382</v>
          </cell>
          <cell r="C60" t="str">
            <v>C</v>
          </cell>
          <cell r="D60" t="str">
            <v>F</v>
          </cell>
          <cell r="E60" t="str">
            <v>Mung'ona - Chiwoshya</v>
          </cell>
          <cell r="F60" t="str">
            <v>T343</v>
          </cell>
          <cell r="G60">
            <v>1</v>
          </cell>
          <cell r="H60">
            <v>18</v>
          </cell>
          <cell r="I60" t="str">
            <v>F</v>
          </cell>
          <cell r="J60" t="str">
            <v>MCHINJI</v>
          </cell>
          <cell r="K60">
            <v>6</v>
          </cell>
        </row>
        <row r="61">
          <cell r="A61" t="str">
            <v>RS 559</v>
          </cell>
          <cell r="B61">
            <v>381</v>
          </cell>
          <cell r="C61" t="str">
            <v>C</v>
          </cell>
          <cell r="D61" t="str">
            <v>F</v>
          </cell>
          <cell r="E61" t="str">
            <v>Chiwoshya - Mavwere</v>
          </cell>
          <cell r="F61" t="str">
            <v>T343</v>
          </cell>
          <cell r="G61">
            <v>2</v>
          </cell>
          <cell r="H61">
            <v>15</v>
          </cell>
          <cell r="I61" t="str">
            <v>F</v>
          </cell>
          <cell r="J61" t="str">
            <v>MCHINJI</v>
          </cell>
          <cell r="K61">
            <v>6</v>
          </cell>
        </row>
        <row r="62">
          <cell r="A62" t="str">
            <v>RS 561</v>
          </cell>
          <cell r="B62">
            <v>383</v>
          </cell>
          <cell r="C62" t="str">
            <v>C</v>
          </cell>
          <cell r="D62" t="str">
            <v>F</v>
          </cell>
          <cell r="E62" t="str">
            <v>Mavwere - Msitu</v>
          </cell>
          <cell r="F62" t="str">
            <v>T343</v>
          </cell>
          <cell r="G62">
            <v>3</v>
          </cell>
          <cell r="H62">
            <v>8.3000000000000007</v>
          </cell>
          <cell r="I62" t="str">
            <v>F</v>
          </cell>
          <cell r="J62" t="str">
            <v>MCHINJI</v>
          </cell>
          <cell r="K62">
            <v>6</v>
          </cell>
        </row>
        <row r="63">
          <cell r="A63" t="str">
            <v>RS 562</v>
          </cell>
          <cell r="B63">
            <v>384</v>
          </cell>
          <cell r="C63" t="str">
            <v>C</v>
          </cell>
          <cell r="D63" t="str">
            <v>F</v>
          </cell>
          <cell r="E63" t="str">
            <v>Majiga - Daminga - junction D187</v>
          </cell>
          <cell r="F63" t="str">
            <v>T344</v>
          </cell>
          <cell r="G63">
            <v>1</v>
          </cell>
          <cell r="H63">
            <v>26</v>
          </cell>
          <cell r="I63" t="str">
            <v>F</v>
          </cell>
          <cell r="J63" t="str">
            <v>LILONGWE</v>
          </cell>
          <cell r="K63">
            <v>6</v>
          </cell>
          <cell r="L63" t="str">
            <v>Changed designation from M16 to S115</v>
          </cell>
        </row>
        <row r="64">
          <cell r="A64" t="str">
            <v>RS 563</v>
          </cell>
          <cell r="B64">
            <v>385</v>
          </cell>
          <cell r="C64" t="str">
            <v>C</v>
          </cell>
          <cell r="D64" t="str">
            <v>F</v>
          </cell>
          <cell r="E64" t="str">
            <v>Chileka (junction M12) - Mingondo T. C.</v>
          </cell>
          <cell r="F64" t="str">
            <v>T345</v>
          </cell>
          <cell r="G64">
            <v>1</v>
          </cell>
          <cell r="H64">
            <v>10.199999999999999</v>
          </cell>
          <cell r="I64" t="str">
            <v>F</v>
          </cell>
          <cell r="J64" t="str">
            <v>LILONGWE</v>
          </cell>
          <cell r="K64">
            <v>6</v>
          </cell>
        </row>
        <row r="65">
          <cell r="A65" t="str">
            <v>RS 567</v>
          </cell>
          <cell r="B65">
            <v>389</v>
          </cell>
          <cell r="C65" t="str">
            <v>C</v>
          </cell>
          <cell r="D65" t="str">
            <v>F</v>
          </cell>
          <cell r="E65" t="str">
            <v>Mingondo T. C. - Likuni River</v>
          </cell>
          <cell r="F65" t="str">
            <v>T345</v>
          </cell>
          <cell r="G65">
            <v>2</v>
          </cell>
          <cell r="H65">
            <v>7.9</v>
          </cell>
          <cell r="I65" t="str">
            <v>F</v>
          </cell>
          <cell r="J65" t="str">
            <v>LILONGWE</v>
          </cell>
          <cell r="K65">
            <v>6</v>
          </cell>
        </row>
        <row r="66">
          <cell r="A66" t="str">
            <v>RS 565</v>
          </cell>
          <cell r="B66">
            <v>387</v>
          </cell>
          <cell r="C66" t="str">
            <v>C</v>
          </cell>
          <cell r="D66" t="str">
            <v>F</v>
          </cell>
          <cell r="E66" t="str">
            <v>Likuni River - Njoka</v>
          </cell>
          <cell r="F66" t="str">
            <v>T345</v>
          </cell>
          <cell r="G66">
            <v>3</v>
          </cell>
          <cell r="H66">
            <v>8.4</v>
          </cell>
          <cell r="I66" t="str">
            <v>F</v>
          </cell>
          <cell r="J66" t="str">
            <v>LILONGWE</v>
          </cell>
          <cell r="K66">
            <v>6</v>
          </cell>
        </row>
        <row r="67">
          <cell r="A67" t="str">
            <v>RS 566</v>
          </cell>
          <cell r="B67">
            <v>388</v>
          </cell>
          <cell r="C67" t="str">
            <v>C</v>
          </cell>
          <cell r="D67" t="str">
            <v>F</v>
          </cell>
          <cell r="E67" t="str">
            <v>Njoka - Malingunde (junction S124)</v>
          </cell>
          <cell r="F67" t="str">
            <v>T345</v>
          </cell>
          <cell r="G67">
            <v>4</v>
          </cell>
          <cell r="H67">
            <v>9.6999999999999993</v>
          </cell>
          <cell r="I67" t="str">
            <v>F</v>
          </cell>
          <cell r="J67" t="str">
            <v>LILONGWE</v>
          </cell>
          <cell r="K67">
            <v>6</v>
          </cell>
        </row>
        <row r="68">
          <cell r="A68" t="str">
            <v>RS 569</v>
          </cell>
          <cell r="B68">
            <v>391</v>
          </cell>
          <cell r="C68" t="str">
            <v>C</v>
          </cell>
          <cell r="D68" t="str">
            <v>F</v>
          </cell>
          <cell r="E68" t="str">
            <v>Kayabwa - Badwa River</v>
          </cell>
          <cell r="F68" t="str">
            <v>T346</v>
          </cell>
          <cell r="G68">
            <v>1</v>
          </cell>
          <cell r="H68">
            <v>7.3</v>
          </cell>
          <cell r="I68" t="str">
            <v>F</v>
          </cell>
          <cell r="J68" t="str">
            <v>LILONGWE</v>
          </cell>
          <cell r="K68">
            <v>6</v>
          </cell>
        </row>
        <row r="69">
          <cell r="A69" t="str">
            <v>RS 568</v>
          </cell>
          <cell r="B69">
            <v>390</v>
          </cell>
          <cell r="C69" t="str">
            <v>C</v>
          </cell>
          <cell r="D69" t="str">
            <v>F</v>
          </cell>
          <cell r="E69" t="str">
            <v>Badwa River - Mika</v>
          </cell>
          <cell r="F69" t="str">
            <v>T346</v>
          </cell>
          <cell r="G69">
            <v>2</v>
          </cell>
          <cell r="H69">
            <v>7.3</v>
          </cell>
          <cell r="I69" t="str">
            <v>F</v>
          </cell>
          <cell r="J69" t="str">
            <v>LILONGWE</v>
          </cell>
          <cell r="K69">
            <v>6</v>
          </cell>
        </row>
        <row r="70">
          <cell r="A70" t="str">
            <v>RS 570</v>
          </cell>
          <cell r="B70">
            <v>382</v>
          </cell>
          <cell r="C70" t="str">
            <v>C</v>
          </cell>
          <cell r="D70" t="str">
            <v>F</v>
          </cell>
          <cell r="E70" t="str">
            <v xml:space="preserve">Mika - Kalonga </v>
          </cell>
          <cell r="F70" t="str">
            <v>T346</v>
          </cell>
          <cell r="G70">
            <v>3</v>
          </cell>
          <cell r="H70">
            <v>2.8</v>
          </cell>
          <cell r="I70" t="str">
            <v>F</v>
          </cell>
          <cell r="J70" t="str">
            <v>LILONGWE</v>
          </cell>
          <cell r="K70">
            <v>6</v>
          </cell>
        </row>
        <row r="71">
          <cell r="A71" t="str">
            <v>RS 571</v>
          </cell>
          <cell r="B71">
            <v>393</v>
          </cell>
          <cell r="C71" t="str">
            <v>C</v>
          </cell>
          <cell r="D71" t="str">
            <v>F</v>
          </cell>
          <cell r="E71" t="str">
            <v>Mutu - Mwalilakwacha</v>
          </cell>
          <cell r="F71" t="str">
            <v>T347</v>
          </cell>
          <cell r="G71">
            <v>1</v>
          </cell>
          <cell r="H71">
            <v>26</v>
          </cell>
          <cell r="I71" t="str">
            <v>F</v>
          </cell>
          <cell r="J71" t="str">
            <v>LILONGWE</v>
          </cell>
          <cell r="K71">
            <v>6</v>
          </cell>
        </row>
        <row r="72">
          <cell r="A72" t="str">
            <v>RS 572</v>
          </cell>
          <cell r="B72">
            <v>394</v>
          </cell>
          <cell r="C72" t="str">
            <v>C</v>
          </cell>
          <cell r="D72" t="str">
            <v>F</v>
          </cell>
          <cell r="E72" t="str">
            <v>Mponela - Mkulumimba</v>
          </cell>
          <cell r="F72" t="str">
            <v>T348</v>
          </cell>
          <cell r="G72">
            <v>1</v>
          </cell>
          <cell r="H72">
            <v>23.7</v>
          </cell>
          <cell r="I72" t="str">
            <v>F</v>
          </cell>
          <cell r="J72" t="str">
            <v>DOWA</v>
          </cell>
          <cell r="K72">
            <v>6</v>
          </cell>
        </row>
        <row r="73">
          <cell r="A73" t="str">
            <v>RS 258</v>
          </cell>
          <cell r="B73">
            <v>80</v>
          </cell>
          <cell r="C73" t="str">
            <v>C</v>
          </cell>
          <cell r="D73" t="str">
            <v>F</v>
          </cell>
          <cell r="E73" t="str">
            <v>Kasuntha - Mkulumimba</v>
          </cell>
          <cell r="F73" t="str">
            <v>T349</v>
          </cell>
          <cell r="G73">
            <v>1</v>
          </cell>
          <cell r="H73">
            <v>11.6</v>
          </cell>
          <cell r="I73" t="str">
            <v>FL</v>
          </cell>
          <cell r="J73" t="str">
            <v>DOWA</v>
          </cell>
          <cell r="K73" t="str">
            <v>5,6</v>
          </cell>
          <cell r="L73" t="str">
            <v>Changed designation from S120 to T349</v>
          </cell>
        </row>
        <row r="74">
          <cell r="A74" t="str">
            <v>RS 573</v>
          </cell>
          <cell r="B74">
            <v>395</v>
          </cell>
          <cell r="C74" t="str">
            <v>C</v>
          </cell>
          <cell r="D74" t="str">
            <v>F</v>
          </cell>
          <cell r="E74" t="str">
            <v>Mponera - Ntchisi</v>
          </cell>
          <cell r="F74" t="str">
            <v>T350</v>
          </cell>
          <cell r="G74">
            <v>1</v>
          </cell>
          <cell r="H74">
            <v>40</v>
          </cell>
          <cell r="I74" t="str">
            <v>FL</v>
          </cell>
          <cell r="J74" t="str">
            <v>DOWA</v>
          </cell>
          <cell r="K74">
            <v>5</v>
          </cell>
        </row>
        <row r="75">
          <cell r="A75" t="str">
            <v>RS 576</v>
          </cell>
          <cell r="B75">
            <v>398</v>
          </cell>
          <cell r="C75" t="str">
            <v>C</v>
          </cell>
          <cell r="D75" t="str">
            <v>F</v>
          </cell>
          <cell r="E75" t="str">
            <v>Mchinji Customs (junction M12) - Chikoka</v>
          </cell>
          <cell r="F75" t="str">
            <v>T351</v>
          </cell>
          <cell r="G75">
            <v>1</v>
          </cell>
          <cell r="H75">
            <v>9</v>
          </cell>
          <cell r="I75" t="str">
            <v>FL</v>
          </cell>
          <cell r="J75" t="str">
            <v>MCHINJI</v>
          </cell>
          <cell r="K75">
            <v>6</v>
          </cell>
        </row>
        <row r="76">
          <cell r="A76" t="str">
            <v>RS 574</v>
          </cell>
          <cell r="B76">
            <v>396</v>
          </cell>
          <cell r="C76" t="str">
            <v>C</v>
          </cell>
          <cell r="D76" t="str">
            <v>F</v>
          </cell>
          <cell r="E76" t="str">
            <v>Chikoka - Likawe</v>
          </cell>
          <cell r="F76" t="str">
            <v>T351</v>
          </cell>
          <cell r="G76">
            <v>2</v>
          </cell>
          <cell r="H76">
            <v>6.5</v>
          </cell>
          <cell r="I76" t="str">
            <v>FL</v>
          </cell>
          <cell r="J76" t="str">
            <v>MCHINJI</v>
          </cell>
          <cell r="K76">
            <v>6</v>
          </cell>
        </row>
        <row r="77">
          <cell r="A77" t="str">
            <v>RS 577</v>
          </cell>
          <cell r="B77">
            <v>399</v>
          </cell>
          <cell r="C77" t="str">
            <v>C</v>
          </cell>
          <cell r="D77" t="str">
            <v>F</v>
          </cell>
          <cell r="E77" t="str">
            <v>Likawe - Ulele</v>
          </cell>
          <cell r="F77" t="str">
            <v>T351</v>
          </cell>
          <cell r="G77">
            <v>3</v>
          </cell>
          <cell r="H77">
            <v>39.6</v>
          </cell>
          <cell r="I77" t="str">
            <v>FL</v>
          </cell>
          <cell r="J77" t="str">
            <v>MCHINJI</v>
          </cell>
          <cell r="K77">
            <v>6</v>
          </cell>
        </row>
        <row r="78">
          <cell r="A78" t="str">
            <v>RS 575</v>
          </cell>
          <cell r="B78">
            <v>397</v>
          </cell>
          <cell r="C78" t="str">
            <v>C</v>
          </cell>
          <cell r="D78" t="str">
            <v>F</v>
          </cell>
          <cell r="E78" t="str">
            <v>Ulele - Kamwendo (junction M12)</v>
          </cell>
          <cell r="F78" t="str">
            <v>T351</v>
          </cell>
          <cell r="G78">
            <v>4</v>
          </cell>
          <cell r="H78">
            <v>14.8</v>
          </cell>
          <cell r="I78" t="str">
            <v>FL</v>
          </cell>
          <cell r="J78" t="str">
            <v>MCHINJI</v>
          </cell>
          <cell r="K78">
            <v>6</v>
          </cell>
        </row>
        <row r="79">
          <cell r="A79" t="str">
            <v>RS 578</v>
          </cell>
          <cell r="B79">
            <v>400</v>
          </cell>
          <cell r="C79" t="str">
            <v>C</v>
          </cell>
          <cell r="D79" t="str">
            <v>F</v>
          </cell>
          <cell r="E79" t="str">
            <v>Benga (junction M5) - Juma</v>
          </cell>
          <cell r="F79" t="str">
            <v>T355</v>
          </cell>
          <cell r="G79">
            <v>1</v>
          </cell>
          <cell r="H79">
            <v>2.8</v>
          </cell>
          <cell r="I79" t="str">
            <v>FL</v>
          </cell>
          <cell r="J79" t="str">
            <v>NKHOTA KOTA</v>
          </cell>
          <cell r="K79">
            <v>5</v>
          </cell>
        </row>
        <row r="80">
          <cell r="A80" t="str">
            <v>RS 579</v>
          </cell>
          <cell r="B80">
            <v>401</v>
          </cell>
          <cell r="C80" t="str">
            <v>C</v>
          </cell>
          <cell r="D80" t="str">
            <v>F</v>
          </cell>
          <cell r="E80" t="str">
            <v>Juma - Suluwi</v>
          </cell>
          <cell r="F80" t="str">
            <v>T355</v>
          </cell>
          <cell r="G80">
            <v>2</v>
          </cell>
          <cell r="H80">
            <v>8</v>
          </cell>
          <cell r="I80" t="str">
            <v>FL</v>
          </cell>
          <cell r="J80" t="str">
            <v>NKHOTA KOTA</v>
          </cell>
          <cell r="K80">
            <v>5</v>
          </cell>
        </row>
        <row r="81">
          <cell r="A81" t="str">
            <v>RS 591</v>
          </cell>
          <cell r="B81">
            <v>413</v>
          </cell>
          <cell r="C81" t="str">
            <v>C</v>
          </cell>
          <cell r="D81" t="str">
            <v>F</v>
          </cell>
          <cell r="E81" t="str">
            <v>Suluwi - Kachisoka (junction M5)</v>
          </cell>
          <cell r="F81" t="str">
            <v>T355</v>
          </cell>
          <cell r="G81">
            <v>3</v>
          </cell>
          <cell r="H81">
            <v>9.5</v>
          </cell>
          <cell r="I81" t="str">
            <v>FL</v>
          </cell>
          <cell r="J81" t="str">
            <v>NKHOTA KOTA</v>
          </cell>
          <cell r="K81">
            <v>7</v>
          </cell>
          <cell r="L81" t="str">
            <v>Changed designation from T358 to T355</v>
          </cell>
        </row>
        <row r="82">
          <cell r="A82" t="str">
            <v>RS 580</v>
          </cell>
          <cell r="B82">
            <v>402</v>
          </cell>
          <cell r="C82" t="str">
            <v>C</v>
          </cell>
          <cell r="D82" t="str">
            <v>F</v>
          </cell>
          <cell r="E82" t="str">
            <v>Kanyenyeva (junction M14) - Chitala River Bridge</v>
          </cell>
          <cell r="F82" t="str">
            <v>T356</v>
          </cell>
          <cell r="G82">
            <v>1</v>
          </cell>
          <cell r="H82">
            <v>8.1999999999999993</v>
          </cell>
          <cell r="I82" t="str">
            <v>FL</v>
          </cell>
          <cell r="J82" t="str">
            <v>DOWA</v>
          </cell>
          <cell r="K82">
            <v>6</v>
          </cell>
        </row>
        <row r="83">
          <cell r="A83" t="str">
            <v>RS 581</v>
          </cell>
          <cell r="B83">
            <v>403</v>
          </cell>
          <cell r="C83" t="str">
            <v>C</v>
          </cell>
          <cell r="D83" t="str">
            <v>F</v>
          </cell>
          <cell r="E83" t="str">
            <v>Chitala River Bridge - Sambo</v>
          </cell>
          <cell r="F83" t="str">
            <v>T356</v>
          </cell>
          <cell r="G83">
            <v>2</v>
          </cell>
          <cell r="H83">
            <v>12</v>
          </cell>
          <cell r="I83" t="str">
            <v>FL</v>
          </cell>
          <cell r="J83" t="str">
            <v>SALIMA</v>
          </cell>
          <cell r="K83">
            <v>6</v>
          </cell>
        </row>
        <row r="84">
          <cell r="A84" t="str">
            <v>RS 582</v>
          </cell>
          <cell r="B84">
            <v>404</v>
          </cell>
          <cell r="C84" t="str">
            <v>C</v>
          </cell>
          <cell r="D84" t="str">
            <v>F</v>
          </cell>
          <cell r="E84" t="str">
            <v>Sambo - Nkhombedza (junction M5)</v>
          </cell>
          <cell r="F84" t="str">
            <v>T356</v>
          </cell>
          <cell r="G84">
            <v>3</v>
          </cell>
          <cell r="H84">
            <v>5.9</v>
          </cell>
          <cell r="I84" t="str">
            <v>FL</v>
          </cell>
          <cell r="J84" t="str">
            <v>SALIMA</v>
          </cell>
          <cell r="K84">
            <v>6</v>
          </cell>
        </row>
        <row r="85">
          <cell r="A85" t="str">
            <v>RS 585</v>
          </cell>
          <cell r="B85">
            <v>407</v>
          </cell>
          <cell r="C85" t="str">
            <v>C</v>
          </cell>
          <cell r="D85" t="str">
            <v>F</v>
          </cell>
          <cell r="E85" t="str">
            <v>Chipemedza - Salima railway crossing</v>
          </cell>
          <cell r="F85" t="str">
            <v>T357</v>
          </cell>
          <cell r="G85">
            <v>1</v>
          </cell>
          <cell r="H85">
            <v>1.6</v>
          </cell>
          <cell r="I85" t="str">
            <v>FL</v>
          </cell>
          <cell r="J85" t="str">
            <v>SALIMA</v>
          </cell>
          <cell r="K85">
            <v>7</v>
          </cell>
        </row>
        <row r="86">
          <cell r="A86" t="str">
            <v>RS 583</v>
          </cell>
          <cell r="B86">
            <v>405</v>
          </cell>
          <cell r="C86" t="str">
            <v>C</v>
          </cell>
          <cell r="D86" t="str">
            <v>F</v>
          </cell>
          <cell r="E86" t="str">
            <v>Salima railway crossing - Cherani</v>
          </cell>
          <cell r="F86" t="str">
            <v>T357</v>
          </cell>
          <cell r="G86">
            <v>2</v>
          </cell>
          <cell r="H86">
            <v>8.3000000000000007</v>
          </cell>
          <cell r="I86" t="str">
            <v>FL</v>
          </cell>
          <cell r="J86" t="str">
            <v>SALIMA</v>
          </cell>
          <cell r="K86">
            <v>7</v>
          </cell>
        </row>
        <row r="87">
          <cell r="A87" t="str">
            <v>RS 584</v>
          </cell>
          <cell r="B87">
            <v>406</v>
          </cell>
          <cell r="C87" t="str">
            <v>C</v>
          </cell>
          <cell r="D87" t="str">
            <v>F</v>
          </cell>
          <cell r="E87" t="str">
            <v>Cherani - Kachulu</v>
          </cell>
          <cell r="F87" t="str">
            <v>T357</v>
          </cell>
          <cell r="G87">
            <v>3</v>
          </cell>
          <cell r="H87">
            <v>10.4</v>
          </cell>
          <cell r="I87" t="str">
            <v>FL</v>
          </cell>
          <cell r="J87" t="str">
            <v>SALIMA</v>
          </cell>
          <cell r="K87">
            <v>7</v>
          </cell>
        </row>
        <row r="88">
          <cell r="A88" t="str">
            <v>RS 663</v>
          </cell>
          <cell r="B88">
            <v>485</v>
          </cell>
          <cell r="C88" t="str">
            <v>C</v>
          </cell>
          <cell r="D88" t="str">
            <v>F</v>
          </cell>
          <cell r="E88" t="str">
            <v>Kachulu - Lifuwu</v>
          </cell>
          <cell r="F88" t="str">
            <v>T357</v>
          </cell>
          <cell r="G88">
            <v>3</v>
          </cell>
          <cell r="H88">
            <v>7</v>
          </cell>
          <cell r="I88" t="str">
            <v>FL</v>
          </cell>
          <cell r="J88" t="str">
            <v>SALIMA</v>
          </cell>
          <cell r="K88">
            <v>7</v>
          </cell>
          <cell r="L88" t="str">
            <v>Changed designation from D276 to T357</v>
          </cell>
        </row>
        <row r="89">
          <cell r="A89" t="str">
            <v>RS 587</v>
          </cell>
          <cell r="B89">
            <v>409</v>
          </cell>
          <cell r="C89" t="str">
            <v>C</v>
          </cell>
          <cell r="D89" t="str">
            <v>F</v>
          </cell>
          <cell r="E89" t="str">
            <v>Lifuwu - Mikute</v>
          </cell>
          <cell r="F89" t="str">
            <v>T357</v>
          </cell>
          <cell r="G89">
            <v>5</v>
          </cell>
          <cell r="H89">
            <v>9.6</v>
          </cell>
          <cell r="I89" t="str">
            <v>FL</v>
          </cell>
          <cell r="J89" t="str">
            <v>SALIMA</v>
          </cell>
          <cell r="K89">
            <v>7</v>
          </cell>
          <cell r="L89" t="str">
            <v>Changed designation from T358 to T357</v>
          </cell>
        </row>
        <row r="90">
          <cell r="A90" t="str">
            <v>RS 586</v>
          </cell>
          <cell r="B90">
            <v>408</v>
          </cell>
          <cell r="C90" t="str">
            <v>C</v>
          </cell>
          <cell r="D90" t="str">
            <v>F</v>
          </cell>
          <cell r="E90" t="str">
            <v>Mikute - Nafulu</v>
          </cell>
          <cell r="F90" t="str">
            <v>T358</v>
          </cell>
          <cell r="G90">
            <v>1</v>
          </cell>
          <cell r="H90">
            <v>2.7</v>
          </cell>
          <cell r="I90" t="str">
            <v>FL</v>
          </cell>
          <cell r="J90" t="str">
            <v>SALIMA</v>
          </cell>
          <cell r="K90">
            <v>7</v>
          </cell>
        </row>
        <row r="91">
          <cell r="A91" t="str">
            <v>RS 590</v>
          </cell>
          <cell r="B91">
            <v>412</v>
          </cell>
          <cell r="C91" t="str">
            <v>C</v>
          </cell>
          <cell r="D91" t="str">
            <v>F</v>
          </cell>
          <cell r="E91" t="str">
            <v>Nafulu - Kachule</v>
          </cell>
          <cell r="F91" t="str">
            <v>T358</v>
          </cell>
          <cell r="G91">
            <v>2</v>
          </cell>
          <cell r="H91">
            <v>10.5</v>
          </cell>
          <cell r="I91" t="str">
            <v>FL</v>
          </cell>
          <cell r="J91" t="str">
            <v>SALIMA</v>
          </cell>
          <cell r="K91">
            <v>7</v>
          </cell>
        </row>
        <row r="92">
          <cell r="A92" t="str">
            <v>RS 589</v>
          </cell>
          <cell r="B92">
            <v>411</v>
          </cell>
          <cell r="C92" t="str">
            <v>C</v>
          </cell>
          <cell r="D92" t="str">
            <v>F</v>
          </cell>
          <cell r="E92" t="str">
            <v>Kachule - Maganga</v>
          </cell>
          <cell r="F92" t="str">
            <v>T358</v>
          </cell>
          <cell r="G92">
            <v>3</v>
          </cell>
          <cell r="H92">
            <v>2.4</v>
          </cell>
          <cell r="I92" t="str">
            <v>FL</v>
          </cell>
          <cell r="J92" t="str">
            <v>SALIMA</v>
          </cell>
          <cell r="K92">
            <v>7</v>
          </cell>
        </row>
        <row r="93">
          <cell r="A93" t="str">
            <v>RS 588</v>
          </cell>
          <cell r="B93">
            <v>410</v>
          </cell>
          <cell r="C93" t="str">
            <v>C</v>
          </cell>
          <cell r="D93" t="str">
            <v>F</v>
          </cell>
          <cell r="E93" t="str">
            <v>Kachule - Chipemedza</v>
          </cell>
          <cell r="F93" t="str">
            <v>T358</v>
          </cell>
          <cell r="G93">
            <v>4</v>
          </cell>
          <cell r="H93">
            <v>10.8</v>
          </cell>
          <cell r="I93" t="str">
            <v>FL</v>
          </cell>
          <cell r="J93" t="str">
            <v>SALIMA</v>
          </cell>
          <cell r="K93">
            <v>7</v>
          </cell>
        </row>
        <row r="94">
          <cell r="A94" t="str">
            <v>RS 594</v>
          </cell>
          <cell r="B94">
            <v>416</v>
          </cell>
          <cell r="C94" t="str">
            <v>C</v>
          </cell>
          <cell r="D94" t="str">
            <v>F</v>
          </cell>
          <cell r="E94" t="str">
            <v>Mpeya T.C - Kalembera</v>
          </cell>
          <cell r="F94" t="str">
            <v>T363</v>
          </cell>
          <cell r="G94">
            <v>1</v>
          </cell>
          <cell r="H94">
            <v>9.1999999999999993</v>
          </cell>
          <cell r="I94" t="str">
            <v>R</v>
          </cell>
          <cell r="J94" t="str">
            <v>LILONGWE</v>
          </cell>
          <cell r="K94">
            <v>6</v>
          </cell>
          <cell r="L94" t="str">
            <v>Section start changed to exclude Chendawaka Road (RS 154)</v>
          </cell>
        </row>
        <row r="95">
          <cell r="A95" t="str">
            <v>RS 593</v>
          </cell>
          <cell r="B95">
            <v>415</v>
          </cell>
          <cell r="C95" t="str">
            <v>C</v>
          </cell>
          <cell r="D95" t="str">
            <v>F</v>
          </cell>
          <cell r="E95" t="str">
            <v>Kalembera - Lundu</v>
          </cell>
          <cell r="F95" t="str">
            <v>T363</v>
          </cell>
          <cell r="G95">
            <v>2</v>
          </cell>
          <cell r="H95">
            <v>5.8</v>
          </cell>
          <cell r="I95" t="str">
            <v>R</v>
          </cell>
          <cell r="J95" t="str">
            <v>LILONGWE</v>
          </cell>
          <cell r="K95">
            <v>6</v>
          </cell>
        </row>
        <row r="96">
          <cell r="A96" t="str">
            <v>RS 596</v>
          </cell>
          <cell r="B96">
            <v>418</v>
          </cell>
          <cell r="C96" t="str">
            <v>C</v>
          </cell>
          <cell r="D96" t="str">
            <v>F</v>
          </cell>
          <cell r="E96" t="str">
            <v>Samu (junction M12) - Kanyelele</v>
          </cell>
          <cell r="F96" t="str">
            <v>T364</v>
          </cell>
          <cell r="G96">
            <v>1</v>
          </cell>
          <cell r="H96">
            <v>5.7</v>
          </cell>
          <cell r="I96" t="str">
            <v>FL</v>
          </cell>
          <cell r="J96" t="str">
            <v>LILONGWE</v>
          </cell>
          <cell r="K96">
            <v>6</v>
          </cell>
        </row>
        <row r="97">
          <cell r="A97" t="str">
            <v>RS 595</v>
          </cell>
          <cell r="B97">
            <v>417</v>
          </cell>
          <cell r="C97" t="str">
            <v>C</v>
          </cell>
          <cell r="D97" t="str">
            <v>F</v>
          </cell>
          <cell r="E97" t="str">
            <v>Kanyelele - Nakura</v>
          </cell>
          <cell r="F97" t="str">
            <v>T364</v>
          </cell>
          <cell r="G97">
            <v>2</v>
          </cell>
          <cell r="H97">
            <v>5.9</v>
          </cell>
          <cell r="I97" t="str">
            <v>FL</v>
          </cell>
          <cell r="J97" t="str">
            <v>LILONGWE</v>
          </cell>
          <cell r="K97">
            <v>6</v>
          </cell>
          <cell r="L97" t="str">
            <v>Changed junction road designation from M5</v>
          </cell>
        </row>
        <row r="98">
          <cell r="A98" t="str">
            <v>RS 669</v>
          </cell>
          <cell r="B98">
            <v>491</v>
          </cell>
          <cell r="C98" t="str">
            <v>C</v>
          </cell>
          <cell r="D98" t="str">
            <v>F</v>
          </cell>
          <cell r="E98" t="str">
            <v>Nakula - Kakoma</v>
          </cell>
          <cell r="F98" t="str">
            <v>T364</v>
          </cell>
          <cell r="G98">
            <v>3</v>
          </cell>
          <cell r="H98">
            <v>8.4</v>
          </cell>
          <cell r="I98" t="str">
            <v>FL</v>
          </cell>
          <cell r="J98" t="str">
            <v>LILONGWE</v>
          </cell>
          <cell r="K98">
            <v>6</v>
          </cell>
          <cell r="L98" t="str">
            <v>Changed designation from UDX to T364</v>
          </cell>
        </row>
        <row r="99">
          <cell r="A99" t="str">
            <v>RS 597</v>
          </cell>
          <cell r="B99">
            <v>419</v>
          </cell>
          <cell r="C99" t="str">
            <v>C</v>
          </cell>
          <cell r="D99" t="str">
            <v>F</v>
          </cell>
          <cell r="E99" t="str">
            <v>Kakoma - Njoka</v>
          </cell>
          <cell r="F99" t="str">
            <v>T364</v>
          </cell>
          <cell r="G99">
            <v>4</v>
          </cell>
          <cell r="H99">
            <v>11.9</v>
          </cell>
          <cell r="I99" t="str">
            <v>FL</v>
          </cell>
          <cell r="J99" t="str">
            <v>LILONGWE</v>
          </cell>
          <cell r="K99">
            <v>6</v>
          </cell>
        </row>
        <row r="100">
          <cell r="A100" t="str">
            <v>RS 604</v>
          </cell>
          <cell r="B100">
            <v>426</v>
          </cell>
          <cell r="C100" t="str">
            <v>C</v>
          </cell>
          <cell r="D100" t="str">
            <v>F</v>
          </cell>
          <cell r="E100" t="str">
            <v>Kbyzala Village - Chizandu</v>
          </cell>
          <cell r="F100" t="str">
            <v>T366</v>
          </cell>
          <cell r="G100">
            <v>1</v>
          </cell>
          <cell r="H100">
            <v>12.1</v>
          </cell>
          <cell r="I100" t="str">
            <v>FL</v>
          </cell>
          <cell r="J100" t="str">
            <v>LILONGWE</v>
          </cell>
          <cell r="K100">
            <v>6</v>
          </cell>
        </row>
        <row r="101">
          <cell r="A101" t="str">
            <v>RS 603</v>
          </cell>
          <cell r="B101">
            <v>425</v>
          </cell>
          <cell r="C101" t="str">
            <v>C</v>
          </cell>
          <cell r="D101" t="str">
            <v>F</v>
          </cell>
          <cell r="E101" t="str">
            <v>Chizandu - Kambanizithe</v>
          </cell>
          <cell r="F101" t="str">
            <v>T366</v>
          </cell>
          <cell r="G101">
            <v>2</v>
          </cell>
          <cell r="H101">
            <v>8.6999999999999993</v>
          </cell>
          <cell r="I101" t="str">
            <v>FL</v>
          </cell>
          <cell r="J101" t="str">
            <v>LILONGWE</v>
          </cell>
          <cell r="K101">
            <v>6</v>
          </cell>
          <cell r="L101" t="str">
            <v>Changed designation from D198 to S124</v>
          </cell>
        </row>
        <row r="102">
          <cell r="A102" t="str">
            <v>RS 601</v>
          </cell>
          <cell r="B102">
            <v>423</v>
          </cell>
          <cell r="C102" t="str">
            <v>C</v>
          </cell>
          <cell r="D102" t="str">
            <v>F</v>
          </cell>
          <cell r="E102" t="str">
            <v>Kambanizithe - Diamphwe River bridge</v>
          </cell>
          <cell r="F102" t="str">
            <v>T366</v>
          </cell>
          <cell r="G102">
            <v>3</v>
          </cell>
          <cell r="H102">
            <v>7.7</v>
          </cell>
          <cell r="I102" t="str">
            <v>FL</v>
          </cell>
          <cell r="J102" t="str">
            <v>LILONGWE</v>
          </cell>
          <cell r="K102">
            <v>6</v>
          </cell>
        </row>
        <row r="103">
          <cell r="A103" t="str">
            <v>RS 598</v>
          </cell>
          <cell r="B103">
            <v>420</v>
          </cell>
          <cell r="C103" t="str">
            <v>C</v>
          </cell>
          <cell r="D103" t="str">
            <v>F</v>
          </cell>
          <cell r="E103" t="str">
            <v>Diamphwe River bridge - Kafere</v>
          </cell>
          <cell r="F103" t="str">
            <v>T366</v>
          </cell>
          <cell r="G103">
            <v>4</v>
          </cell>
          <cell r="H103">
            <v>12.2</v>
          </cell>
          <cell r="I103" t="str">
            <v>FL</v>
          </cell>
          <cell r="J103" t="str">
            <v>DEDZA</v>
          </cell>
          <cell r="K103">
            <v>6</v>
          </cell>
        </row>
        <row r="104">
          <cell r="A104" t="str">
            <v>RS 602</v>
          </cell>
          <cell r="B104">
            <v>424</v>
          </cell>
          <cell r="C104" t="str">
            <v>C</v>
          </cell>
          <cell r="D104" t="str">
            <v>F</v>
          </cell>
          <cell r="E104" t="str">
            <v>Kafere - Dzalanyama</v>
          </cell>
          <cell r="F104" t="str">
            <v>T366</v>
          </cell>
          <cell r="G104">
            <v>5</v>
          </cell>
          <cell r="H104">
            <v>3.3</v>
          </cell>
          <cell r="I104" t="str">
            <v>FL</v>
          </cell>
          <cell r="J104" t="str">
            <v>DEDZA</v>
          </cell>
          <cell r="K104">
            <v>6</v>
          </cell>
        </row>
        <row r="105">
          <cell r="A105" t="str">
            <v>RS 599</v>
          </cell>
          <cell r="B105">
            <v>421</v>
          </cell>
          <cell r="C105" t="str">
            <v>C</v>
          </cell>
          <cell r="D105" t="str">
            <v>F</v>
          </cell>
          <cell r="E105" t="str">
            <v>Dzalanyama - Mtengowagwa</v>
          </cell>
          <cell r="F105" t="str">
            <v>T366</v>
          </cell>
          <cell r="G105">
            <v>6</v>
          </cell>
          <cell r="H105">
            <v>31.3</v>
          </cell>
          <cell r="I105" t="str">
            <v>FL</v>
          </cell>
          <cell r="J105" t="str">
            <v>DEDZA</v>
          </cell>
          <cell r="K105">
            <v>6</v>
          </cell>
        </row>
        <row r="106">
          <cell r="A106" t="str">
            <v>RS 662</v>
          </cell>
          <cell r="B106">
            <v>484</v>
          </cell>
          <cell r="C106" t="str">
            <v>C</v>
          </cell>
          <cell r="D106" t="str">
            <v>F</v>
          </cell>
          <cell r="E106" t="str">
            <v>Mtengowagwa - Mikonde</v>
          </cell>
          <cell r="F106" t="str">
            <v>T366</v>
          </cell>
          <cell r="G106">
            <v>7</v>
          </cell>
          <cell r="H106">
            <v>2.8</v>
          </cell>
          <cell r="I106" t="str">
            <v>FL</v>
          </cell>
          <cell r="J106" t="str">
            <v>DEDZA</v>
          </cell>
          <cell r="K106">
            <v>6</v>
          </cell>
          <cell r="L106" t="str">
            <v>Changed designation from D209 to T366</v>
          </cell>
        </row>
        <row r="107">
          <cell r="A107" t="str">
            <v>RS 600</v>
          </cell>
          <cell r="B107">
            <v>422</v>
          </cell>
          <cell r="C107" t="str">
            <v>C</v>
          </cell>
          <cell r="D107" t="str">
            <v>F</v>
          </cell>
          <cell r="E107" t="str">
            <v>Mikonde - Njonja</v>
          </cell>
          <cell r="F107" t="str">
            <v>T366</v>
          </cell>
          <cell r="G107">
            <v>8</v>
          </cell>
          <cell r="H107">
            <v>6.2</v>
          </cell>
          <cell r="I107" t="str">
            <v>FL</v>
          </cell>
          <cell r="J107" t="str">
            <v>DEDZA</v>
          </cell>
          <cell r="K107">
            <v>6</v>
          </cell>
        </row>
        <row r="108">
          <cell r="A108" t="str">
            <v>RS 668</v>
          </cell>
          <cell r="B108">
            <v>490</v>
          </cell>
          <cell r="C108" t="str">
            <v>C</v>
          </cell>
          <cell r="D108" t="str">
            <v>F</v>
          </cell>
          <cell r="E108" t="str">
            <v>Mbala - Kambanizithe</v>
          </cell>
          <cell r="F108" t="str">
            <v>T367</v>
          </cell>
          <cell r="G108">
            <v>1</v>
          </cell>
          <cell r="H108">
            <v>8.1999999999999993</v>
          </cell>
          <cell r="I108" t="str">
            <v>FL</v>
          </cell>
          <cell r="J108" t="str">
            <v>LILONGWE</v>
          </cell>
          <cell r="K108">
            <v>6</v>
          </cell>
          <cell r="L108" t="str">
            <v>Changed designation from UD to T367.</v>
          </cell>
        </row>
        <row r="109">
          <cell r="A109" t="str">
            <v>RS 605</v>
          </cell>
          <cell r="B109">
            <v>427</v>
          </cell>
          <cell r="C109" t="str">
            <v>C</v>
          </cell>
          <cell r="D109" t="str">
            <v>F</v>
          </cell>
          <cell r="E109" t="str">
            <v>Diamphwe River - Mtengowangwa</v>
          </cell>
          <cell r="F109" t="str">
            <v>T368</v>
          </cell>
          <cell r="G109">
            <v>1</v>
          </cell>
          <cell r="H109">
            <v>18.600000000000001</v>
          </cell>
          <cell r="I109" t="str">
            <v>FL</v>
          </cell>
          <cell r="J109" t="str">
            <v>DEDZA</v>
          </cell>
          <cell r="K109">
            <v>6</v>
          </cell>
        </row>
        <row r="110">
          <cell r="A110" t="str">
            <v>RS 608</v>
          </cell>
          <cell r="B110">
            <v>430</v>
          </cell>
          <cell r="C110" t="str">
            <v>C</v>
          </cell>
          <cell r="D110" t="str">
            <v>F</v>
          </cell>
          <cell r="E110" t="str">
            <v>Chalendewa - Nanjiri River</v>
          </cell>
          <cell r="F110" t="str">
            <v>T369</v>
          </cell>
          <cell r="G110">
            <v>1</v>
          </cell>
          <cell r="H110">
            <v>6.3</v>
          </cell>
          <cell r="I110" t="str">
            <v>FL</v>
          </cell>
          <cell r="J110" t="str">
            <v>LILONGWE</v>
          </cell>
          <cell r="K110">
            <v>6</v>
          </cell>
        </row>
        <row r="111">
          <cell r="A111" t="str">
            <v>RS 607</v>
          </cell>
          <cell r="B111">
            <v>429</v>
          </cell>
          <cell r="C111" t="str">
            <v>C</v>
          </cell>
          <cell r="D111" t="str">
            <v>F</v>
          </cell>
          <cell r="E111" t="str">
            <v>Nanjiri River - Perete</v>
          </cell>
          <cell r="F111" t="str">
            <v>T369</v>
          </cell>
          <cell r="G111">
            <v>2</v>
          </cell>
          <cell r="H111">
            <v>9</v>
          </cell>
          <cell r="I111" t="str">
            <v>FL</v>
          </cell>
          <cell r="J111" t="str">
            <v>LILONGWE</v>
          </cell>
          <cell r="K111">
            <v>6</v>
          </cell>
        </row>
        <row r="112">
          <cell r="A112" t="str">
            <v>RS 606</v>
          </cell>
          <cell r="B112">
            <v>428</v>
          </cell>
          <cell r="C112" t="str">
            <v>C</v>
          </cell>
          <cell r="D112" t="str">
            <v>F</v>
          </cell>
          <cell r="E112" t="str">
            <v>Perete - Chiwoko</v>
          </cell>
          <cell r="F112" t="str">
            <v>T369</v>
          </cell>
          <cell r="G112">
            <v>3</v>
          </cell>
          <cell r="H112">
            <v>5.9</v>
          </cell>
          <cell r="I112" t="str">
            <v>FL</v>
          </cell>
          <cell r="J112" t="str">
            <v>LILONGWE</v>
          </cell>
          <cell r="K112">
            <v>6</v>
          </cell>
        </row>
        <row r="113">
          <cell r="A113" t="str">
            <v>RS 664</v>
          </cell>
          <cell r="B113">
            <v>486</v>
          </cell>
          <cell r="C113" t="str">
            <v>C</v>
          </cell>
          <cell r="D113" t="str">
            <v>F</v>
          </cell>
          <cell r="E113" t="str">
            <v>Kalumba T/Off (junction M1) - Chikhombe</v>
          </cell>
          <cell r="F113" t="str">
            <v>T370</v>
          </cell>
          <cell r="G113">
            <v>1</v>
          </cell>
          <cell r="H113">
            <v>10.5</v>
          </cell>
          <cell r="I113" t="str">
            <v>C</v>
          </cell>
          <cell r="J113" t="str">
            <v>LILONGWE</v>
          </cell>
          <cell r="K113">
            <v>8</v>
          </cell>
          <cell r="L113" t="str">
            <v>Changed designation from D370 to T370</v>
          </cell>
        </row>
        <row r="114">
          <cell r="A114" t="str">
            <v>RS 665</v>
          </cell>
          <cell r="B114">
            <v>487</v>
          </cell>
          <cell r="C114" t="str">
            <v>C</v>
          </cell>
          <cell r="D114" t="str">
            <v>F</v>
          </cell>
          <cell r="E114" t="str">
            <v>Chikhombe - Chiwoko</v>
          </cell>
          <cell r="F114" t="str">
            <v>T370</v>
          </cell>
          <cell r="G114">
            <v>2</v>
          </cell>
          <cell r="H114">
            <v>10.4</v>
          </cell>
          <cell r="I114" t="str">
            <v>C</v>
          </cell>
          <cell r="J114" t="str">
            <v>LILONGWE</v>
          </cell>
          <cell r="K114">
            <v>8</v>
          </cell>
          <cell r="L114" t="str">
            <v>Changed designation from D370 to T370</v>
          </cell>
        </row>
        <row r="115">
          <cell r="A115" t="str">
            <v>RS 609</v>
          </cell>
          <cell r="B115">
            <v>431</v>
          </cell>
          <cell r="C115" t="str">
            <v>C</v>
          </cell>
          <cell r="D115" t="str">
            <v>F</v>
          </cell>
          <cell r="E115" t="str">
            <v>Chiwoko - Chisendera</v>
          </cell>
          <cell r="F115" t="str">
            <v>T370</v>
          </cell>
          <cell r="G115">
            <v>3</v>
          </cell>
          <cell r="H115">
            <v>8</v>
          </cell>
          <cell r="I115" t="str">
            <v>FL</v>
          </cell>
          <cell r="J115" t="str">
            <v>LILONGWE</v>
          </cell>
          <cell r="K115">
            <v>6</v>
          </cell>
        </row>
        <row r="116">
          <cell r="A116" t="str">
            <v>RS 614</v>
          </cell>
          <cell r="B116">
            <v>436</v>
          </cell>
          <cell r="C116" t="str">
            <v>C</v>
          </cell>
          <cell r="D116" t="str">
            <v>F</v>
          </cell>
          <cell r="E116" t="str">
            <v>junction M1 - Kakolo</v>
          </cell>
          <cell r="F116" t="str">
            <v>T372</v>
          </cell>
          <cell r="G116">
            <v>1</v>
          </cell>
          <cell r="H116">
            <v>7.7</v>
          </cell>
          <cell r="I116" t="str">
            <v>FL</v>
          </cell>
          <cell r="J116" t="str">
            <v>DEDZA</v>
          </cell>
          <cell r="K116">
            <v>6</v>
          </cell>
        </row>
        <row r="117">
          <cell r="A117" t="str">
            <v>RS 616</v>
          </cell>
          <cell r="B117">
            <v>438</v>
          </cell>
          <cell r="C117" t="str">
            <v>C</v>
          </cell>
          <cell r="D117" t="str">
            <v>F</v>
          </cell>
          <cell r="E117" t="str">
            <v>Kakolo - Nkhonga</v>
          </cell>
          <cell r="F117" t="str">
            <v>T372</v>
          </cell>
          <cell r="G117">
            <v>2</v>
          </cell>
          <cell r="H117">
            <v>5.4</v>
          </cell>
          <cell r="I117" t="str">
            <v>FL</v>
          </cell>
          <cell r="J117" t="str">
            <v>DEDZA</v>
          </cell>
          <cell r="K117">
            <v>6</v>
          </cell>
        </row>
        <row r="118">
          <cell r="A118" t="str">
            <v>RS 610</v>
          </cell>
          <cell r="B118">
            <v>432</v>
          </cell>
          <cell r="C118" t="str">
            <v>C</v>
          </cell>
          <cell r="D118" t="str">
            <v>F</v>
          </cell>
          <cell r="E118" t="str">
            <v>Mpatamilonde - Mpalale</v>
          </cell>
          <cell r="F118" t="str">
            <v>T372</v>
          </cell>
          <cell r="G118">
            <v>3</v>
          </cell>
          <cell r="H118">
            <v>20.3</v>
          </cell>
          <cell r="I118" t="str">
            <v>H</v>
          </cell>
          <cell r="J118" t="str">
            <v>DEDZA</v>
          </cell>
          <cell r="K118">
            <v>6</v>
          </cell>
        </row>
        <row r="119">
          <cell r="A119" t="str">
            <v>RS 612</v>
          </cell>
          <cell r="B119">
            <v>434</v>
          </cell>
          <cell r="C119" t="str">
            <v>C</v>
          </cell>
          <cell r="D119" t="str">
            <v>F</v>
          </cell>
          <cell r="E119" t="str">
            <v>Mpalale - Dedza</v>
          </cell>
          <cell r="F119" t="str">
            <v>T372</v>
          </cell>
          <cell r="G119">
            <v>4</v>
          </cell>
          <cell r="H119">
            <v>7.5</v>
          </cell>
          <cell r="I119" t="str">
            <v>H</v>
          </cell>
          <cell r="J119" t="str">
            <v>DEDZA</v>
          </cell>
          <cell r="K119">
            <v>6</v>
          </cell>
        </row>
        <row r="120">
          <cell r="A120" t="str">
            <v>RS 265</v>
          </cell>
          <cell r="B120">
            <v>87</v>
          </cell>
          <cell r="C120" t="str">
            <v>C</v>
          </cell>
          <cell r="D120" t="str">
            <v>F</v>
          </cell>
          <cell r="E120" t="str">
            <v>Chamadenga - Katete River</v>
          </cell>
          <cell r="F120" t="str">
            <v>T373</v>
          </cell>
          <cell r="G120">
            <v>1</v>
          </cell>
          <cell r="H120">
            <v>6.3</v>
          </cell>
          <cell r="I120" t="str">
            <v>FL</v>
          </cell>
          <cell r="J120" t="str">
            <v>LILONGWE</v>
          </cell>
          <cell r="K120">
            <v>6</v>
          </cell>
          <cell r="L120" t="str">
            <v>Changed designation from S121 to T373</v>
          </cell>
        </row>
        <row r="121">
          <cell r="A121" t="str">
            <v>RS 266</v>
          </cell>
          <cell r="B121">
            <v>88</v>
          </cell>
          <cell r="C121" t="str">
            <v>C</v>
          </cell>
          <cell r="D121" t="str">
            <v>F</v>
          </cell>
          <cell r="E121" t="str">
            <v>Katete River - Linthipe River Bridge</v>
          </cell>
          <cell r="F121" t="str">
            <v>T373</v>
          </cell>
          <cell r="G121">
            <v>2</v>
          </cell>
          <cell r="H121">
            <v>2.8</v>
          </cell>
          <cell r="I121" t="str">
            <v>R</v>
          </cell>
          <cell r="J121" t="str">
            <v>LILONGWE</v>
          </cell>
          <cell r="K121">
            <v>6</v>
          </cell>
          <cell r="L121" t="str">
            <v>Changed designation from S121 to T373</v>
          </cell>
        </row>
        <row r="122">
          <cell r="A122" t="str">
            <v>RS 619</v>
          </cell>
          <cell r="B122">
            <v>441</v>
          </cell>
          <cell r="C122" t="str">
            <v>C</v>
          </cell>
          <cell r="D122" t="str">
            <v>F</v>
          </cell>
          <cell r="E122" t="str">
            <v>Linthipe River River - Livuwadzi River (North)</v>
          </cell>
          <cell r="F122" t="str">
            <v>T373</v>
          </cell>
          <cell r="G122">
            <v>3</v>
          </cell>
          <cell r="H122">
            <v>5.6</v>
          </cell>
          <cell r="I122" t="str">
            <v>FL</v>
          </cell>
          <cell r="J122" t="str">
            <v>DEDZA</v>
          </cell>
          <cell r="K122">
            <v>6</v>
          </cell>
        </row>
        <row r="123">
          <cell r="A123" t="str">
            <v>RS 620</v>
          </cell>
          <cell r="B123">
            <v>442</v>
          </cell>
          <cell r="C123" t="str">
            <v>C</v>
          </cell>
          <cell r="D123" t="str">
            <v>F</v>
          </cell>
          <cell r="E123" t="str">
            <v>Livuwadzi River (North) - Chilanga</v>
          </cell>
          <cell r="F123" t="str">
            <v>T373</v>
          </cell>
          <cell r="G123">
            <v>4</v>
          </cell>
          <cell r="H123">
            <v>4.7</v>
          </cell>
          <cell r="I123" t="str">
            <v>FL</v>
          </cell>
          <cell r="J123" t="str">
            <v>DEDZA</v>
          </cell>
          <cell r="K123">
            <v>6</v>
          </cell>
        </row>
        <row r="124">
          <cell r="A124" t="str">
            <v>RS 618</v>
          </cell>
          <cell r="B124">
            <v>440</v>
          </cell>
          <cell r="C124" t="str">
            <v>C</v>
          </cell>
          <cell r="D124" t="str">
            <v>F</v>
          </cell>
          <cell r="E124" t="str">
            <v>Nkhonga - Livuwadzi river (South)</v>
          </cell>
          <cell r="F124" t="str">
            <v>T373</v>
          </cell>
          <cell r="G124">
            <v>5</v>
          </cell>
          <cell r="H124">
            <v>5.7</v>
          </cell>
          <cell r="I124" t="str">
            <v>R</v>
          </cell>
          <cell r="J124" t="str">
            <v>DEDZA</v>
          </cell>
          <cell r="K124">
            <v>6</v>
          </cell>
        </row>
        <row r="125">
          <cell r="A125" t="str">
            <v>RS 617</v>
          </cell>
          <cell r="B125">
            <v>439</v>
          </cell>
          <cell r="C125" t="str">
            <v>C</v>
          </cell>
          <cell r="D125" t="str">
            <v>F</v>
          </cell>
          <cell r="E125" t="str">
            <v>Kapesi (junction M1) - Mlunduni</v>
          </cell>
          <cell r="F125" t="str">
            <v>T374</v>
          </cell>
          <cell r="G125">
            <v>1</v>
          </cell>
          <cell r="H125">
            <v>9.1999999999999993</v>
          </cell>
          <cell r="I125" t="str">
            <v>R</v>
          </cell>
          <cell r="J125" t="str">
            <v>DEDZA</v>
          </cell>
          <cell r="K125">
            <v>6</v>
          </cell>
          <cell r="L125" t="str">
            <v>Changed designation from D226 to T374</v>
          </cell>
        </row>
        <row r="126">
          <cell r="A126" t="str">
            <v>RS 627</v>
          </cell>
          <cell r="B126">
            <v>449</v>
          </cell>
          <cell r="C126" t="str">
            <v>C</v>
          </cell>
          <cell r="D126" t="str">
            <v>F</v>
          </cell>
          <cell r="E126" t="str">
            <v>Mlunduni - Namilulu</v>
          </cell>
          <cell r="F126" t="str">
            <v>T374</v>
          </cell>
          <cell r="G126">
            <v>2</v>
          </cell>
          <cell r="H126">
            <v>4.5</v>
          </cell>
          <cell r="I126" t="str">
            <v>R</v>
          </cell>
          <cell r="J126" t="str">
            <v>DEDZA</v>
          </cell>
          <cell r="K126">
            <v>6</v>
          </cell>
        </row>
        <row r="127">
          <cell r="A127" t="str">
            <v>RS 622</v>
          </cell>
          <cell r="B127">
            <v>444</v>
          </cell>
          <cell r="C127" t="str">
            <v>C</v>
          </cell>
          <cell r="D127" t="str">
            <v>F</v>
          </cell>
          <cell r="E127" t="str">
            <v>Namilulu - Kumayani</v>
          </cell>
          <cell r="F127" t="str">
            <v>T374</v>
          </cell>
          <cell r="G127">
            <v>3</v>
          </cell>
          <cell r="H127">
            <v>10.199999999999999</v>
          </cell>
          <cell r="I127" t="str">
            <v>H</v>
          </cell>
          <cell r="J127" t="str">
            <v>DEDZA</v>
          </cell>
          <cell r="K127">
            <v>6</v>
          </cell>
        </row>
        <row r="128">
          <cell r="A128" t="str">
            <v>RS 623</v>
          </cell>
          <cell r="B128">
            <v>445</v>
          </cell>
          <cell r="C128" t="str">
            <v>C</v>
          </cell>
          <cell r="D128" t="str">
            <v>F</v>
          </cell>
          <cell r="E128" t="str">
            <v>Kumayani - Tembwe</v>
          </cell>
          <cell r="F128" t="str">
            <v>T374</v>
          </cell>
          <cell r="G128">
            <v>4</v>
          </cell>
          <cell r="H128">
            <v>2.2000000000000002</v>
          </cell>
          <cell r="I128" t="str">
            <v>M</v>
          </cell>
          <cell r="J128" t="str">
            <v>DEDZA</v>
          </cell>
          <cell r="K128">
            <v>6</v>
          </cell>
        </row>
        <row r="129">
          <cell r="A129" t="str">
            <v>RS 626</v>
          </cell>
          <cell r="B129">
            <v>448</v>
          </cell>
          <cell r="C129" t="str">
            <v>C</v>
          </cell>
          <cell r="D129" t="str">
            <v>F</v>
          </cell>
          <cell r="E129" t="str">
            <v>Tembwe - Mlulu River</v>
          </cell>
          <cell r="F129" t="str">
            <v>T374</v>
          </cell>
          <cell r="G129">
            <v>5</v>
          </cell>
          <cell r="H129">
            <v>5.6</v>
          </cell>
          <cell r="I129" t="str">
            <v>M</v>
          </cell>
          <cell r="J129" t="str">
            <v>DEDZA</v>
          </cell>
          <cell r="K129">
            <v>6</v>
          </cell>
        </row>
        <row r="130">
          <cell r="A130" t="str">
            <v>RS 624</v>
          </cell>
          <cell r="B130">
            <v>446</v>
          </cell>
          <cell r="C130" t="str">
            <v>C</v>
          </cell>
          <cell r="D130" t="str">
            <v>F</v>
          </cell>
          <cell r="E130" t="str">
            <v>Mlulu River - Kuntawanga</v>
          </cell>
          <cell r="F130" t="str">
            <v>T374</v>
          </cell>
          <cell r="G130">
            <v>6</v>
          </cell>
          <cell r="H130">
            <v>6.7</v>
          </cell>
          <cell r="I130" t="str">
            <v>H</v>
          </cell>
          <cell r="J130" t="str">
            <v>DEDZA</v>
          </cell>
          <cell r="K130">
            <v>6</v>
          </cell>
        </row>
        <row r="131">
          <cell r="A131" t="str">
            <v>RS 621</v>
          </cell>
          <cell r="B131">
            <v>443</v>
          </cell>
          <cell r="C131" t="str">
            <v>C</v>
          </cell>
          <cell r="D131" t="str">
            <v>F</v>
          </cell>
          <cell r="E131" t="str">
            <v>Kuntawanga - Mayani</v>
          </cell>
          <cell r="F131" t="str">
            <v>T374</v>
          </cell>
          <cell r="G131">
            <v>7</v>
          </cell>
          <cell r="H131">
            <v>3.6</v>
          </cell>
          <cell r="I131" t="str">
            <v>FL</v>
          </cell>
          <cell r="J131" t="str">
            <v>DEDZA</v>
          </cell>
          <cell r="K131">
            <v>6</v>
          </cell>
          <cell r="L131" t="str">
            <v xml:space="preserve">New section part of RS 78 </v>
          </cell>
        </row>
        <row r="132">
          <cell r="A132" t="str">
            <v>RS 631</v>
          </cell>
          <cell r="B132">
            <v>453</v>
          </cell>
          <cell r="C132" t="str">
            <v>C</v>
          </cell>
          <cell r="D132" t="str">
            <v>F</v>
          </cell>
          <cell r="E132" t="str">
            <v>Linthipe River Bridge- Chaseta</v>
          </cell>
          <cell r="F132" t="str">
            <v>T375</v>
          </cell>
          <cell r="G132">
            <v>1</v>
          </cell>
          <cell r="H132">
            <v>12.3</v>
          </cell>
          <cell r="I132" t="str">
            <v>H</v>
          </cell>
          <cell r="J132" t="str">
            <v>SALIMA</v>
          </cell>
          <cell r="K132">
            <v>6</v>
          </cell>
        </row>
        <row r="133">
          <cell r="A133" t="str">
            <v>RS 629</v>
          </cell>
          <cell r="B133">
            <v>451</v>
          </cell>
          <cell r="C133" t="str">
            <v>C</v>
          </cell>
          <cell r="D133" t="str">
            <v>F</v>
          </cell>
          <cell r="E133" t="str">
            <v>Chaseta - Mponde</v>
          </cell>
          <cell r="F133" t="str">
            <v>T375</v>
          </cell>
          <cell r="G133">
            <v>2</v>
          </cell>
          <cell r="H133">
            <v>11</v>
          </cell>
          <cell r="I133" t="str">
            <v>M</v>
          </cell>
          <cell r="J133" t="str">
            <v>DEDZA</v>
          </cell>
          <cell r="K133">
            <v>6</v>
          </cell>
        </row>
        <row r="134">
          <cell r="A134" t="str">
            <v>RS 632</v>
          </cell>
          <cell r="B134">
            <v>454</v>
          </cell>
          <cell r="C134" t="str">
            <v>C</v>
          </cell>
          <cell r="D134" t="str">
            <v>F</v>
          </cell>
          <cell r="E134" t="str">
            <v>Mponde - Gwengwe</v>
          </cell>
          <cell r="F134" t="str">
            <v>T375</v>
          </cell>
          <cell r="G134">
            <v>3</v>
          </cell>
          <cell r="H134">
            <v>8</v>
          </cell>
          <cell r="I134" t="str">
            <v>R</v>
          </cell>
          <cell r="J134" t="str">
            <v>DEDZA</v>
          </cell>
          <cell r="K134">
            <v>6</v>
          </cell>
        </row>
        <row r="135">
          <cell r="A135" t="str">
            <v>RS 628</v>
          </cell>
          <cell r="B135">
            <v>450</v>
          </cell>
          <cell r="C135" t="str">
            <v>C</v>
          </cell>
          <cell r="D135" t="str">
            <v>F</v>
          </cell>
          <cell r="E135" t="str">
            <v>Gwengwe - Ngombe</v>
          </cell>
          <cell r="F135" t="str">
            <v>T375</v>
          </cell>
          <cell r="G135">
            <v>4</v>
          </cell>
          <cell r="H135">
            <v>3.9</v>
          </cell>
          <cell r="I135" t="str">
            <v>R</v>
          </cell>
          <cell r="J135" t="str">
            <v>DEDZA</v>
          </cell>
          <cell r="K135">
            <v>6</v>
          </cell>
          <cell r="L135" t="str">
            <v>New section added to cover origional RS 352</v>
          </cell>
        </row>
        <row r="136">
          <cell r="A136" t="str">
            <v>RS 630</v>
          </cell>
          <cell r="B136">
            <v>452</v>
          </cell>
          <cell r="C136" t="str">
            <v>C</v>
          </cell>
          <cell r="D136" t="str">
            <v>F</v>
          </cell>
          <cell r="E136" t="str">
            <v>Ngombe - Mayani</v>
          </cell>
          <cell r="F136" t="str">
            <v>T375</v>
          </cell>
          <cell r="G136">
            <v>5</v>
          </cell>
          <cell r="H136">
            <v>4.8</v>
          </cell>
          <cell r="I136" t="str">
            <v>R</v>
          </cell>
          <cell r="J136" t="str">
            <v>DEDZA</v>
          </cell>
          <cell r="K136">
            <v>6</v>
          </cell>
          <cell r="L136" t="str">
            <v>Changed designation from M16 to M14</v>
          </cell>
        </row>
        <row r="137">
          <cell r="A137" t="str">
            <v>RS 625</v>
          </cell>
          <cell r="B137">
            <v>447</v>
          </cell>
          <cell r="C137" t="str">
            <v>C</v>
          </cell>
          <cell r="D137" t="str">
            <v>F</v>
          </cell>
          <cell r="E137" t="str">
            <v>Mayani - Livuwadzi River</v>
          </cell>
          <cell r="F137" t="str">
            <v>T375</v>
          </cell>
          <cell r="G137">
            <v>6</v>
          </cell>
          <cell r="H137">
            <v>9.9</v>
          </cell>
          <cell r="I137" t="str">
            <v>FL</v>
          </cell>
          <cell r="J137" t="str">
            <v>DEDZA</v>
          </cell>
          <cell r="K137">
            <v>6</v>
          </cell>
          <cell r="L137" t="str">
            <v>Changed designation from T374 to T375</v>
          </cell>
        </row>
        <row r="138">
          <cell r="A138" t="str">
            <v>RS 613</v>
          </cell>
          <cell r="B138">
            <v>435</v>
          </cell>
          <cell r="C138" t="str">
            <v>C</v>
          </cell>
          <cell r="D138" t="str">
            <v>F</v>
          </cell>
          <cell r="E138" t="str">
            <v>Bembeke turnoff (junction M1) - Bembeke</v>
          </cell>
          <cell r="F138" t="str">
            <v>T376</v>
          </cell>
          <cell r="G138">
            <v>1</v>
          </cell>
          <cell r="H138">
            <v>9.8000000000000007</v>
          </cell>
          <cell r="I138" t="str">
            <v>R</v>
          </cell>
          <cell r="J138" t="str">
            <v>DEDZA</v>
          </cell>
          <cell r="K138">
            <v>7</v>
          </cell>
          <cell r="L138" t="str">
            <v>Changed designation from T372 to T376</v>
          </cell>
        </row>
        <row r="139">
          <cell r="A139" t="str">
            <v>RS 615</v>
          </cell>
          <cell r="B139">
            <v>437</v>
          </cell>
          <cell r="C139" t="str">
            <v>C</v>
          </cell>
          <cell r="D139" t="str">
            <v>F</v>
          </cell>
          <cell r="E139" t="str">
            <v>Bembeke - Chinkwita</v>
          </cell>
          <cell r="F139" t="str">
            <v>T376</v>
          </cell>
          <cell r="G139">
            <v>2</v>
          </cell>
          <cell r="H139">
            <v>4.5</v>
          </cell>
          <cell r="I139" t="str">
            <v>R</v>
          </cell>
          <cell r="J139" t="str">
            <v>DEDZA</v>
          </cell>
          <cell r="K139">
            <v>7</v>
          </cell>
          <cell r="L139" t="str">
            <v>Changed designation from T372 to T376</v>
          </cell>
        </row>
        <row r="140">
          <cell r="A140" t="str">
            <v>RS 674</v>
          </cell>
          <cell r="B140">
            <v>496</v>
          </cell>
          <cell r="C140" t="str">
            <v>S</v>
          </cell>
          <cell r="D140" t="str">
            <v>F</v>
          </cell>
          <cell r="E140" t="str">
            <v>Nsandu - Chimphamba</v>
          </cell>
          <cell r="F140" t="str">
            <v>T379</v>
          </cell>
          <cell r="G140">
            <v>1</v>
          </cell>
          <cell r="H140">
            <v>3.8</v>
          </cell>
          <cell r="I140" t="str">
            <v>R</v>
          </cell>
          <cell r="J140" t="str">
            <v>MANGOCHI</v>
          </cell>
          <cell r="K140">
            <v>7</v>
          </cell>
          <cell r="L140" t="str">
            <v>Changed designation from T378 to T379</v>
          </cell>
        </row>
        <row r="141">
          <cell r="A141" t="str">
            <v>RS 795</v>
          </cell>
          <cell r="B141">
            <v>617</v>
          </cell>
          <cell r="C141" t="str">
            <v>S</v>
          </cell>
          <cell r="D141" t="str">
            <v>F</v>
          </cell>
          <cell r="E141" t="str">
            <v>Chimphamba - Malembo</v>
          </cell>
          <cell r="F141" t="str">
            <v>T379</v>
          </cell>
          <cell r="G141">
            <v>2</v>
          </cell>
          <cell r="H141">
            <v>19</v>
          </cell>
          <cell r="I141" t="str">
            <v>FL</v>
          </cell>
          <cell r="J141" t="str">
            <v>MANGOCHI</v>
          </cell>
          <cell r="K141">
            <v>7</v>
          </cell>
          <cell r="L141" t="str">
            <v>Changed designation from D231 to T379</v>
          </cell>
        </row>
        <row r="142">
          <cell r="A142" t="str">
            <v>RS 796</v>
          </cell>
          <cell r="B142">
            <v>618</v>
          </cell>
          <cell r="C142" t="str">
            <v>S</v>
          </cell>
          <cell r="D142" t="str">
            <v>F</v>
          </cell>
          <cell r="E142" t="str">
            <v>Malembo - Kuchilipa</v>
          </cell>
          <cell r="F142" t="str">
            <v>T379</v>
          </cell>
          <cell r="G142">
            <v>3</v>
          </cell>
          <cell r="H142">
            <v>2.6</v>
          </cell>
          <cell r="I142" t="str">
            <v>FL</v>
          </cell>
          <cell r="J142" t="str">
            <v>MANGOCHI</v>
          </cell>
          <cell r="K142">
            <v>7</v>
          </cell>
          <cell r="L142" t="str">
            <v>Changed designation from D231 to T379</v>
          </cell>
        </row>
        <row r="143">
          <cell r="A143" t="str">
            <v>RS 634</v>
          </cell>
          <cell r="B143">
            <v>456</v>
          </cell>
          <cell r="C143" t="str">
            <v>C</v>
          </cell>
          <cell r="D143" t="str">
            <v>F</v>
          </cell>
          <cell r="E143" t="str">
            <v>Bemvu - Thumbi River</v>
          </cell>
          <cell r="F143" t="str">
            <v>T380</v>
          </cell>
          <cell r="G143">
            <v>1</v>
          </cell>
          <cell r="H143">
            <v>8.3000000000000007</v>
          </cell>
          <cell r="I143" t="str">
            <v>R</v>
          </cell>
          <cell r="J143" t="str">
            <v>NTCHEU</v>
          </cell>
          <cell r="K143">
            <v>8</v>
          </cell>
          <cell r="L143" t="str">
            <v>Changed designation from T361 to M30</v>
          </cell>
        </row>
        <row r="144">
          <cell r="A144" t="str">
            <v>RS 633</v>
          </cell>
          <cell r="B144">
            <v>455</v>
          </cell>
          <cell r="C144" t="str">
            <v>C</v>
          </cell>
          <cell r="D144" t="str">
            <v>F</v>
          </cell>
          <cell r="E144" t="str">
            <v>Thumbi River - Matale</v>
          </cell>
          <cell r="F144" t="str">
            <v>T380</v>
          </cell>
          <cell r="G144">
            <v>2</v>
          </cell>
          <cell r="H144">
            <v>12.6</v>
          </cell>
          <cell r="I144" t="str">
            <v>R</v>
          </cell>
          <cell r="J144" t="str">
            <v>NTCHEU</v>
          </cell>
          <cell r="K144">
            <v>8</v>
          </cell>
        </row>
        <row r="145">
          <cell r="A145" t="str">
            <v>RS 677</v>
          </cell>
          <cell r="B145">
            <v>499</v>
          </cell>
          <cell r="C145" t="str">
            <v>S</v>
          </cell>
          <cell r="D145" t="str">
            <v>F</v>
          </cell>
          <cell r="E145" t="str">
            <v>Chamba - Kungwa River</v>
          </cell>
          <cell r="F145" t="str">
            <v>T381</v>
          </cell>
          <cell r="G145">
            <v>1</v>
          </cell>
          <cell r="H145">
            <v>23.8</v>
          </cell>
          <cell r="I145" t="str">
            <v>FL</v>
          </cell>
          <cell r="J145" t="str">
            <v>MANGOCHI</v>
          </cell>
          <cell r="K145">
            <v>7</v>
          </cell>
          <cell r="L145" t="str">
            <v>Changed from urban to trunk</v>
          </cell>
        </row>
        <row r="146">
          <cell r="A146" t="str">
            <v>RS 676</v>
          </cell>
          <cell r="B146">
            <v>498</v>
          </cell>
          <cell r="C146" t="str">
            <v>S</v>
          </cell>
          <cell r="D146" t="str">
            <v>F</v>
          </cell>
          <cell r="E146" t="str">
            <v>Kungira River - Nsonde</v>
          </cell>
          <cell r="F146" t="str">
            <v>T381</v>
          </cell>
          <cell r="G146">
            <v>2</v>
          </cell>
          <cell r="H146">
            <v>19.3</v>
          </cell>
          <cell r="I146" t="str">
            <v>R</v>
          </cell>
          <cell r="J146" t="str">
            <v>MANGOCHI &amp; MACHINGA</v>
          </cell>
          <cell r="K146">
            <v>8</v>
          </cell>
        </row>
        <row r="147">
          <cell r="A147" t="str">
            <v>RS 794</v>
          </cell>
          <cell r="B147">
            <v>616</v>
          </cell>
          <cell r="C147" t="str">
            <v>S</v>
          </cell>
          <cell r="D147" t="str">
            <v>F</v>
          </cell>
          <cell r="E147" t="str">
            <v>Nsonde - Kapire</v>
          </cell>
          <cell r="F147" t="str">
            <v>T381</v>
          </cell>
          <cell r="G147">
            <v>3</v>
          </cell>
          <cell r="H147">
            <v>14.7</v>
          </cell>
          <cell r="I147" t="str">
            <v>H</v>
          </cell>
          <cell r="J147" t="str">
            <v>MANGOCHI</v>
          </cell>
          <cell r="K147">
            <v>8</v>
          </cell>
          <cell r="L147" t="str">
            <v>Changed designation from D226 to T381</v>
          </cell>
        </row>
        <row r="148">
          <cell r="A148" t="str">
            <v>RS 673</v>
          </cell>
          <cell r="B148">
            <v>495</v>
          </cell>
          <cell r="C148" t="str">
            <v>S</v>
          </cell>
          <cell r="D148" t="str">
            <v>F</v>
          </cell>
          <cell r="E148" t="str">
            <v>Kapire - Mbela (junction S133)</v>
          </cell>
          <cell r="F148" t="str">
            <v>T381</v>
          </cell>
          <cell r="G148">
            <v>4</v>
          </cell>
          <cell r="H148">
            <v>16.5</v>
          </cell>
          <cell r="I148" t="str">
            <v>H</v>
          </cell>
          <cell r="J148" t="str">
            <v>MACHINGA</v>
          </cell>
          <cell r="K148">
            <v>8</v>
          </cell>
          <cell r="L148" t="str">
            <v>Changed designation from S133  to T381</v>
          </cell>
        </row>
        <row r="149">
          <cell r="A149" t="str">
            <v>RS 675</v>
          </cell>
          <cell r="B149">
            <v>497</v>
          </cell>
          <cell r="C149" t="str">
            <v>S</v>
          </cell>
          <cell r="D149" t="str">
            <v>F</v>
          </cell>
          <cell r="E149" t="str">
            <v xml:space="preserve"> Chantulo (junction M10) - Bwanje </v>
          </cell>
          <cell r="F149" t="str">
            <v>T382</v>
          </cell>
          <cell r="G149">
            <v>1</v>
          </cell>
          <cell r="H149">
            <v>17.899999999999999</v>
          </cell>
          <cell r="I149" t="str">
            <v>FL</v>
          </cell>
          <cell r="J149" t="str">
            <v>MANGOCHI</v>
          </cell>
          <cell r="K149">
            <v>7</v>
          </cell>
          <cell r="L149" t="str">
            <v>Changed designation from T381 toT382</v>
          </cell>
        </row>
        <row r="150">
          <cell r="A150" t="str">
            <v>RS 635</v>
          </cell>
          <cell r="B150">
            <v>457</v>
          </cell>
          <cell r="C150" t="str">
            <v>C</v>
          </cell>
          <cell r="D150" t="str">
            <v>F</v>
          </cell>
          <cell r="E150" t="str">
            <v>Namwiri - Kasinje (junction M5)</v>
          </cell>
          <cell r="F150" t="str">
            <v>T382</v>
          </cell>
          <cell r="G150">
            <v>2</v>
          </cell>
          <cell r="H150">
            <v>14.4</v>
          </cell>
          <cell r="I150" t="str">
            <v>FL</v>
          </cell>
          <cell r="J150" t="str">
            <v>NTCHEU</v>
          </cell>
          <cell r="K150">
            <v>8</v>
          </cell>
          <cell r="L150" t="str">
            <v>Changed designation from T381 toT382</v>
          </cell>
        </row>
        <row r="151">
          <cell r="A151" t="str">
            <v>RS 637</v>
          </cell>
          <cell r="B151">
            <v>459</v>
          </cell>
          <cell r="C151" t="str">
            <v>C</v>
          </cell>
          <cell r="D151" t="str">
            <v>F</v>
          </cell>
          <cell r="E151" t="str">
            <v>Khwekhwelele (junction (S127) - Nkhulo</v>
          </cell>
          <cell r="F151" t="str">
            <v>T383</v>
          </cell>
          <cell r="G151">
            <v>1</v>
          </cell>
          <cell r="H151">
            <v>12.2</v>
          </cell>
          <cell r="I151" t="str">
            <v>R</v>
          </cell>
          <cell r="J151" t="str">
            <v>NTCHEU</v>
          </cell>
          <cell r="K151">
            <v>8</v>
          </cell>
          <cell r="L151" t="str">
            <v>Changed designation from S124 to S135</v>
          </cell>
        </row>
        <row r="152">
          <cell r="A152" t="str">
            <v>RS 636</v>
          </cell>
          <cell r="B152">
            <v>458</v>
          </cell>
          <cell r="C152" t="str">
            <v>C</v>
          </cell>
          <cell r="D152" t="str">
            <v>F</v>
          </cell>
          <cell r="E152" t="str">
            <v>Nkhulo - Musso</v>
          </cell>
          <cell r="F152" t="str">
            <v>T383</v>
          </cell>
          <cell r="G152">
            <v>2</v>
          </cell>
          <cell r="H152">
            <v>6.9</v>
          </cell>
          <cell r="I152" t="str">
            <v>R</v>
          </cell>
          <cell r="J152" t="str">
            <v>NTCHEU</v>
          </cell>
          <cell r="K152">
            <v>8</v>
          </cell>
          <cell r="L152" t="str">
            <v>Changed designation from S124 to S135</v>
          </cell>
        </row>
        <row r="153">
          <cell r="A153" t="str">
            <v>RS 638</v>
          </cell>
          <cell r="B153">
            <v>460</v>
          </cell>
          <cell r="C153" t="str">
            <v>C</v>
          </cell>
          <cell r="D153" t="str">
            <v>F</v>
          </cell>
          <cell r="E153" t="str">
            <v>Musso - Kandeu (junction S134)</v>
          </cell>
          <cell r="F153" t="str">
            <v>T383</v>
          </cell>
          <cell r="G153">
            <v>3</v>
          </cell>
          <cell r="H153">
            <v>4.5</v>
          </cell>
          <cell r="I153" t="str">
            <v>R</v>
          </cell>
          <cell r="J153" t="str">
            <v>NTCHEU</v>
          </cell>
          <cell r="K153">
            <v>8</v>
          </cell>
        </row>
        <row r="154">
          <cell r="A154" t="str">
            <v>RS 641</v>
          </cell>
          <cell r="B154">
            <v>463</v>
          </cell>
          <cell r="C154" t="str">
            <v>C</v>
          </cell>
          <cell r="D154" t="str">
            <v>F</v>
          </cell>
          <cell r="E154" t="str">
            <v>Bilila (junction M5) - Linengwe River</v>
          </cell>
          <cell r="F154" t="str">
            <v>T384</v>
          </cell>
          <cell r="G154">
            <v>1</v>
          </cell>
          <cell r="H154">
            <v>5</v>
          </cell>
          <cell r="I154" t="str">
            <v>FL</v>
          </cell>
          <cell r="J154" t="str">
            <v>NTCHEU</v>
          </cell>
          <cell r="K154">
            <v>8</v>
          </cell>
          <cell r="L154" t="str">
            <v>Changed designation from T398 to S135</v>
          </cell>
        </row>
        <row r="155">
          <cell r="A155" t="str">
            <v>RS 643</v>
          </cell>
          <cell r="B155">
            <v>465</v>
          </cell>
          <cell r="C155" t="str">
            <v>C</v>
          </cell>
          <cell r="D155" t="str">
            <v>F</v>
          </cell>
          <cell r="E155" t="str">
            <v>Linengwe River - Njereza</v>
          </cell>
          <cell r="F155" t="str">
            <v>T384</v>
          </cell>
          <cell r="G155">
            <v>2</v>
          </cell>
          <cell r="H155">
            <v>6.8</v>
          </cell>
          <cell r="I155" t="str">
            <v>FL</v>
          </cell>
          <cell r="J155" t="str">
            <v>NTCHEU</v>
          </cell>
          <cell r="K155">
            <v>8</v>
          </cell>
          <cell r="L155" t="str">
            <v>Changed designation from T398 to S135</v>
          </cell>
        </row>
        <row r="156">
          <cell r="A156" t="str">
            <v>RS 645</v>
          </cell>
          <cell r="B156">
            <v>467</v>
          </cell>
          <cell r="C156" t="str">
            <v>C</v>
          </cell>
          <cell r="D156" t="str">
            <v>F</v>
          </cell>
          <cell r="E156" t="str">
            <v>Njereza - Chauya</v>
          </cell>
          <cell r="F156" t="str">
            <v>T384</v>
          </cell>
          <cell r="G156">
            <v>3</v>
          </cell>
          <cell r="H156">
            <v>4.9000000000000004</v>
          </cell>
          <cell r="I156" t="str">
            <v>R</v>
          </cell>
          <cell r="J156" t="str">
            <v>NTCHEU</v>
          </cell>
          <cell r="K156">
            <v>8</v>
          </cell>
        </row>
        <row r="157">
          <cell r="A157" t="str">
            <v>RS 640</v>
          </cell>
          <cell r="B157">
            <v>462</v>
          </cell>
          <cell r="C157" t="str">
            <v>C</v>
          </cell>
          <cell r="D157" t="str">
            <v>F</v>
          </cell>
          <cell r="E157" t="str">
            <v>Chauya - Chirigwalo</v>
          </cell>
          <cell r="F157" t="str">
            <v>T384</v>
          </cell>
          <cell r="G157">
            <v>4</v>
          </cell>
          <cell r="H157">
            <v>8.8000000000000007</v>
          </cell>
          <cell r="I157" t="str">
            <v>R</v>
          </cell>
          <cell r="J157" t="str">
            <v>NTCHEU</v>
          </cell>
          <cell r="K157">
            <v>8</v>
          </cell>
          <cell r="L157" t="str">
            <v>Changed designation from M15 to S128</v>
          </cell>
        </row>
        <row r="158">
          <cell r="A158" t="str">
            <v>RS 639</v>
          </cell>
          <cell r="B158">
            <v>461</v>
          </cell>
          <cell r="C158" t="str">
            <v>C</v>
          </cell>
          <cell r="D158" t="str">
            <v>F</v>
          </cell>
          <cell r="E158" t="str">
            <v>Chirigwalo - Kansapato (junction S134)</v>
          </cell>
          <cell r="F158" t="str">
            <v>T384</v>
          </cell>
          <cell r="G158">
            <v>5</v>
          </cell>
          <cell r="H158">
            <v>8.9</v>
          </cell>
          <cell r="I158" t="str">
            <v>FL</v>
          </cell>
          <cell r="J158" t="str">
            <v>NTCHEU</v>
          </cell>
          <cell r="K158">
            <v>8</v>
          </cell>
        </row>
        <row r="159">
          <cell r="A159" t="str">
            <v>RS 680</v>
          </cell>
          <cell r="B159">
            <v>502</v>
          </cell>
          <cell r="C159" t="str">
            <v>S</v>
          </cell>
          <cell r="D159" t="str">
            <v>F</v>
          </cell>
          <cell r="E159" t="str">
            <v>Mangochi - Issa</v>
          </cell>
          <cell r="F159" t="str">
            <v>T385</v>
          </cell>
          <cell r="G159">
            <v>1</v>
          </cell>
          <cell r="H159">
            <v>13</v>
          </cell>
          <cell r="I159" t="str">
            <v>FL</v>
          </cell>
          <cell r="J159" t="str">
            <v>MANGOCHI</v>
          </cell>
          <cell r="K159">
            <v>8</v>
          </cell>
        </row>
        <row r="160">
          <cell r="A160" t="str">
            <v>RS 678</v>
          </cell>
          <cell r="B160">
            <v>500</v>
          </cell>
          <cell r="C160" t="str">
            <v>S</v>
          </cell>
          <cell r="D160" t="str">
            <v>F</v>
          </cell>
          <cell r="E160" t="str">
            <v>Issa - Katete River</v>
          </cell>
          <cell r="F160" t="str">
            <v>T385</v>
          </cell>
          <cell r="G160">
            <v>2</v>
          </cell>
          <cell r="H160">
            <v>15.4</v>
          </cell>
          <cell r="I160" t="str">
            <v>R</v>
          </cell>
          <cell r="J160" t="str">
            <v>MANGOCHI</v>
          </cell>
          <cell r="K160">
            <v>8</v>
          </cell>
        </row>
        <row r="161">
          <cell r="A161" t="str">
            <v>RS 679</v>
          </cell>
          <cell r="B161">
            <v>501</v>
          </cell>
          <cell r="C161" t="str">
            <v>S</v>
          </cell>
          <cell r="D161" t="str">
            <v>F</v>
          </cell>
          <cell r="E161" t="str">
            <v>Katete River - Nsonde</v>
          </cell>
          <cell r="F161" t="str">
            <v>T385</v>
          </cell>
          <cell r="G161">
            <v>3</v>
          </cell>
          <cell r="H161">
            <v>23.4</v>
          </cell>
          <cell r="I161" t="str">
            <v>R</v>
          </cell>
          <cell r="J161" t="str">
            <v>MACHINGA</v>
          </cell>
          <cell r="K161">
            <v>8</v>
          </cell>
          <cell r="L161" t="str">
            <v>Changed designation from S142 to S139</v>
          </cell>
        </row>
        <row r="162">
          <cell r="A162" t="str">
            <v>RS 681</v>
          </cell>
          <cell r="B162">
            <v>503</v>
          </cell>
          <cell r="C162" t="str">
            <v>S</v>
          </cell>
          <cell r="D162" t="str">
            <v>F</v>
          </cell>
          <cell r="E162" t="str">
            <v>Nsonde - Nankulukuti</v>
          </cell>
          <cell r="F162" t="str">
            <v>T385</v>
          </cell>
          <cell r="G162">
            <v>4</v>
          </cell>
          <cell r="H162">
            <v>8.5</v>
          </cell>
          <cell r="I162" t="str">
            <v>R</v>
          </cell>
          <cell r="J162" t="str">
            <v>MANGOCHI</v>
          </cell>
          <cell r="K162">
            <v>8</v>
          </cell>
        </row>
        <row r="163">
          <cell r="A163" t="str">
            <v>RS 646</v>
          </cell>
          <cell r="B163">
            <v>468</v>
          </cell>
          <cell r="C163" t="str">
            <v>C</v>
          </cell>
          <cell r="D163" t="str">
            <v>F</v>
          </cell>
          <cell r="E163" t="str">
            <v>Nankulukuti - Nampoya</v>
          </cell>
          <cell r="F163" t="str">
            <v>T385</v>
          </cell>
          <cell r="G163">
            <v>5</v>
          </cell>
          <cell r="H163">
            <v>8.1999999999999993</v>
          </cell>
          <cell r="I163" t="str">
            <v>FL</v>
          </cell>
          <cell r="J163" t="str">
            <v>NTCHEU</v>
          </cell>
          <cell r="K163">
            <v>8</v>
          </cell>
        </row>
        <row r="164">
          <cell r="A164" t="str">
            <v>RS 647</v>
          </cell>
          <cell r="B164">
            <v>469</v>
          </cell>
          <cell r="C164" t="str">
            <v>C</v>
          </cell>
          <cell r="D164" t="str">
            <v>F</v>
          </cell>
          <cell r="E164" t="str">
            <v>Nampoya - Linengwe River</v>
          </cell>
          <cell r="F164" t="str">
            <v>T385</v>
          </cell>
          <cell r="G164">
            <v>6</v>
          </cell>
          <cell r="H164">
            <v>9</v>
          </cell>
          <cell r="I164" t="str">
            <v>FL</v>
          </cell>
          <cell r="J164" t="str">
            <v>NTCHEU</v>
          </cell>
          <cell r="K164">
            <v>8</v>
          </cell>
        </row>
        <row r="165">
          <cell r="A165" t="str">
            <v>RS 684</v>
          </cell>
          <cell r="B165">
            <v>506</v>
          </cell>
          <cell r="C165" t="str">
            <v>S</v>
          </cell>
          <cell r="D165" t="str">
            <v>F</v>
          </cell>
          <cell r="E165" t="str">
            <v>Idulusi (junction M3) - Itunji</v>
          </cell>
          <cell r="F165" t="str">
            <v>T386</v>
          </cell>
          <cell r="G165">
            <v>1</v>
          </cell>
          <cell r="H165">
            <v>16</v>
          </cell>
          <cell r="I165" t="str">
            <v>R</v>
          </cell>
          <cell r="J165" t="str">
            <v>MANGOCHI</v>
          </cell>
          <cell r="K165">
            <v>7</v>
          </cell>
          <cell r="L165" t="str">
            <v>Changed from feeder to trunk as bitumen road</v>
          </cell>
        </row>
        <row r="166">
          <cell r="A166" t="str">
            <v>RS 682</v>
          </cell>
          <cell r="B166">
            <v>504</v>
          </cell>
          <cell r="C166" t="str">
            <v>S</v>
          </cell>
          <cell r="D166" t="str">
            <v>F</v>
          </cell>
          <cell r="E166" t="str">
            <v>Itunji - Mpita</v>
          </cell>
          <cell r="F166" t="str">
            <v>T386</v>
          </cell>
          <cell r="G166">
            <v>2</v>
          </cell>
          <cell r="H166">
            <v>13.9</v>
          </cell>
          <cell r="I166" t="str">
            <v>R</v>
          </cell>
          <cell r="J166" t="str">
            <v>MANGOCHI</v>
          </cell>
          <cell r="K166">
            <v>7</v>
          </cell>
          <cell r="L166" t="str">
            <v>Changed designation from S116 to T334. Changed to trunk</v>
          </cell>
        </row>
        <row r="167">
          <cell r="A167" t="str">
            <v>RS 683</v>
          </cell>
          <cell r="B167">
            <v>505</v>
          </cell>
          <cell r="C167" t="str">
            <v>S</v>
          </cell>
          <cell r="D167" t="str">
            <v>F</v>
          </cell>
          <cell r="E167" t="str">
            <v>Mpita - Kwisimba</v>
          </cell>
          <cell r="F167" t="str">
            <v>T386</v>
          </cell>
          <cell r="G167">
            <v>3</v>
          </cell>
          <cell r="H167">
            <v>8.8000000000000007</v>
          </cell>
          <cell r="I167" t="str">
            <v>R</v>
          </cell>
          <cell r="J167" t="str">
            <v>MANGOCHI</v>
          </cell>
          <cell r="K167">
            <v>7</v>
          </cell>
        </row>
        <row r="168">
          <cell r="A168" t="str">
            <v>RS 797</v>
          </cell>
          <cell r="B168">
            <v>619</v>
          </cell>
          <cell r="C168" t="str">
            <v>S</v>
          </cell>
          <cell r="D168" t="str">
            <v>F</v>
          </cell>
          <cell r="E168" t="str">
            <v>Namwera - Chithumba</v>
          </cell>
          <cell r="F168" t="str">
            <v>T387</v>
          </cell>
          <cell r="G168">
            <v>1</v>
          </cell>
          <cell r="H168">
            <v>9.3000000000000007</v>
          </cell>
          <cell r="I168" t="str">
            <v>FL</v>
          </cell>
          <cell r="J168" t="str">
            <v>MANGOCHI</v>
          </cell>
          <cell r="K168">
            <v>7</v>
          </cell>
          <cell r="L168" t="str">
            <v>Changed designation from D232 to T387</v>
          </cell>
        </row>
        <row r="169">
          <cell r="A169" t="str">
            <v>RS 798</v>
          </cell>
          <cell r="B169">
            <v>620</v>
          </cell>
          <cell r="C169" t="str">
            <v>S</v>
          </cell>
          <cell r="D169" t="str">
            <v>F</v>
          </cell>
          <cell r="E169" t="str">
            <v>Chithumba - ID/Y</v>
          </cell>
          <cell r="F169" t="str">
            <v>T387</v>
          </cell>
          <cell r="G169">
            <v>2</v>
          </cell>
          <cell r="H169">
            <v>21.4</v>
          </cell>
          <cell r="I169" t="str">
            <v>FL</v>
          </cell>
          <cell r="J169" t="str">
            <v>MANGOCHI</v>
          </cell>
          <cell r="K169">
            <v>7</v>
          </cell>
          <cell r="L169" t="str">
            <v>Changed designation from D232 to T387</v>
          </cell>
        </row>
        <row r="170">
          <cell r="A170" t="str">
            <v>RS 688</v>
          </cell>
          <cell r="B170">
            <v>510</v>
          </cell>
          <cell r="C170" t="str">
            <v>S</v>
          </cell>
          <cell r="D170" t="str">
            <v>F</v>
          </cell>
          <cell r="E170" t="str">
            <v>Mbalula - Lingamadzi River</v>
          </cell>
          <cell r="F170" t="str">
            <v>T388</v>
          </cell>
          <cell r="G170">
            <v>1</v>
          </cell>
          <cell r="H170">
            <v>11.7</v>
          </cell>
          <cell r="I170" t="str">
            <v>R</v>
          </cell>
          <cell r="J170" t="str">
            <v>MANGOCHI</v>
          </cell>
          <cell r="K170">
            <v>8</v>
          </cell>
        </row>
        <row r="171">
          <cell r="A171" t="str">
            <v>RS 689</v>
          </cell>
          <cell r="B171">
            <v>511</v>
          </cell>
          <cell r="C171" t="str">
            <v>S</v>
          </cell>
          <cell r="D171" t="str">
            <v>F</v>
          </cell>
          <cell r="E171" t="str">
            <v>Lingamadzi River - Malombe</v>
          </cell>
          <cell r="F171" t="str">
            <v>T388</v>
          </cell>
          <cell r="G171">
            <v>2</v>
          </cell>
          <cell r="H171">
            <v>16.399999999999999</v>
          </cell>
          <cell r="I171" t="str">
            <v>FL</v>
          </cell>
          <cell r="J171" t="str">
            <v>MANGOCHI</v>
          </cell>
          <cell r="K171">
            <v>8</v>
          </cell>
        </row>
        <row r="172">
          <cell r="A172" t="str">
            <v>RS 687</v>
          </cell>
          <cell r="B172">
            <v>509</v>
          </cell>
          <cell r="C172" t="str">
            <v>S</v>
          </cell>
          <cell r="D172" t="str">
            <v>F</v>
          </cell>
          <cell r="E172" t="str">
            <v>Malombe - Masanje River</v>
          </cell>
          <cell r="F172" t="str">
            <v>T388</v>
          </cell>
          <cell r="G172">
            <v>3</v>
          </cell>
          <cell r="H172">
            <v>25.4</v>
          </cell>
          <cell r="I172" t="str">
            <v>R</v>
          </cell>
          <cell r="J172" t="str">
            <v>MANGOCHI</v>
          </cell>
          <cell r="K172">
            <v>8</v>
          </cell>
        </row>
        <row r="173">
          <cell r="A173" t="str">
            <v>RS 686</v>
          </cell>
          <cell r="B173">
            <v>508</v>
          </cell>
          <cell r="C173" t="str">
            <v>S</v>
          </cell>
          <cell r="D173" t="str">
            <v>F</v>
          </cell>
          <cell r="E173" t="str">
            <v>Masanje River - Namandanje River</v>
          </cell>
          <cell r="F173" t="str">
            <v>T388</v>
          </cell>
          <cell r="G173">
            <v>4</v>
          </cell>
          <cell r="H173">
            <v>12.1</v>
          </cell>
          <cell r="I173" t="str">
            <v>R</v>
          </cell>
          <cell r="J173" t="str">
            <v>MANGOCHI &amp; MACHINGA</v>
          </cell>
          <cell r="K173">
            <v>8</v>
          </cell>
        </row>
        <row r="174">
          <cell r="A174" t="str">
            <v>RS 694</v>
          </cell>
          <cell r="B174">
            <v>516</v>
          </cell>
          <cell r="C174" t="str">
            <v>S</v>
          </cell>
          <cell r="D174" t="str">
            <v>F</v>
          </cell>
          <cell r="E174" t="str">
            <v>Masuku (junction S131) - Nakapa</v>
          </cell>
          <cell r="F174" t="str">
            <v>T389</v>
          </cell>
          <cell r="G174">
            <v>1</v>
          </cell>
          <cell r="H174">
            <v>7.9</v>
          </cell>
          <cell r="I174" t="str">
            <v>R</v>
          </cell>
          <cell r="J174" t="str">
            <v>MANGOCHI</v>
          </cell>
          <cell r="K174">
            <v>8</v>
          </cell>
        </row>
        <row r="175">
          <cell r="A175" t="str">
            <v>RS 690</v>
          </cell>
          <cell r="B175">
            <v>512</v>
          </cell>
          <cell r="C175" t="str">
            <v>S</v>
          </cell>
          <cell r="D175" t="str">
            <v>F</v>
          </cell>
          <cell r="E175" t="str">
            <v>Nakapa - Lisimba Estate</v>
          </cell>
          <cell r="F175" t="str">
            <v>T389</v>
          </cell>
          <cell r="G175">
            <v>2</v>
          </cell>
          <cell r="H175">
            <v>4.4000000000000004</v>
          </cell>
          <cell r="I175" t="str">
            <v>R</v>
          </cell>
          <cell r="J175" t="str">
            <v>MANGOCHI</v>
          </cell>
          <cell r="K175">
            <v>8</v>
          </cell>
        </row>
        <row r="176">
          <cell r="A176" t="str">
            <v>RS 692</v>
          </cell>
          <cell r="B176">
            <v>514</v>
          </cell>
          <cell r="C176" t="str">
            <v>S</v>
          </cell>
          <cell r="D176" t="str">
            <v>F</v>
          </cell>
          <cell r="E176" t="str">
            <v>Lisimba Estate - Nyenyezi River</v>
          </cell>
          <cell r="F176" t="str">
            <v>T389</v>
          </cell>
          <cell r="G176">
            <v>3</v>
          </cell>
          <cell r="H176">
            <v>8.9</v>
          </cell>
          <cell r="I176" t="str">
            <v>R</v>
          </cell>
          <cell r="J176" t="str">
            <v>MANGOCHI</v>
          </cell>
          <cell r="K176">
            <v>8</v>
          </cell>
          <cell r="L176" t="str">
            <v>Name changed from Kwacha Rd - Marhattma</v>
          </cell>
        </row>
        <row r="177">
          <cell r="A177" t="str">
            <v>RS 693</v>
          </cell>
          <cell r="B177">
            <v>515</v>
          </cell>
          <cell r="C177" t="str">
            <v>S</v>
          </cell>
          <cell r="D177" t="str">
            <v>F</v>
          </cell>
          <cell r="E177" t="str">
            <v>Nyenyezi River - Nkwepere ADMARC</v>
          </cell>
          <cell r="F177" t="str">
            <v>T389</v>
          </cell>
          <cell r="G177">
            <v>4</v>
          </cell>
          <cell r="H177">
            <v>5.0999999999999996</v>
          </cell>
          <cell r="I177" t="str">
            <v>R</v>
          </cell>
          <cell r="J177" t="str">
            <v>MANGOCHI</v>
          </cell>
          <cell r="K177">
            <v>8</v>
          </cell>
          <cell r="L177" t="str">
            <v>Name modified by City Council</v>
          </cell>
        </row>
        <row r="178">
          <cell r="A178" t="str">
            <v>RS 691</v>
          </cell>
          <cell r="B178">
            <v>513</v>
          </cell>
          <cell r="C178" t="str">
            <v>S</v>
          </cell>
          <cell r="D178" t="str">
            <v>F</v>
          </cell>
          <cell r="E178" t="str">
            <v>Nkwepele ADMARC - Nantwe</v>
          </cell>
          <cell r="F178" t="str">
            <v>T389</v>
          </cell>
          <cell r="G178">
            <v>5</v>
          </cell>
          <cell r="H178">
            <v>19.100000000000001</v>
          </cell>
          <cell r="I178" t="str">
            <v>R</v>
          </cell>
          <cell r="J178" t="str">
            <v>MANGOCHI</v>
          </cell>
          <cell r="K178">
            <v>8</v>
          </cell>
          <cell r="L178" t="str">
            <v>Name modified</v>
          </cell>
        </row>
        <row r="179">
          <cell r="A179" t="str">
            <v>RS 695</v>
          </cell>
          <cell r="B179">
            <v>517</v>
          </cell>
          <cell r="C179" t="str">
            <v>S</v>
          </cell>
          <cell r="D179" t="str">
            <v>F</v>
          </cell>
          <cell r="E179" t="str">
            <v>Ntaja - Nanyumbu</v>
          </cell>
          <cell r="F179" t="str">
            <v>T390</v>
          </cell>
          <cell r="G179">
            <v>5</v>
          </cell>
          <cell r="H179">
            <v>5.8</v>
          </cell>
          <cell r="I179" t="str">
            <v>R</v>
          </cell>
          <cell r="J179" t="str">
            <v>MACHINGA</v>
          </cell>
          <cell r="K179">
            <v>8</v>
          </cell>
          <cell r="L179" t="str">
            <v>Changed designation from S129 to S139</v>
          </cell>
        </row>
        <row r="180">
          <cell r="A180" t="str">
            <v>RS 701</v>
          </cell>
          <cell r="B180">
            <v>523</v>
          </cell>
          <cell r="C180" t="str">
            <v>S</v>
          </cell>
          <cell r="D180" t="str">
            <v>F</v>
          </cell>
          <cell r="E180" t="str">
            <v>Machina - Nkhokwe</v>
          </cell>
          <cell r="F180" t="str">
            <v>T391</v>
          </cell>
          <cell r="G180">
            <v>1</v>
          </cell>
          <cell r="H180">
            <v>16.399999999999999</v>
          </cell>
          <cell r="I180" t="str">
            <v>FL</v>
          </cell>
          <cell r="J180" t="str">
            <v>MACHINGA</v>
          </cell>
          <cell r="K180">
            <v>8</v>
          </cell>
          <cell r="L180" t="str">
            <v>Changed designation from T392 to T391</v>
          </cell>
        </row>
        <row r="181">
          <cell r="A181" t="str">
            <v>RS 702</v>
          </cell>
          <cell r="B181">
            <v>524</v>
          </cell>
          <cell r="C181" t="str">
            <v>S</v>
          </cell>
          <cell r="D181" t="str">
            <v>F</v>
          </cell>
          <cell r="E181" t="str">
            <v>Nkhokwe - Mpakaka</v>
          </cell>
          <cell r="F181" t="str">
            <v>T391</v>
          </cell>
          <cell r="G181">
            <v>2</v>
          </cell>
          <cell r="H181">
            <v>6.8</v>
          </cell>
          <cell r="I181" t="str">
            <v>FL</v>
          </cell>
          <cell r="J181" t="str">
            <v>MACHINGA</v>
          </cell>
          <cell r="K181">
            <v>8</v>
          </cell>
          <cell r="L181" t="str">
            <v>Changed designation from T392 to T391</v>
          </cell>
        </row>
        <row r="182">
          <cell r="A182" t="str">
            <v>RS 700</v>
          </cell>
          <cell r="B182">
            <v>522</v>
          </cell>
          <cell r="C182" t="str">
            <v>S</v>
          </cell>
          <cell r="D182" t="str">
            <v>F</v>
          </cell>
          <cell r="E182" t="str">
            <v>Nantwe - Maundani</v>
          </cell>
          <cell r="F182" t="str">
            <v>T392</v>
          </cell>
          <cell r="G182">
            <v>1</v>
          </cell>
          <cell r="H182">
            <v>3.9</v>
          </cell>
          <cell r="I182" t="str">
            <v>R</v>
          </cell>
          <cell r="J182" t="str">
            <v>MANGOCHI</v>
          </cell>
          <cell r="K182">
            <v>8</v>
          </cell>
          <cell r="L182" t="str">
            <v>Changed designation from S142 to S139</v>
          </cell>
        </row>
        <row r="183">
          <cell r="A183" t="str">
            <v>RS 696</v>
          </cell>
          <cell r="B183">
            <v>518</v>
          </cell>
          <cell r="C183" t="str">
            <v>S</v>
          </cell>
          <cell r="D183" t="str">
            <v>F</v>
          </cell>
          <cell r="E183" t="str">
            <v>Maundani - Machina</v>
          </cell>
          <cell r="F183" t="str">
            <v>T392</v>
          </cell>
          <cell r="G183">
            <v>2</v>
          </cell>
          <cell r="H183">
            <v>17</v>
          </cell>
          <cell r="I183" t="str">
            <v>H</v>
          </cell>
          <cell r="J183" t="str">
            <v>MANGOCHI</v>
          </cell>
          <cell r="K183">
            <v>8</v>
          </cell>
        </row>
        <row r="184">
          <cell r="A184" t="str">
            <v>RS 699</v>
          </cell>
          <cell r="B184">
            <v>521</v>
          </cell>
          <cell r="C184" t="str">
            <v>S</v>
          </cell>
          <cell r="D184" t="str">
            <v>F</v>
          </cell>
          <cell r="E184" t="str">
            <v>Chikwewo - Beyadi</v>
          </cell>
          <cell r="F184" t="str">
            <v>T392</v>
          </cell>
          <cell r="G184">
            <v>3</v>
          </cell>
          <cell r="H184">
            <v>10.6</v>
          </cell>
          <cell r="I184" t="str">
            <v>FL</v>
          </cell>
          <cell r="J184" t="str">
            <v>MACHINGA</v>
          </cell>
          <cell r="K184">
            <v>8</v>
          </cell>
        </row>
        <row r="185">
          <cell r="A185" t="str">
            <v>RS 697</v>
          </cell>
          <cell r="B185">
            <v>519</v>
          </cell>
          <cell r="C185" t="str">
            <v>S</v>
          </cell>
          <cell r="D185" t="str">
            <v>F</v>
          </cell>
          <cell r="E185" t="str">
            <v>Beyadi - Nanyumbu</v>
          </cell>
          <cell r="F185" t="str">
            <v>T392</v>
          </cell>
          <cell r="G185">
            <v>4</v>
          </cell>
          <cell r="H185">
            <v>13.7</v>
          </cell>
          <cell r="I185" t="str">
            <v>FL</v>
          </cell>
          <cell r="J185" t="str">
            <v>MANGOCHI</v>
          </cell>
          <cell r="K185">
            <v>8</v>
          </cell>
        </row>
        <row r="186">
          <cell r="A186" t="str">
            <v>RS 705</v>
          </cell>
          <cell r="B186">
            <v>527</v>
          </cell>
          <cell r="C186" t="str">
            <v>S</v>
          </cell>
          <cell r="D186" t="str">
            <v>F</v>
          </cell>
          <cell r="E186" t="str">
            <v>Nsanama - Namanja Village</v>
          </cell>
          <cell r="F186" t="str">
            <v>T393</v>
          </cell>
          <cell r="G186">
            <v>1</v>
          </cell>
          <cell r="H186">
            <v>18.7</v>
          </cell>
          <cell r="I186" t="str">
            <v>FL</v>
          </cell>
          <cell r="J186" t="str">
            <v>MACHINGA</v>
          </cell>
          <cell r="K186">
            <v>8</v>
          </cell>
        </row>
        <row r="187">
          <cell r="A187" t="str">
            <v>RS 703</v>
          </cell>
          <cell r="B187">
            <v>525</v>
          </cell>
          <cell r="C187" t="str">
            <v>S</v>
          </cell>
          <cell r="D187" t="str">
            <v>F</v>
          </cell>
          <cell r="E187" t="str">
            <v>Namanja Village - Namanja Station</v>
          </cell>
          <cell r="F187" t="str">
            <v>T393</v>
          </cell>
          <cell r="G187">
            <v>2</v>
          </cell>
          <cell r="H187">
            <v>4.2</v>
          </cell>
          <cell r="I187" t="str">
            <v>FL</v>
          </cell>
          <cell r="J187" t="str">
            <v>MACHINGA</v>
          </cell>
          <cell r="K187">
            <v>8</v>
          </cell>
        </row>
        <row r="188">
          <cell r="A188" t="str">
            <v>RS 704</v>
          </cell>
          <cell r="B188">
            <v>526</v>
          </cell>
          <cell r="C188" t="str">
            <v>S</v>
          </cell>
          <cell r="D188" t="str">
            <v>F</v>
          </cell>
          <cell r="E188" t="str">
            <v>Namanja Station - Nayuchi (Mozambique border)</v>
          </cell>
          <cell r="F188" t="str">
            <v>T393</v>
          </cell>
          <cell r="G188">
            <v>3</v>
          </cell>
          <cell r="H188">
            <v>22.1</v>
          </cell>
          <cell r="I188" t="str">
            <v>FL</v>
          </cell>
          <cell r="J188" t="str">
            <v>MACHINGA</v>
          </cell>
          <cell r="K188">
            <v>8</v>
          </cell>
        </row>
        <row r="189">
          <cell r="A189" t="str">
            <v>RS 652</v>
          </cell>
          <cell r="B189">
            <v>474</v>
          </cell>
          <cell r="C189" t="str">
            <v>C</v>
          </cell>
          <cell r="D189" t="str">
            <v>F</v>
          </cell>
          <cell r="E189" t="str">
            <v>Biliate (junction S135) - Kandoma</v>
          </cell>
          <cell r="F189" t="str">
            <v>T394</v>
          </cell>
          <cell r="G189">
            <v>1</v>
          </cell>
          <cell r="H189">
            <v>8.9</v>
          </cell>
          <cell r="I189" t="str">
            <v>R</v>
          </cell>
          <cell r="J189" t="str">
            <v>NTCHEU</v>
          </cell>
          <cell r="K189">
            <v>8</v>
          </cell>
          <cell r="L189" t="str">
            <v xml:space="preserve">Length changed </v>
          </cell>
        </row>
        <row r="190">
          <cell r="A190" t="str">
            <v>RS 649</v>
          </cell>
          <cell r="B190">
            <v>471</v>
          </cell>
          <cell r="C190" t="str">
            <v>C</v>
          </cell>
          <cell r="D190" t="str">
            <v>F</v>
          </cell>
          <cell r="E190" t="str">
            <v>Kandoma - Lipangwe</v>
          </cell>
          <cell r="F190" t="str">
            <v>T394</v>
          </cell>
          <cell r="G190">
            <v>2</v>
          </cell>
          <cell r="H190">
            <v>10.8</v>
          </cell>
          <cell r="I190" t="str">
            <v>R</v>
          </cell>
          <cell r="J190" t="str">
            <v>NTCHEU</v>
          </cell>
          <cell r="K190">
            <v>8</v>
          </cell>
          <cell r="L190" t="str">
            <v>New section part of origional RS 148</v>
          </cell>
        </row>
        <row r="191">
          <cell r="A191" t="str">
            <v>RS 655</v>
          </cell>
          <cell r="B191">
            <v>477</v>
          </cell>
          <cell r="C191" t="str">
            <v>C</v>
          </cell>
          <cell r="D191" t="str">
            <v>F</v>
          </cell>
          <cell r="E191" t="str">
            <v>Lipangwe - Matale</v>
          </cell>
          <cell r="F191" t="str">
            <v>T394</v>
          </cell>
          <cell r="G191">
            <v>3</v>
          </cell>
          <cell r="H191">
            <v>5.7</v>
          </cell>
          <cell r="I191" t="str">
            <v>R</v>
          </cell>
          <cell r="J191" t="str">
            <v>NTCHEU</v>
          </cell>
          <cell r="K191">
            <v>8</v>
          </cell>
        </row>
        <row r="192">
          <cell r="A192" t="str">
            <v>RS 650</v>
          </cell>
          <cell r="B192">
            <v>472</v>
          </cell>
          <cell r="C192" t="str">
            <v>C</v>
          </cell>
          <cell r="D192" t="str">
            <v>F</v>
          </cell>
          <cell r="E192" t="str">
            <v>Matale - Bonongwe</v>
          </cell>
          <cell r="F192" t="str">
            <v>T394</v>
          </cell>
          <cell r="G192">
            <v>4</v>
          </cell>
          <cell r="H192">
            <v>4.8</v>
          </cell>
          <cell r="I192" t="str">
            <v>FL</v>
          </cell>
          <cell r="J192" t="str">
            <v>NTCHEU</v>
          </cell>
          <cell r="K192">
            <v>8</v>
          </cell>
        </row>
        <row r="193">
          <cell r="A193" t="str">
            <v>RS 653</v>
          </cell>
          <cell r="B193">
            <v>475</v>
          </cell>
          <cell r="C193" t="str">
            <v>C</v>
          </cell>
          <cell r="D193" t="str">
            <v>F</v>
          </cell>
          <cell r="E193" t="str">
            <v>Bonongwe - Senzani (junction M1)</v>
          </cell>
          <cell r="F193" t="str">
            <v>T394</v>
          </cell>
          <cell r="G193">
            <v>5</v>
          </cell>
          <cell r="H193">
            <v>7.1</v>
          </cell>
          <cell r="I193" t="str">
            <v>R</v>
          </cell>
          <cell r="J193" t="str">
            <v>NTCHEU</v>
          </cell>
          <cell r="K193">
            <v>8</v>
          </cell>
        </row>
        <row r="194">
          <cell r="A194" t="str">
            <v>RS 648</v>
          </cell>
          <cell r="B194">
            <v>470</v>
          </cell>
          <cell r="C194" t="str">
            <v>C</v>
          </cell>
          <cell r="D194" t="str">
            <v>F</v>
          </cell>
          <cell r="E194" t="str">
            <v>Doviko (junction S135) - Matande</v>
          </cell>
          <cell r="F194" t="str">
            <v>T395</v>
          </cell>
          <cell r="G194">
            <v>1</v>
          </cell>
          <cell r="H194">
            <v>10.8</v>
          </cell>
          <cell r="I194" t="str">
            <v>R</v>
          </cell>
          <cell r="J194" t="str">
            <v>NTCHEU</v>
          </cell>
          <cell r="K194">
            <v>8</v>
          </cell>
          <cell r="L194" t="str">
            <v>Changed designation from T394 to T395</v>
          </cell>
        </row>
        <row r="195">
          <cell r="A195" t="str">
            <v>RS 657</v>
          </cell>
          <cell r="B195">
            <v>479</v>
          </cell>
          <cell r="C195" t="str">
            <v>C</v>
          </cell>
          <cell r="D195" t="str">
            <v>F</v>
          </cell>
          <cell r="E195" t="str">
            <v>Matande - Jumbe</v>
          </cell>
          <cell r="F195" t="str">
            <v>T395</v>
          </cell>
          <cell r="G195">
            <v>2</v>
          </cell>
          <cell r="H195">
            <v>4.5999999999999996</v>
          </cell>
          <cell r="I195" t="str">
            <v>R</v>
          </cell>
          <cell r="J195" t="str">
            <v>NTCHEU</v>
          </cell>
          <cell r="K195">
            <v>8</v>
          </cell>
          <cell r="L195" t="str">
            <v>Changed designation from T394 to T395</v>
          </cell>
        </row>
        <row r="196">
          <cell r="A196" t="str">
            <v>RS 654</v>
          </cell>
          <cell r="B196">
            <v>476</v>
          </cell>
          <cell r="C196" t="str">
            <v>C</v>
          </cell>
          <cell r="D196" t="str">
            <v>F</v>
          </cell>
          <cell r="E196" t="str">
            <v>Jumbe - Bayani</v>
          </cell>
          <cell r="F196" t="str">
            <v>T395</v>
          </cell>
          <cell r="G196">
            <v>3</v>
          </cell>
          <cell r="H196">
            <v>10</v>
          </cell>
          <cell r="I196" t="str">
            <v>R</v>
          </cell>
          <cell r="J196" t="str">
            <v>NTCHEU</v>
          </cell>
          <cell r="K196">
            <v>8</v>
          </cell>
          <cell r="L196" t="str">
            <v>Changed designation from T394 to T395</v>
          </cell>
        </row>
        <row r="197">
          <cell r="A197" t="str">
            <v>RS 651</v>
          </cell>
          <cell r="B197">
            <v>473</v>
          </cell>
          <cell r="C197" t="str">
            <v>C</v>
          </cell>
          <cell r="D197" t="str">
            <v>F</v>
          </cell>
          <cell r="E197" t="str">
            <v>Bayani - Zingilizi</v>
          </cell>
          <cell r="F197" t="str">
            <v>T395</v>
          </cell>
          <cell r="G197">
            <v>4</v>
          </cell>
          <cell r="H197">
            <v>8.1</v>
          </cell>
          <cell r="I197" t="str">
            <v>R</v>
          </cell>
          <cell r="J197" t="str">
            <v>NTCHEU</v>
          </cell>
          <cell r="K197">
            <v>8</v>
          </cell>
          <cell r="L197" t="str">
            <v>Changed designation from T394 to T395</v>
          </cell>
        </row>
        <row r="198">
          <cell r="A198" t="str">
            <v>RS 656</v>
          </cell>
          <cell r="B198">
            <v>478</v>
          </cell>
          <cell r="C198" t="str">
            <v>C</v>
          </cell>
          <cell r="D198" t="str">
            <v>F</v>
          </cell>
          <cell r="E198" t="str">
            <v>Zingilizi - Chilenga (junction S135)</v>
          </cell>
          <cell r="F198" t="str">
            <v>T395</v>
          </cell>
          <cell r="G198">
            <v>5</v>
          </cell>
          <cell r="H198">
            <v>8.6</v>
          </cell>
          <cell r="I198" t="str">
            <v>R</v>
          </cell>
          <cell r="J198" t="str">
            <v>NTCHEU</v>
          </cell>
          <cell r="K198">
            <v>8</v>
          </cell>
          <cell r="L198" t="str">
            <v>Changed designation from T394 to T395</v>
          </cell>
        </row>
        <row r="199">
          <cell r="A199" t="str">
            <v>RS 709</v>
          </cell>
          <cell r="B199">
            <v>531</v>
          </cell>
          <cell r="C199" t="str">
            <v>S</v>
          </cell>
          <cell r="D199" t="str">
            <v>F</v>
          </cell>
          <cell r="E199" t="str">
            <v>Kweneza (junction S135) - Kambale Ag.Station</v>
          </cell>
          <cell r="F199" t="str">
            <v>T396</v>
          </cell>
          <cell r="G199">
            <v>1</v>
          </cell>
          <cell r="H199">
            <v>13.5</v>
          </cell>
          <cell r="I199" t="str">
            <v>H</v>
          </cell>
          <cell r="J199" t="str">
            <v>MWANZA</v>
          </cell>
          <cell r="K199">
            <v>8</v>
          </cell>
        </row>
        <row r="200">
          <cell r="A200" t="str">
            <v>RS 706</v>
          </cell>
          <cell r="B200">
            <v>528</v>
          </cell>
          <cell r="C200" t="str">
            <v>S</v>
          </cell>
          <cell r="D200" t="str">
            <v>F</v>
          </cell>
          <cell r="E200" t="str">
            <v>Kambale Ag. Station - Nkase River</v>
          </cell>
          <cell r="F200" t="str">
            <v>T396</v>
          </cell>
          <cell r="G200">
            <v>2</v>
          </cell>
          <cell r="H200">
            <v>23.3</v>
          </cell>
          <cell r="I200" t="str">
            <v>H</v>
          </cell>
          <cell r="J200" t="str">
            <v>MWANZA</v>
          </cell>
          <cell r="K200">
            <v>8</v>
          </cell>
        </row>
        <row r="201">
          <cell r="A201" t="str">
            <v>RS 707</v>
          </cell>
          <cell r="B201">
            <v>529</v>
          </cell>
          <cell r="C201" t="str">
            <v>S</v>
          </cell>
          <cell r="D201" t="str">
            <v>F</v>
          </cell>
          <cell r="E201" t="str">
            <v>Nkase River - Lisungwi River</v>
          </cell>
          <cell r="F201" t="str">
            <v>T396</v>
          </cell>
          <cell r="G201">
            <v>3</v>
          </cell>
          <cell r="H201">
            <v>8.3000000000000007</v>
          </cell>
          <cell r="I201" t="str">
            <v>R</v>
          </cell>
          <cell r="J201" t="str">
            <v>MWANZA</v>
          </cell>
          <cell r="K201">
            <v>8</v>
          </cell>
        </row>
        <row r="202">
          <cell r="A202" t="str">
            <v>RS 708</v>
          </cell>
          <cell r="B202">
            <v>530</v>
          </cell>
          <cell r="C202" t="str">
            <v>S</v>
          </cell>
          <cell r="D202" t="str">
            <v>F</v>
          </cell>
          <cell r="E202" t="str">
            <v>Lisungwi River - Kamwamba (junction M1)</v>
          </cell>
          <cell r="F202" t="str">
            <v>T396</v>
          </cell>
          <cell r="G202">
            <v>4</v>
          </cell>
          <cell r="H202">
            <v>13.7</v>
          </cell>
          <cell r="I202" t="str">
            <v>R</v>
          </cell>
          <cell r="J202" t="str">
            <v>MWANZA</v>
          </cell>
          <cell r="K202">
            <v>8</v>
          </cell>
        </row>
        <row r="203">
          <cell r="A203" t="str">
            <v>RS 713</v>
          </cell>
          <cell r="B203">
            <v>535</v>
          </cell>
          <cell r="C203" t="str">
            <v>S</v>
          </cell>
          <cell r="D203" t="str">
            <v>F</v>
          </cell>
          <cell r="E203" t="str">
            <v>Kambale Ag. Station - Neno</v>
          </cell>
          <cell r="F203" t="str">
            <v>T397</v>
          </cell>
          <cell r="G203">
            <v>1</v>
          </cell>
          <cell r="H203">
            <v>13</v>
          </cell>
          <cell r="I203" t="str">
            <v>R</v>
          </cell>
          <cell r="J203" t="str">
            <v>MWANZA</v>
          </cell>
          <cell r="K203">
            <v>9</v>
          </cell>
        </row>
        <row r="204">
          <cell r="A204" t="str">
            <v>RS 711</v>
          </cell>
          <cell r="B204">
            <v>533</v>
          </cell>
          <cell r="C204" t="str">
            <v>S</v>
          </cell>
          <cell r="D204" t="str">
            <v>F</v>
          </cell>
          <cell r="E204" t="str">
            <v>Neno - Nyakoko</v>
          </cell>
          <cell r="F204" t="str">
            <v>T397</v>
          </cell>
          <cell r="G204">
            <v>2</v>
          </cell>
          <cell r="H204">
            <v>11.3</v>
          </cell>
          <cell r="I204" t="str">
            <v>R</v>
          </cell>
          <cell r="J204" t="str">
            <v>MWANZA</v>
          </cell>
          <cell r="K204">
            <v>9</v>
          </cell>
        </row>
        <row r="205">
          <cell r="A205" t="str">
            <v>RS 712</v>
          </cell>
          <cell r="B205">
            <v>534</v>
          </cell>
          <cell r="C205" t="str">
            <v>S</v>
          </cell>
          <cell r="D205" t="str">
            <v>F</v>
          </cell>
          <cell r="E205" t="str">
            <v>Nyakoko - Butawo</v>
          </cell>
          <cell r="F205" t="str">
            <v>T397</v>
          </cell>
          <cell r="G205">
            <v>3</v>
          </cell>
          <cell r="H205">
            <v>6.5</v>
          </cell>
          <cell r="I205" t="str">
            <v>R</v>
          </cell>
          <cell r="J205" t="str">
            <v>MWANZA</v>
          </cell>
          <cell r="K205">
            <v>9</v>
          </cell>
        </row>
        <row r="206">
          <cell r="A206" t="str">
            <v>RS 710</v>
          </cell>
          <cell r="B206">
            <v>532</v>
          </cell>
          <cell r="C206" t="str">
            <v>S</v>
          </cell>
          <cell r="D206" t="str">
            <v>F</v>
          </cell>
          <cell r="E206" t="str">
            <v>Butawo - Zaka (junction M6)</v>
          </cell>
          <cell r="F206" t="str">
            <v>T397</v>
          </cell>
          <cell r="G206">
            <v>4</v>
          </cell>
          <cell r="H206">
            <v>20</v>
          </cell>
          <cell r="I206" t="str">
            <v>R</v>
          </cell>
          <cell r="J206" t="str">
            <v>MWANZA</v>
          </cell>
          <cell r="K206">
            <v>9</v>
          </cell>
        </row>
        <row r="207">
          <cell r="A207" t="str">
            <v>RS 714</v>
          </cell>
          <cell r="B207">
            <v>536</v>
          </cell>
          <cell r="C207" t="str">
            <v>S</v>
          </cell>
          <cell r="D207" t="str">
            <v>F</v>
          </cell>
          <cell r="E207" t="str">
            <v>Kanjiwa - Nyakoko</v>
          </cell>
          <cell r="F207" t="str">
            <v>T398</v>
          </cell>
          <cell r="G207">
            <v>1</v>
          </cell>
          <cell r="H207">
            <v>24.7</v>
          </cell>
          <cell r="I207" t="str">
            <v>H</v>
          </cell>
          <cell r="J207" t="str">
            <v>MWANZA</v>
          </cell>
          <cell r="K207">
            <v>9</v>
          </cell>
        </row>
        <row r="208">
          <cell r="A208" t="str">
            <v>RS 719</v>
          </cell>
          <cell r="B208">
            <v>541</v>
          </cell>
          <cell r="C208" t="str">
            <v>S</v>
          </cell>
          <cell r="D208" t="str">
            <v>F</v>
          </cell>
          <cell r="E208" t="str">
            <v>Chiendausiku (junction M8) - Maduwane</v>
          </cell>
          <cell r="F208" t="str">
            <v>T399</v>
          </cell>
          <cell r="G208">
            <v>1</v>
          </cell>
          <cell r="H208">
            <v>12.3</v>
          </cell>
          <cell r="I208" t="str">
            <v>H</v>
          </cell>
          <cell r="J208" t="str">
            <v>MWANZA</v>
          </cell>
          <cell r="K208">
            <v>8</v>
          </cell>
        </row>
        <row r="209">
          <cell r="A209" t="str">
            <v>RS 717</v>
          </cell>
          <cell r="B209">
            <v>539</v>
          </cell>
          <cell r="C209" t="str">
            <v>S</v>
          </cell>
          <cell r="D209" t="str">
            <v>F</v>
          </cell>
          <cell r="E209" t="str">
            <v>Maduwane - Utale</v>
          </cell>
          <cell r="F209" t="str">
            <v>T399</v>
          </cell>
          <cell r="G209">
            <v>2</v>
          </cell>
          <cell r="H209">
            <v>8.8000000000000007</v>
          </cell>
          <cell r="I209" t="str">
            <v>FL</v>
          </cell>
          <cell r="J209" t="str">
            <v>MACHINGA</v>
          </cell>
          <cell r="K209">
            <v>8</v>
          </cell>
        </row>
        <row r="210">
          <cell r="A210" t="str">
            <v>RS 718</v>
          </cell>
          <cell r="B210">
            <v>540</v>
          </cell>
          <cell r="C210" t="str">
            <v>S</v>
          </cell>
          <cell r="D210" t="str">
            <v>F</v>
          </cell>
          <cell r="E210" t="str">
            <v>Utale - Nyanyala (junction M1)</v>
          </cell>
          <cell r="F210" t="str">
            <v>T399</v>
          </cell>
          <cell r="G210">
            <v>3</v>
          </cell>
          <cell r="H210">
            <v>26.7</v>
          </cell>
          <cell r="I210" t="str">
            <v>FL</v>
          </cell>
          <cell r="J210" t="str">
            <v>MACHINGA</v>
          </cell>
          <cell r="K210">
            <v>8</v>
          </cell>
        </row>
        <row r="211">
          <cell r="A211" t="str">
            <v>RS 720</v>
          </cell>
          <cell r="B211">
            <v>542</v>
          </cell>
          <cell r="C211" t="str">
            <v>S</v>
          </cell>
          <cell r="D211" t="str">
            <v>F</v>
          </cell>
          <cell r="E211" t="str">
            <v>Ntalika (junction M8) - Phalula</v>
          </cell>
          <cell r="F211" t="str">
            <v>T400</v>
          </cell>
          <cell r="G211">
            <v>1</v>
          </cell>
          <cell r="H211">
            <v>5.0999999999999996</v>
          </cell>
          <cell r="I211" t="str">
            <v>FL</v>
          </cell>
          <cell r="J211" t="str">
            <v>MACHINGA</v>
          </cell>
          <cell r="K211">
            <v>8</v>
          </cell>
        </row>
        <row r="212">
          <cell r="A212" t="str">
            <v>RS 723</v>
          </cell>
          <cell r="B212">
            <v>545</v>
          </cell>
          <cell r="C212" t="str">
            <v>S</v>
          </cell>
          <cell r="D212" t="str">
            <v>F</v>
          </cell>
          <cell r="E212" t="str">
            <v>Phalula - Utale</v>
          </cell>
          <cell r="F212" t="str">
            <v>T400</v>
          </cell>
          <cell r="G212">
            <v>2</v>
          </cell>
          <cell r="H212">
            <v>17.100000000000001</v>
          </cell>
          <cell r="I212" t="str">
            <v>FL</v>
          </cell>
          <cell r="J212" t="str">
            <v>MACHINGA</v>
          </cell>
          <cell r="K212">
            <v>8</v>
          </cell>
        </row>
        <row r="213">
          <cell r="A213" t="str">
            <v>RS 721</v>
          </cell>
          <cell r="B213">
            <v>543</v>
          </cell>
          <cell r="C213" t="str">
            <v>S</v>
          </cell>
          <cell r="D213" t="str">
            <v>F</v>
          </cell>
          <cell r="E213" t="str">
            <v>Utale - Shire North T.C</v>
          </cell>
          <cell r="F213" t="str">
            <v>T400</v>
          </cell>
          <cell r="G213">
            <v>3</v>
          </cell>
          <cell r="H213">
            <v>17.5</v>
          </cell>
          <cell r="I213" t="str">
            <v>FL</v>
          </cell>
          <cell r="J213" t="str">
            <v>MACHINGA</v>
          </cell>
          <cell r="K213">
            <v>8</v>
          </cell>
        </row>
        <row r="214">
          <cell r="A214" t="str">
            <v>RS 722</v>
          </cell>
          <cell r="B214">
            <v>544</v>
          </cell>
          <cell r="C214" t="str">
            <v>S</v>
          </cell>
          <cell r="D214" t="str">
            <v>F</v>
          </cell>
          <cell r="E214" t="str">
            <v>Shire North TC - Kasangale (junction S139)</v>
          </cell>
          <cell r="F214" t="str">
            <v>T400</v>
          </cell>
          <cell r="G214">
            <v>4</v>
          </cell>
          <cell r="H214">
            <v>10.199999999999999</v>
          </cell>
          <cell r="I214" t="str">
            <v>R</v>
          </cell>
          <cell r="J214" t="str">
            <v>ZOMBA</v>
          </cell>
          <cell r="K214">
            <v>8</v>
          </cell>
        </row>
        <row r="215">
          <cell r="A215" t="str">
            <v>RS 724</v>
          </cell>
          <cell r="B215">
            <v>546</v>
          </cell>
          <cell r="C215" t="str">
            <v>S</v>
          </cell>
          <cell r="D215" t="str">
            <v>F</v>
          </cell>
          <cell r="E215" t="str">
            <v>Machinga (junction M3) - Chigwandembo Bridge</v>
          </cell>
          <cell r="F215" t="str">
            <v>T401</v>
          </cell>
          <cell r="G215">
            <v>1</v>
          </cell>
          <cell r="H215">
            <v>8.6999999999999993</v>
          </cell>
          <cell r="I215" t="str">
            <v>FL</v>
          </cell>
          <cell r="J215" t="str">
            <v>MACHINGA</v>
          </cell>
          <cell r="K215">
            <v>8</v>
          </cell>
        </row>
        <row r="216">
          <cell r="A216" t="str">
            <v>RS 725</v>
          </cell>
          <cell r="B216">
            <v>547</v>
          </cell>
          <cell r="C216" t="str">
            <v>S</v>
          </cell>
          <cell r="D216" t="str">
            <v>F</v>
          </cell>
          <cell r="E216" t="str">
            <v>Chikwandembo River - Chinseu</v>
          </cell>
          <cell r="F216" t="str">
            <v>T401</v>
          </cell>
          <cell r="G216">
            <v>2</v>
          </cell>
          <cell r="H216">
            <v>14</v>
          </cell>
          <cell r="I216" t="str">
            <v>R</v>
          </cell>
          <cell r="J216" t="str">
            <v>ZOMBA</v>
          </cell>
          <cell r="K216">
            <v>8</v>
          </cell>
        </row>
        <row r="217">
          <cell r="A217" t="str">
            <v>RS 726</v>
          </cell>
          <cell r="B217">
            <v>548</v>
          </cell>
          <cell r="C217" t="str">
            <v>S</v>
          </cell>
          <cell r="D217" t="str">
            <v>F</v>
          </cell>
          <cell r="E217" t="str">
            <v>Chinseu - Chikwenga (junction S139)</v>
          </cell>
          <cell r="F217" t="str">
            <v>T401</v>
          </cell>
          <cell r="G217">
            <v>3</v>
          </cell>
          <cell r="H217">
            <v>7</v>
          </cell>
          <cell r="I217" t="str">
            <v>R</v>
          </cell>
          <cell r="J217" t="str">
            <v>ZOMBA</v>
          </cell>
          <cell r="K217">
            <v>8</v>
          </cell>
        </row>
        <row r="218">
          <cell r="A218" t="str">
            <v>RS 728</v>
          </cell>
          <cell r="B218">
            <v>550</v>
          </cell>
          <cell r="C218" t="str">
            <v>S</v>
          </cell>
          <cell r="D218" t="str">
            <v>F</v>
          </cell>
          <cell r="E218" t="str">
            <v>Naminga (junction S131) - Malopa</v>
          </cell>
          <cell r="F218" t="str">
            <v>T402</v>
          </cell>
          <cell r="G218">
            <v>1</v>
          </cell>
          <cell r="H218">
            <v>5.3</v>
          </cell>
          <cell r="I218" t="str">
            <v>R</v>
          </cell>
          <cell r="J218" t="str">
            <v>MACHINGA</v>
          </cell>
          <cell r="K218">
            <v>8</v>
          </cell>
        </row>
        <row r="219">
          <cell r="A219" t="str">
            <v>RS 730</v>
          </cell>
          <cell r="B219">
            <v>552</v>
          </cell>
          <cell r="C219" t="str">
            <v>S</v>
          </cell>
          <cell r="D219" t="str">
            <v>F</v>
          </cell>
          <cell r="E219" t="str">
            <v>Malopa - Namikonya Stream</v>
          </cell>
          <cell r="F219" t="str">
            <v>T402</v>
          </cell>
          <cell r="G219">
            <v>2</v>
          </cell>
          <cell r="H219">
            <v>14.4</v>
          </cell>
          <cell r="I219" t="str">
            <v>H</v>
          </cell>
          <cell r="J219" t="str">
            <v>MACHINGA</v>
          </cell>
          <cell r="K219">
            <v>8</v>
          </cell>
        </row>
        <row r="220">
          <cell r="A220" t="str">
            <v>RS 727</v>
          </cell>
          <cell r="B220">
            <v>549</v>
          </cell>
          <cell r="C220" t="str">
            <v>S</v>
          </cell>
          <cell r="D220" t="str">
            <v>F</v>
          </cell>
          <cell r="E220" t="str">
            <v>Namikonya Stream - Chamatwa</v>
          </cell>
          <cell r="F220" t="str">
            <v>T402</v>
          </cell>
          <cell r="G220">
            <v>3</v>
          </cell>
          <cell r="H220">
            <v>7.6</v>
          </cell>
          <cell r="I220" t="str">
            <v>R</v>
          </cell>
          <cell r="J220" t="str">
            <v>MACHINGA</v>
          </cell>
          <cell r="K220">
            <v>8</v>
          </cell>
        </row>
        <row r="221">
          <cell r="A221" t="str">
            <v>RS 729</v>
          </cell>
          <cell r="B221">
            <v>551</v>
          </cell>
          <cell r="C221" t="str">
            <v>S</v>
          </cell>
          <cell r="D221" t="str">
            <v>F</v>
          </cell>
          <cell r="E221" t="str">
            <v>Chamatwa - Likwenu River (junction M3)</v>
          </cell>
          <cell r="F221" t="str">
            <v>T402</v>
          </cell>
          <cell r="G221">
            <v>4</v>
          </cell>
          <cell r="H221">
            <v>6</v>
          </cell>
          <cell r="I221" t="str">
            <v>FL</v>
          </cell>
          <cell r="J221" t="str">
            <v>MACHINGA &amp; ZOMBA</v>
          </cell>
          <cell r="K221">
            <v>8</v>
          </cell>
        </row>
        <row r="222">
          <cell r="A222" t="str">
            <v>RS 732</v>
          </cell>
          <cell r="B222">
            <v>554</v>
          </cell>
          <cell r="C222" t="str">
            <v>S</v>
          </cell>
          <cell r="D222" t="str">
            <v>F</v>
          </cell>
          <cell r="E222" t="str">
            <v>Jokala - Msondole</v>
          </cell>
          <cell r="F222" t="str">
            <v>T403</v>
          </cell>
          <cell r="G222">
            <v>2</v>
          </cell>
          <cell r="H222">
            <v>8.6999999999999993</v>
          </cell>
          <cell r="I222" t="str">
            <v>R</v>
          </cell>
          <cell r="J222" t="str">
            <v>ZOMBA</v>
          </cell>
          <cell r="K222">
            <v>8</v>
          </cell>
          <cell r="L222" t="str">
            <v>Changed designation from S156 to S151</v>
          </cell>
        </row>
        <row r="223">
          <cell r="A223" t="str">
            <v>RS 734</v>
          </cell>
          <cell r="B223">
            <v>556</v>
          </cell>
          <cell r="C223" t="str">
            <v>S</v>
          </cell>
          <cell r="D223" t="str">
            <v>F</v>
          </cell>
          <cell r="E223" t="str">
            <v>Mpyupyu T.C. (junction S143)  - Chamba</v>
          </cell>
          <cell r="F223" t="str">
            <v>T404</v>
          </cell>
          <cell r="G223">
            <v>1</v>
          </cell>
          <cell r="H223">
            <v>7.9</v>
          </cell>
          <cell r="I223" t="str">
            <v>R</v>
          </cell>
          <cell r="J223" t="str">
            <v>ZOMBA</v>
          </cell>
          <cell r="K223">
            <v>9</v>
          </cell>
        </row>
        <row r="224">
          <cell r="A224" t="str">
            <v>RS 733</v>
          </cell>
          <cell r="B224">
            <v>555</v>
          </cell>
          <cell r="C224" t="str">
            <v>S</v>
          </cell>
          <cell r="D224" t="str">
            <v>F</v>
          </cell>
          <cell r="E224" t="str">
            <v>Chamba - Jali (junction S144)</v>
          </cell>
          <cell r="F224" t="str">
            <v>T404</v>
          </cell>
          <cell r="G224">
            <v>2</v>
          </cell>
          <cell r="H224">
            <v>6.6</v>
          </cell>
          <cell r="I224" t="str">
            <v>R</v>
          </cell>
          <cell r="J224" t="str">
            <v>ZOMBA</v>
          </cell>
          <cell r="K224">
            <v>9</v>
          </cell>
        </row>
        <row r="225">
          <cell r="A225" t="str">
            <v>RS 731</v>
          </cell>
          <cell r="B225">
            <v>553</v>
          </cell>
          <cell r="C225" t="str">
            <v>S</v>
          </cell>
          <cell r="D225" t="str">
            <v>F</v>
          </cell>
          <cell r="E225" t="str">
            <v>Thodwe (junction M3) - Mayaka</v>
          </cell>
          <cell r="F225" t="str">
            <v>T405</v>
          </cell>
          <cell r="G225">
            <v>1</v>
          </cell>
          <cell r="H225">
            <v>21</v>
          </cell>
          <cell r="I225" t="str">
            <v>R</v>
          </cell>
          <cell r="J225" t="str">
            <v>ZOMBA</v>
          </cell>
          <cell r="K225">
            <v>9</v>
          </cell>
          <cell r="L225" t="str">
            <v>Changed designation from T403 to T405</v>
          </cell>
        </row>
        <row r="226">
          <cell r="A226" t="str">
            <v>RS 745</v>
          </cell>
          <cell r="B226">
            <v>567</v>
          </cell>
          <cell r="C226" t="str">
            <v>S</v>
          </cell>
          <cell r="D226" t="str">
            <v>F</v>
          </cell>
          <cell r="E226" t="str">
            <v>Mayaka - Jali (junction S144)</v>
          </cell>
          <cell r="F226" t="str">
            <v>T405</v>
          </cell>
          <cell r="G226">
            <v>2</v>
          </cell>
          <cell r="H226">
            <v>14.6</v>
          </cell>
          <cell r="I226" t="str">
            <v>FL</v>
          </cell>
          <cell r="J226" t="str">
            <v>ZOMBA</v>
          </cell>
          <cell r="K226">
            <v>9</v>
          </cell>
          <cell r="L226" t="str">
            <v>Changed designation from T408 to T405</v>
          </cell>
        </row>
        <row r="227">
          <cell r="A227" t="str">
            <v>RS 735</v>
          </cell>
          <cell r="B227">
            <v>557</v>
          </cell>
          <cell r="C227" t="str">
            <v>S</v>
          </cell>
          <cell r="D227" t="str">
            <v>F</v>
          </cell>
          <cell r="E227" t="str">
            <v>Maphanda junction S144) - Chigumukire</v>
          </cell>
          <cell r="F227" t="str">
            <v>T405</v>
          </cell>
          <cell r="G227">
            <v>3</v>
          </cell>
          <cell r="H227">
            <v>10.5</v>
          </cell>
          <cell r="I227" t="str">
            <v>R</v>
          </cell>
          <cell r="J227" t="str">
            <v>ZOMBA</v>
          </cell>
          <cell r="K227">
            <v>9</v>
          </cell>
          <cell r="L227" t="str">
            <v>Changed designation from M9 to S152</v>
          </cell>
        </row>
        <row r="228">
          <cell r="A228" t="str">
            <v>RS 736</v>
          </cell>
          <cell r="B228">
            <v>558</v>
          </cell>
          <cell r="C228" t="str">
            <v>S</v>
          </cell>
          <cell r="D228" t="str">
            <v>F</v>
          </cell>
          <cell r="E228" t="str">
            <v>Chigumukire - Joni</v>
          </cell>
          <cell r="F228" t="str">
            <v>T405</v>
          </cell>
          <cell r="G228">
            <v>4</v>
          </cell>
          <cell r="H228">
            <v>19.5</v>
          </cell>
          <cell r="I228" t="str">
            <v>R</v>
          </cell>
          <cell r="J228" t="str">
            <v>ZOMBA &amp; PHALOMBE</v>
          </cell>
          <cell r="K228">
            <v>9</v>
          </cell>
          <cell r="L228" t="str">
            <v>Changed designation from S151 to S152</v>
          </cell>
        </row>
        <row r="229">
          <cell r="A229" t="str">
            <v>RS 738</v>
          </cell>
          <cell r="B229">
            <v>560</v>
          </cell>
          <cell r="C229" t="str">
            <v>S</v>
          </cell>
          <cell r="D229" t="str">
            <v>F</v>
          </cell>
          <cell r="E229" t="str">
            <v>Nyungwe (junction M3) - Lirangwe</v>
          </cell>
          <cell r="F229" t="str">
            <v>T406</v>
          </cell>
          <cell r="G229">
            <v>1</v>
          </cell>
          <cell r="H229">
            <v>4.0999999999999996</v>
          </cell>
          <cell r="I229" t="str">
            <v>R</v>
          </cell>
          <cell r="J229" t="str">
            <v>CHIRADZULU</v>
          </cell>
          <cell r="K229">
            <v>9</v>
          </cell>
        </row>
        <row r="230">
          <cell r="A230" t="str">
            <v>RS 737</v>
          </cell>
          <cell r="B230">
            <v>559</v>
          </cell>
          <cell r="C230" t="str">
            <v>S</v>
          </cell>
          <cell r="D230" t="str">
            <v>F</v>
          </cell>
          <cell r="E230" t="str">
            <v>Lirangwe - Chidzolo (Mudi)</v>
          </cell>
          <cell r="F230" t="str">
            <v>T406</v>
          </cell>
          <cell r="G230">
            <v>2</v>
          </cell>
          <cell r="H230">
            <v>4.5999999999999996</v>
          </cell>
          <cell r="I230" t="str">
            <v>R</v>
          </cell>
          <cell r="J230" t="str">
            <v>CHIRADZULU</v>
          </cell>
          <cell r="K230">
            <v>9</v>
          </cell>
          <cell r="L230" t="str">
            <v>Part of origional RS 148</v>
          </cell>
        </row>
        <row r="231">
          <cell r="A231" t="str">
            <v>RS 739</v>
          </cell>
          <cell r="B231">
            <v>561</v>
          </cell>
          <cell r="C231" t="str">
            <v>S</v>
          </cell>
          <cell r="D231" t="str">
            <v>F</v>
          </cell>
          <cell r="E231" t="str">
            <v>Chidzolo (mudi) - Lunzu (junction M1)</v>
          </cell>
          <cell r="F231" t="str">
            <v>T406</v>
          </cell>
          <cell r="G231">
            <v>3</v>
          </cell>
          <cell r="H231">
            <v>11.7</v>
          </cell>
          <cell r="I231" t="str">
            <v>R</v>
          </cell>
          <cell r="J231" t="str">
            <v>BLANTYRE</v>
          </cell>
          <cell r="K231">
            <v>9</v>
          </cell>
          <cell r="L231" t="str">
            <v>Road section redefined</v>
          </cell>
        </row>
        <row r="232">
          <cell r="A232" t="str">
            <v>RS 740</v>
          </cell>
          <cell r="B232">
            <v>562</v>
          </cell>
          <cell r="C232" t="str">
            <v>S</v>
          </cell>
          <cell r="D232" t="str">
            <v>F</v>
          </cell>
          <cell r="E232" t="str">
            <v>Magomero (junction M3) - Namadzi River bridge</v>
          </cell>
          <cell r="F232" t="str">
            <v>T407</v>
          </cell>
          <cell r="G232">
            <v>1</v>
          </cell>
          <cell r="H232">
            <v>8.1999999999999993</v>
          </cell>
          <cell r="I232" t="str">
            <v>R</v>
          </cell>
          <cell r="J232" t="str">
            <v>CHIRADZULU &amp; ZOMBA</v>
          </cell>
          <cell r="K232">
            <v>9</v>
          </cell>
        </row>
        <row r="233">
          <cell r="A233" t="str">
            <v>RS 742</v>
          </cell>
          <cell r="B233">
            <v>564</v>
          </cell>
          <cell r="C233" t="str">
            <v>S</v>
          </cell>
          <cell r="D233" t="str">
            <v>F</v>
          </cell>
          <cell r="E233" t="str">
            <v>Namadzi River bridge - Mali</v>
          </cell>
          <cell r="F233" t="str">
            <v>T407</v>
          </cell>
          <cell r="G233">
            <v>2</v>
          </cell>
          <cell r="H233">
            <v>9.1</v>
          </cell>
          <cell r="I233" t="str">
            <v>R</v>
          </cell>
          <cell r="J233" t="str">
            <v>ZOMBA</v>
          </cell>
          <cell r="K233">
            <v>9</v>
          </cell>
        </row>
        <row r="234">
          <cell r="A234" t="str">
            <v>RS 741</v>
          </cell>
          <cell r="B234">
            <v>563</v>
          </cell>
          <cell r="C234" t="str">
            <v>S</v>
          </cell>
          <cell r="D234" t="str">
            <v>F</v>
          </cell>
          <cell r="E234" t="str">
            <v>Mali - Matiti</v>
          </cell>
          <cell r="F234" t="str">
            <v>T407</v>
          </cell>
          <cell r="G234">
            <v>3</v>
          </cell>
          <cell r="H234">
            <v>9.5</v>
          </cell>
          <cell r="I234" t="str">
            <v>R</v>
          </cell>
          <cell r="J234" t="str">
            <v>ZOMBA</v>
          </cell>
          <cell r="K234">
            <v>9</v>
          </cell>
        </row>
        <row r="235">
          <cell r="A235" t="str">
            <v>RS 743</v>
          </cell>
          <cell r="B235">
            <v>565</v>
          </cell>
          <cell r="C235" t="str">
            <v>S</v>
          </cell>
          <cell r="D235" t="str">
            <v>F</v>
          </cell>
          <cell r="E235" t="str">
            <v>Mayaka - Utwe River</v>
          </cell>
          <cell r="F235" t="str">
            <v>T408</v>
          </cell>
          <cell r="G235">
            <v>1</v>
          </cell>
          <cell r="H235">
            <v>9.6</v>
          </cell>
          <cell r="I235" t="str">
            <v>FL</v>
          </cell>
          <cell r="J235" t="str">
            <v>ZOMBA</v>
          </cell>
          <cell r="K235">
            <v>9</v>
          </cell>
        </row>
        <row r="236">
          <cell r="A236" t="str">
            <v>RS 746</v>
          </cell>
          <cell r="B236">
            <v>658</v>
          </cell>
          <cell r="C236" t="str">
            <v>S</v>
          </cell>
          <cell r="D236" t="str">
            <v>F</v>
          </cell>
          <cell r="E236" t="str">
            <v>Utwe River - Matiti</v>
          </cell>
          <cell r="F236" t="str">
            <v>T408</v>
          </cell>
          <cell r="G236">
            <v>2</v>
          </cell>
          <cell r="H236">
            <v>4.3</v>
          </cell>
          <cell r="I236" t="str">
            <v>FL</v>
          </cell>
          <cell r="J236" t="str">
            <v>ZOMBA</v>
          </cell>
          <cell r="K236">
            <v>9</v>
          </cell>
        </row>
        <row r="237">
          <cell r="A237" t="str">
            <v>RS 744</v>
          </cell>
          <cell r="B237">
            <v>566</v>
          </cell>
          <cell r="C237" t="str">
            <v>S</v>
          </cell>
          <cell r="D237" t="str">
            <v>F</v>
          </cell>
          <cell r="E237" t="str">
            <v>Milepa (junction S145) - Mombezi River</v>
          </cell>
          <cell r="F237" t="str">
            <v>T408</v>
          </cell>
          <cell r="G237">
            <v>3</v>
          </cell>
          <cell r="H237">
            <v>4.5</v>
          </cell>
          <cell r="I237" t="str">
            <v>FL</v>
          </cell>
          <cell r="J237" t="str">
            <v>PHALOMBE</v>
          </cell>
          <cell r="K237">
            <v>9</v>
          </cell>
        </row>
        <row r="238">
          <cell r="A238" t="str">
            <v>RS 747</v>
          </cell>
          <cell r="B238">
            <v>659</v>
          </cell>
          <cell r="C238" t="str">
            <v>S</v>
          </cell>
          <cell r="D238" t="str">
            <v>F</v>
          </cell>
          <cell r="E238" t="str">
            <v>Mombezi River - Kandulo</v>
          </cell>
          <cell r="F238" t="str">
            <v>T408</v>
          </cell>
          <cell r="G238">
            <v>4</v>
          </cell>
          <cell r="H238">
            <v>15.5</v>
          </cell>
          <cell r="I238" t="str">
            <v>R</v>
          </cell>
          <cell r="J238" t="str">
            <v>PHALOMBE</v>
          </cell>
          <cell r="K238">
            <v>9</v>
          </cell>
        </row>
        <row r="239">
          <cell r="A239" t="str">
            <v>RS 793</v>
          </cell>
          <cell r="B239">
            <v>615</v>
          </cell>
          <cell r="C239" t="str">
            <v>S</v>
          </cell>
          <cell r="D239" t="str">
            <v>F</v>
          </cell>
          <cell r="E239" t="str">
            <v>Kandulo - junction S147</v>
          </cell>
          <cell r="F239" t="str">
            <v>T408</v>
          </cell>
          <cell r="G239">
            <v>5</v>
          </cell>
          <cell r="H239">
            <v>15</v>
          </cell>
          <cell r="I239" t="str">
            <v>R</v>
          </cell>
          <cell r="J239" t="str">
            <v>MULANJE</v>
          </cell>
          <cell r="K239">
            <v>9</v>
          </cell>
          <cell r="L239" t="str">
            <v>Changed designation from T463 to T408</v>
          </cell>
        </row>
        <row r="240">
          <cell r="A240" t="str">
            <v>RS 748</v>
          </cell>
          <cell r="B240">
            <v>570</v>
          </cell>
          <cell r="C240" t="str">
            <v>S</v>
          </cell>
          <cell r="D240" t="str">
            <v>F</v>
          </cell>
          <cell r="E240" t="str">
            <v>Chileka Airport - Chilomoni</v>
          </cell>
          <cell r="F240" t="str">
            <v>T409</v>
          </cell>
          <cell r="G240">
            <v>1</v>
          </cell>
          <cell r="H240">
            <v>21.1</v>
          </cell>
          <cell r="I240" t="str">
            <v>H</v>
          </cell>
          <cell r="J240" t="str">
            <v>BLANTYRE</v>
          </cell>
          <cell r="K240">
            <v>9</v>
          </cell>
        </row>
        <row r="241">
          <cell r="A241" t="str">
            <v>RS 749</v>
          </cell>
          <cell r="B241">
            <v>571</v>
          </cell>
          <cell r="C241" t="str">
            <v>S</v>
          </cell>
          <cell r="D241" t="str">
            <v>F</v>
          </cell>
          <cell r="E241" t="str">
            <v>Chilomoni - Blantyre</v>
          </cell>
          <cell r="F241" t="str">
            <v>T409</v>
          </cell>
          <cell r="G241">
            <v>2</v>
          </cell>
          <cell r="H241">
            <v>5.7</v>
          </cell>
          <cell r="I241" t="str">
            <v>H</v>
          </cell>
          <cell r="J241" t="str">
            <v>BLANTYRE</v>
          </cell>
          <cell r="K241">
            <v>9</v>
          </cell>
        </row>
        <row r="242">
          <cell r="A242" t="str">
            <v>RS 751</v>
          </cell>
          <cell r="B242">
            <v>573</v>
          </cell>
          <cell r="C242" t="str">
            <v>S</v>
          </cell>
          <cell r="D242" t="str">
            <v>F</v>
          </cell>
          <cell r="E242" t="str">
            <v>Chinkankheni - Chatha</v>
          </cell>
          <cell r="F242" t="str">
            <v>T411</v>
          </cell>
          <cell r="G242">
            <v>1</v>
          </cell>
          <cell r="H242">
            <v>11.5</v>
          </cell>
          <cell r="I242" t="str">
            <v>R</v>
          </cell>
          <cell r="J242" t="str">
            <v>BLANTYRE</v>
          </cell>
          <cell r="K242">
            <v>9</v>
          </cell>
        </row>
        <row r="243">
          <cell r="A243" t="str">
            <v>RS 750</v>
          </cell>
          <cell r="B243">
            <v>572</v>
          </cell>
          <cell r="C243" t="str">
            <v>S</v>
          </cell>
          <cell r="D243" t="str">
            <v>F</v>
          </cell>
          <cell r="E243" t="str">
            <v>Chatha - Mzembere</v>
          </cell>
          <cell r="F243" t="str">
            <v>T411</v>
          </cell>
          <cell r="G243">
            <v>2</v>
          </cell>
          <cell r="H243">
            <v>6.9</v>
          </cell>
          <cell r="I243" t="str">
            <v>R</v>
          </cell>
          <cell r="J243" t="str">
            <v>CHIRADZULU</v>
          </cell>
          <cell r="K243">
            <v>9</v>
          </cell>
        </row>
        <row r="244">
          <cell r="A244" t="str">
            <v>RS 753</v>
          </cell>
          <cell r="B244">
            <v>575</v>
          </cell>
          <cell r="C244" t="str">
            <v>S</v>
          </cell>
          <cell r="D244" t="str">
            <v>F</v>
          </cell>
          <cell r="E244" t="str">
            <v>Mikolongwe - Namitambo</v>
          </cell>
          <cell r="F244" t="str">
            <v>T412</v>
          </cell>
          <cell r="G244">
            <v>1</v>
          </cell>
          <cell r="H244">
            <v>7.6</v>
          </cell>
          <cell r="I244" t="str">
            <v>R</v>
          </cell>
          <cell r="J244" t="str">
            <v>CHIRADZULU</v>
          </cell>
          <cell r="K244">
            <v>9</v>
          </cell>
        </row>
        <row r="245">
          <cell r="A245" t="str">
            <v>RS 752</v>
          </cell>
          <cell r="B245">
            <v>574</v>
          </cell>
          <cell r="C245" t="str">
            <v>S</v>
          </cell>
          <cell r="D245" t="str">
            <v>F</v>
          </cell>
          <cell r="E245" t="str">
            <v>Namitambo - Namulenga</v>
          </cell>
          <cell r="F245" t="str">
            <v>T412</v>
          </cell>
          <cell r="G245">
            <v>2</v>
          </cell>
          <cell r="H245">
            <v>7.8</v>
          </cell>
          <cell r="I245" t="str">
            <v>FL</v>
          </cell>
          <cell r="J245" t="str">
            <v>CHIRADZULU</v>
          </cell>
          <cell r="K245">
            <v>9</v>
          </cell>
        </row>
        <row r="246">
          <cell r="A246" t="str">
            <v>RS 756</v>
          </cell>
          <cell r="B246">
            <v>578</v>
          </cell>
          <cell r="C246" t="str">
            <v>S</v>
          </cell>
          <cell r="D246" t="str">
            <v>F</v>
          </cell>
          <cell r="E246" t="str">
            <v>Namlenga - Chilemba</v>
          </cell>
          <cell r="F246" t="str">
            <v>T412</v>
          </cell>
          <cell r="G246">
            <v>3</v>
          </cell>
          <cell r="H246">
            <v>2.5</v>
          </cell>
          <cell r="I246" t="str">
            <v>FL</v>
          </cell>
          <cell r="J246" t="str">
            <v>PHALOMBE</v>
          </cell>
          <cell r="K246">
            <v>9</v>
          </cell>
          <cell r="L246" t="str">
            <v>Changed designation from T413 to T412</v>
          </cell>
        </row>
        <row r="247">
          <cell r="A247" t="str">
            <v>RS 759</v>
          </cell>
          <cell r="B247">
            <v>581</v>
          </cell>
          <cell r="C247" t="str">
            <v>S</v>
          </cell>
          <cell r="D247" t="str">
            <v>F</v>
          </cell>
          <cell r="E247" t="str">
            <v>Bwanaisa - Mwanyenga</v>
          </cell>
          <cell r="F247" t="str">
            <v>T413</v>
          </cell>
          <cell r="G247">
            <v>1</v>
          </cell>
          <cell r="H247">
            <v>15.5</v>
          </cell>
          <cell r="I247" t="str">
            <v>FL</v>
          </cell>
          <cell r="J247" t="str">
            <v>PHALOMBE</v>
          </cell>
          <cell r="K247">
            <v>9</v>
          </cell>
        </row>
        <row r="248">
          <cell r="A248" t="str">
            <v>RS 755</v>
          </cell>
          <cell r="B248">
            <v>577</v>
          </cell>
          <cell r="C248" t="str">
            <v>S</v>
          </cell>
          <cell r="D248" t="str">
            <v>F</v>
          </cell>
          <cell r="E248" t="str">
            <v>Mwanyenga - Kandulo T.C.</v>
          </cell>
          <cell r="F248" t="str">
            <v>T413</v>
          </cell>
          <cell r="G248">
            <v>2</v>
          </cell>
          <cell r="H248">
            <v>16.399999999999999</v>
          </cell>
          <cell r="I248" t="str">
            <v>FL</v>
          </cell>
          <cell r="J248" t="str">
            <v>PHALOMBE</v>
          </cell>
          <cell r="K248">
            <v>9</v>
          </cell>
        </row>
        <row r="249">
          <cell r="A249" t="str">
            <v>RS 757</v>
          </cell>
          <cell r="B249">
            <v>579</v>
          </cell>
          <cell r="C249" t="str">
            <v>S</v>
          </cell>
          <cell r="D249" t="str">
            <v>F</v>
          </cell>
          <cell r="E249" t="str">
            <v>Kandulo T.C. - Chilemba</v>
          </cell>
          <cell r="F249" t="str">
            <v>T413</v>
          </cell>
          <cell r="G249">
            <v>3</v>
          </cell>
          <cell r="H249">
            <v>7.6</v>
          </cell>
          <cell r="I249" t="str">
            <v>FL</v>
          </cell>
          <cell r="J249" t="str">
            <v>PHALOMBE</v>
          </cell>
          <cell r="K249">
            <v>9</v>
          </cell>
        </row>
        <row r="250">
          <cell r="A250" t="str">
            <v>RS 754</v>
          </cell>
          <cell r="B250">
            <v>576</v>
          </cell>
          <cell r="C250" t="str">
            <v>S</v>
          </cell>
          <cell r="D250" t="str">
            <v>F</v>
          </cell>
          <cell r="E250" t="str">
            <v>Chilemba - Thuchila T.C.</v>
          </cell>
          <cell r="F250" t="str">
            <v>T413</v>
          </cell>
          <cell r="G250">
            <v>4</v>
          </cell>
          <cell r="H250">
            <v>3.6</v>
          </cell>
          <cell r="I250" t="str">
            <v>FL</v>
          </cell>
          <cell r="J250" t="str">
            <v>MULANJE</v>
          </cell>
          <cell r="K250">
            <v>9</v>
          </cell>
        </row>
        <row r="251">
          <cell r="A251" t="str">
            <v>RS 760</v>
          </cell>
          <cell r="B251">
            <v>582</v>
          </cell>
          <cell r="C251" t="str">
            <v>S</v>
          </cell>
          <cell r="D251" t="str">
            <v>F</v>
          </cell>
          <cell r="E251" t="str">
            <v>Nkhulambe - Phalombe</v>
          </cell>
          <cell r="F251" t="str">
            <v>T414</v>
          </cell>
          <cell r="G251">
            <v>1</v>
          </cell>
          <cell r="H251">
            <v>14.3</v>
          </cell>
          <cell r="I251" t="str">
            <v>H</v>
          </cell>
          <cell r="J251" t="str">
            <v>MULANJE</v>
          </cell>
          <cell r="K251">
            <v>9</v>
          </cell>
        </row>
        <row r="252">
          <cell r="A252" t="str">
            <v>RS 762</v>
          </cell>
          <cell r="B252">
            <v>584</v>
          </cell>
          <cell r="C252" t="str">
            <v>S</v>
          </cell>
          <cell r="D252" t="str">
            <v>F</v>
          </cell>
          <cell r="E252" t="str">
            <v>Singano - Chilinga</v>
          </cell>
          <cell r="F252" t="str">
            <v>T415</v>
          </cell>
          <cell r="G252">
            <v>1</v>
          </cell>
          <cell r="H252">
            <v>10.9</v>
          </cell>
          <cell r="I252" t="str">
            <v>FL</v>
          </cell>
          <cell r="J252" t="str">
            <v>MULANJE</v>
          </cell>
          <cell r="K252">
            <v>9</v>
          </cell>
        </row>
        <row r="253">
          <cell r="A253" t="str">
            <v>RS 764</v>
          </cell>
          <cell r="B253">
            <v>586</v>
          </cell>
          <cell r="C253" t="str">
            <v>S</v>
          </cell>
          <cell r="D253" t="str">
            <v>F</v>
          </cell>
          <cell r="E253" t="str">
            <v>Chilinga - Nkhulambe</v>
          </cell>
          <cell r="F253" t="str">
            <v>T415</v>
          </cell>
          <cell r="G253">
            <v>2</v>
          </cell>
          <cell r="H253">
            <v>8.6999999999999993</v>
          </cell>
          <cell r="I253" t="str">
            <v>H</v>
          </cell>
          <cell r="J253" t="str">
            <v>MULANJE</v>
          </cell>
          <cell r="K253">
            <v>9</v>
          </cell>
        </row>
        <row r="254">
          <cell r="A254" t="str">
            <v>RS 765</v>
          </cell>
          <cell r="B254">
            <v>587</v>
          </cell>
          <cell r="C254" t="str">
            <v>S</v>
          </cell>
          <cell r="D254" t="str">
            <v>F</v>
          </cell>
          <cell r="E254" t="str">
            <v>Nkhulambe - Sukasanje River</v>
          </cell>
          <cell r="F254" t="str">
            <v>T415</v>
          </cell>
          <cell r="G254">
            <v>3</v>
          </cell>
          <cell r="H254">
            <v>8</v>
          </cell>
          <cell r="I254" t="str">
            <v>FL</v>
          </cell>
          <cell r="J254" t="str">
            <v>MULANJE</v>
          </cell>
          <cell r="K254">
            <v>9</v>
          </cell>
        </row>
        <row r="255">
          <cell r="A255" t="str">
            <v>RS 761</v>
          </cell>
          <cell r="B255">
            <v>583</v>
          </cell>
          <cell r="C255" t="str">
            <v>S</v>
          </cell>
          <cell r="D255" t="str">
            <v>F</v>
          </cell>
          <cell r="E255" t="str">
            <v>Sukasanje River - Nanchidwa</v>
          </cell>
          <cell r="F255" t="str">
            <v>T415</v>
          </cell>
          <cell r="G255">
            <v>4</v>
          </cell>
          <cell r="H255">
            <v>15.8</v>
          </cell>
          <cell r="I255" t="str">
            <v>FL</v>
          </cell>
          <cell r="J255" t="str">
            <v>MULANJE</v>
          </cell>
          <cell r="K255">
            <v>9</v>
          </cell>
        </row>
        <row r="256">
          <cell r="A256" t="str">
            <v>RS 763</v>
          </cell>
          <cell r="B256">
            <v>585</v>
          </cell>
          <cell r="C256" t="str">
            <v>S</v>
          </cell>
          <cell r="D256" t="str">
            <v>F</v>
          </cell>
          <cell r="E256" t="str">
            <v>Nanchindwa - Muloza (Mozambique border)</v>
          </cell>
          <cell r="F256" t="str">
            <v>T415</v>
          </cell>
          <cell r="G256">
            <v>5</v>
          </cell>
          <cell r="H256">
            <v>7.3</v>
          </cell>
          <cell r="I256" t="str">
            <v>H</v>
          </cell>
          <cell r="J256" t="str">
            <v>MULANJE</v>
          </cell>
          <cell r="K256">
            <v>9</v>
          </cell>
        </row>
        <row r="257">
          <cell r="A257" t="str">
            <v>RS 368</v>
          </cell>
          <cell r="B257">
            <v>190</v>
          </cell>
          <cell r="C257" t="str">
            <v>S</v>
          </cell>
          <cell r="D257" t="str">
            <v>F</v>
          </cell>
          <cell r="E257" t="str">
            <v>Chikwawa - Chikwawa</v>
          </cell>
          <cell r="F257" t="str">
            <v>T416</v>
          </cell>
          <cell r="G257">
            <v>1</v>
          </cell>
          <cell r="H257">
            <v>3.1</v>
          </cell>
          <cell r="I257" t="str">
            <v>H</v>
          </cell>
          <cell r="J257" t="str">
            <v>CHIKWAWA</v>
          </cell>
          <cell r="K257">
            <v>9</v>
          </cell>
          <cell r="L257" t="str">
            <v>Changed designation from S136 to T416</v>
          </cell>
        </row>
        <row r="258">
          <cell r="A258" t="str">
            <v>RS 373</v>
          </cell>
          <cell r="B258">
            <v>195</v>
          </cell>
          <cell r="C258" t="str">
            <v>S</v>
          </cell>
          <cell r="D258" t="str">
            <v>F</v>
          </cell>
          <cell r="E258" t="str">
            <v>Chikwawa - Kapichira Falls</v>
          </cell>
          <cell r="F258" t="str">
            <v>T416</v>
          </cell>
          <cell r="G258">
            <v>2</v>
          </cell>
          <cell r="H258">
            <v>18.7</v>
          </cell>
          <cell r="I258" t="str">
            <v>R</v>
          </cell>
          <cell r="J258" t="str">
            <v>CHIKWAWA</v>
          </cell>
          <cell r="K258">
            <v>9</v>
          </cell>
          <cell r="L258" t="str">
            <v>Changed designation from S136 to T416</v>
          </cell>
        </row>
        <row r="259">
          <cell r="A259" t="str">
            <v>RS 767</v>
          </cell>
          <cell r="B259">
            <v>589</v>
          </cell>
          <cell r="C259" t="str">
            <v>S</v>
          </cell>
          <cell r="D259" t="str">
            <v>F</v>
          </cell>
          <cell r="E259" t="str">
            <v>Bvumbwe - Kumtendere</v>
          </cell>
          <cell r="F259" t="str">
            <v>T417</v>
          </cell>
          <cell r="G259">
            <v>1</v>
          </cell>
          <cell r="H259">
            <v>5.9</v>
          </cell>
          <cell r="I259" t="str">
            <v>R</v>
          </cell>
          <cell r="J259" t="str">
            <v>THYOLO</v>
          </cell>
          <cell r="K259">
            <v>9</v>
          </cell>
          <cell r="L259" t="str">
            <v>Changed designation from T418 to T418</v>
          </cell>
        </row>
        <row r="260">
          <cell r="A260" t="str">
            <v>RS 771</v>
          </cell>
          <cell r="B260">
            <v>593</v>
          </cell>
          <cell r="C260" t="str">
            <v>S</v>
          </cell>
          <cell r="D260" t="str">
            <v>F</v>
          </cell>
          <cell r="E260" t="str">
            <v>Kumtendere - Amali</v>
          </cell>
          <cell r="F260" t="str">
            <v>T417</v>
          </cell>
          <cell r="G260">
            <v>2</v>
          </cell>
          <cell r="H260">
            <v>4.9000000000000004</v>
          </cell>
          <cell r="I260" t="str">
            <v>FL</v>
          </cell>
          <cell r="J260" t="str">
            <v>THYOLO</v>
          </cell>
          <cell r="K260">
            <v>9</v>
          </cell>
          <cell r="L260" t="str">
            <v>Changed designation from T418 to T417</v>
          </cell>
        </row>
        <row r="261">
          <cell r="A261" t="str">
            <v>RS 769</v>
          </cell>
          <cell r="B261">
            <v>591</v>
          </cell>
          <cell r="C261" t="str">
            <v>S</v>
          </cell>
          <cell r="D261" t="str">
            <v>F</v>
          </cell>
          <cell r="E261" t="str">
            <v>Amalika - Thunga</v>
          </cell>
          <cell r="F261" t="str">
            <v>T417</v>
          </cell>
          <cell r="G261">
            <v>3</v>
          </cell>
          <cell r="H261">
            <v>3.5</v>
          </cell>
          <cell r="I261" t="str">
            <v>FL</v>
          </cell>
          <cell r="J261" t="str">
            <v>THYOLO</v>
          </cell>
          <cell r="K261">
            <v>9</v>
          </cell>
          <cell r="L261" t="str">
            <v>Changed designation from T418 to T418</v>
          </cell>
        </row>
        <row r="262">
          <cell r="A262" t="str">
            <v>RS 766</v>
          </cell>
          <cell r="B262">
            <v>588</v>
          </cell>
          <cell r="C262" t="str">
            <v>S</v>
          </cell>
          <cell r="D262" t="str">
            <v>F</v>
          </cell>
          <cell r="E262" t="str">
            <v>Thunga - Chidzunga</v>
          </cell>
          <cell r="F262" t="str">
            <v>T418</v>
          </cell>
          <cell r="G262">
            <v>1</v>
          </cell>
          <cell r="H262">
            <v>6.2</v>
          </cell>
          <cell r="I262" t="str">
            <v>FL</v>
          </cell>
          <cell r="J262" t="str">
            <v>THYOLO</v>
          </cell>
          <cell r="K262">
            <v>9</v>
          </cell>
        </row>
        <row r="263">
          <cell r="A263" t="str">
            <v>RS 770</v>
          </cell>
          <cell r="B263">
            <v>592</v>
          </cell>
          <cell r="C263" t="str">
            <v>S</v>
          </cell>
          <cell r="D263" t="str">
            <v>F</v>
          </cell>
          <cell r="E263" t="str">
            <v>Chidzunga - Changalo</v>
          </cell>
          <cell r="F263" t="str">
            <v>T418</v>
          </cell>
          <cell r="G263">
            <v>2</v>
          </cell>
          <cell r="H263">
            <v>4.4000000000000004</v>
          </cell>
          <cell r="I263" t="str">
            <v>R</v>
          </cell>
          <cell r="J263" t="str">
            <v>THYOLO</v>
          </cell>
          <cell r="K263">
            <v>9</v>
          </cell>
        </row>
        <row r="264">
          <cell r="A264" t="str">
            <v>RS 768</v>
          </cell>
          <cell r="B264">
            <v>590</v>
          </cell>
          <cell r="C264" t="str">
            <v>S</v>
          </cell>
          <cell r="D264" t="str">
            <v>F</v>
          </cell>
          <cell r="E264" t="str">
            <v>Changalo - Masenjere</v>
          </cell>
          <cell r="F264" t="str">
            <v>T418</v>
          </cell>
          <cell r="G264">
            <v>3</v>
          </cell>
          <cell r="H264">
            <v>6.7</v>
          </cell>
          <cell r="I264" t="str">
            <v>R</v>
          </cell>
          <cell r="J264" t="str">
            <v>THYOLO</v>
          </cell>
          <cell r="K264">
            <v>9</v>
          </cell>
        </row>
        <row r="265">
          <cell r="A265" t="str">
            <v>RS 424</v>
          </cell>
          <cell r="B265">
            <v>246</v>
          </cell>
          <cell r="C265" t="str">
            <v>S</v>
          </cell>
          <cell r="D265" t="str">
            <v>F</v>
          </cell>
          <cell r="E265" t="str">
            <v>Thuchira River - Chonde</v>
          </cell>
          <cell r="F265" t="str">
            <v>T419</v>
          </cell>
          <cell r="G265">
            <v>1</v>
          </cell>
          <cell r="H265">
            <v>3.1</v>
          </cell>
          <cell r="I265" t="str">
            <v>FL</v>
          </cell>
          <cell r="J265" t="str">
            <v>MULANJE</v>
          </cell>
          <cell r="K265">
            <v>9</v>
          </cell>
          <cell r="L265" t="str">
            <v>Changed designation from S149 to T419</v>
          </cell>
        </row>
        <row r="266">
          <cell r="A266" t="str">
            <v>RS 775</v>
          </cell>
          <cell r="B266">
            <v>597</v>
          </cell>
          <cell r="C266" t="str">
            <v>S</v>
          </cell>
          <cell r="D266" t="str">
            <v>F</v>
          </cell>
          <cell r="E266" t="str">
            <v>Luchenza - Kumadzi</v>
          </cell>
          <cell r="F266" t="str">
            <v>T420</v>
          </cell>
          <cell r="G266">
            <v>1</v>
          </cell>
          <cell r="H266">
            <v>18.7</v>
          </cell>
          <cell r="I266" t="str">
            <v>R</v>
          </cell>
          <cell r="J266" t="str">
            <v>THYOLO</v>
          </cell>
          <cell r="K266">
            <v>9</v>
          </cell>
        </row>
        <row r="267">
          <cell r="A267" t="str">
            <v>RS 772</v>
          </cell>
          <cell r="B267">
            <v>594</v>
          </cell>
          <cell r="C267" t="str">
            <v>S</v>
          </cell>
          <cell r="D267" t="str">
            <v>F</v>
          </cell>
          <cell r="E267" t="str">
            <v>Kumadzi - Sandama</v>
          </cell>
          <cell r="F267" t="str">
            <v>T420</v>
          </cell>
          <cell r="G267">
            <v>2</v>
          </cell>
          <cell r="H267">
            <v>17.3</v>
          </cell>
          <cell r="I267" t="str">
            <v>H</v>
          </cell>
          <cell r="J267" t="str">
            <v>THYOLO</v>
          </cell>
          <cell r="K267">
            <v>9</v>
          </cell>
        </row>
        <row r="268">
          <cell r="A268" t="str">
            <v>RS 773</v>
          </cell>
          <cell r="B268">
            <v>595</v>
          </cell>
          <cell r="C268" t="str">
            <v>S</v>
          </cell>
          <cell r="D268" t="str">
            <v>F</v>
          </cell>
          <cell r="E268" t="str">
            <v>Sandama - Mtepera</v>
          </cell>
          <cell r="F268" t="str">
            <v>T420</v>
          </cell>
          <cell r="G268">
            <v>3</v>
          </cell>
          <cell r="H268">
            <v>8.4</v>
          </cell>
          <cell r="I268" t="str">
            <v>FL</v>
          </cell>
          <cell r="J268" t="str">
            <v>THYOLO</v>
          </cell>
          <cell r="K268">
            <v>9</v>
          </cell>
        </row>
        <row r="269">
          <cell r="A269" t="str">
            <v>RS 774</v>
          </cell>
          <cell r="B269">
            <v>596</v>
          </cell>
          <cell r="C269" t="str">
            <v>S</v>
          </cell>
          <cell r="D269" t="str">
            <v>F</v>
          </cell>
          <cell r="E269" t="str">
            <v>Mtepera - Kolopwa</v>
          </cell>
          <cell r="F269" t="str">
            <v>T420</v>
          </cell>
          <cell r="G269">
            <v>4</v>
          </cell>
          <cell r="H269">
            <v>6.7</v>
          </cell>
          <cell r="I269" t="str">
            <v>H</v>
          </cell>
          <cell r="J269" t="str">
            <v>THYOLO</v>
          </cell>
          <cell r="K269">
            <v>9</v>
          </cell>
        </row>
        <row r="270">
          <cell r="A270" t="str">
            <v>RS 435</v>
          </cell>
          <cell r="B270">
            <v>257</v>
          </cell>
          <cell r="C270" t="str">
            <v>S</v>
          </cell>
          <cell r="D270" t="str">
            <v>F</v>
          </cell>
          <cell r="E270" t="str">
            <v>Kolopwa - Chinzama</v>
          </cell>
          <cell r="F270" t="str">
            <v>T420</v>
          </cell>
          <cell r="G270">
            <v>5</v>
          </cell>
          <cell r="H270">
            <v>5.8</v>
          </cell>
          <cell r="I270" t="str">
            <v>H</v>
          </cell>
          <cell r="J270" t="str">
            <v>THYOLO</v>
          </cell>
          <cell r="K270">
            <v>9</v>
          </cell>
          <cell r="L270" t="str">
            <v>Changed, S151 to T420</v>
          </cell>
        </row>
        <row r="271">
          <cell r="A271" t="str">
            <v>RS 776</v>
          </cell>
          <cell r="B271">
            <v>598</v>
          </cell>
          <cell r="C271" t="str">
            <v>S</v>
          </cell>
          <cell r="D271" t="str">
            <v>F</v>
          </cell>
          <cell r="E271" t="str">
            <v>Msikawanjala - Simbatiyawo</v>
          </cell>
          <cell r="F271" t="str">
            <v>T421</v>
          </cell>
          <cell r="G271">
            <v>1</v>
          </cell>
          <cell r="H271">
            <v>4.5999999999999996</v>
          </cell>
          <cell r="I271" t="str">
            <v>FL</v>
          </cell>
          <cell r="J271" t="str">
            <v>MULANJE</v>
          </cell>
          <cell r="K271">
            <v>9</v>
          </cell>
        </row>
        <row r="272">
          <cell r="A272" t="str">
            <v>RS 777</v>
          </cell>
          <cell r="B272">
            <v>599</v>
          </cell>
          <cell r="C272" t="str">
            <v>S</v>
          </cell>
          <cell r="D272" t="str">
            <v>F</v>
          </cell>
          <cell r="E272" t="str">
            <v>Simbatiyawo - Khombezi River</v>
          </cell>
          <cell r="F272" t="str">
            <v>T421</v>
          </cell>
          <cell r="G272">
            <v>2</v>
          </cell>
          <cell r="H272">
            <v>2.9</v>
          </cell>
          <cell r="I272" t="str">
            <v>FL</v>
          </cell>
          <cell r="J272" t="str">
            <v>MULANJE</v>
          </cell>
          <cell r="K272">
            <v>9</v>
          </cell>
        </row>
        <row r="273">
          <cell r="A273" t="str">
            <v>RS 778</v>
          </cell>
          <cell r="B273">
            <v>600</v>
          </cell>
          <cell r="C273" t="str">
            <v>S</v>
          </cell>
          <cell r="D273" t="str">
            <v>F</v>
          </cell>
          <cell r="E273" t="str">
            <v>Khombezi River - Mitombozi</v>
          </cell>
          <cell r="F273" t="str">
            <v>T421</v>
          </cell>
          <cell r="G273">
            <v>3</v>
          </cell>
          <cell r="H273">
            <v>12</v>
          </cell>
          <cell r="I273" t="str">
            <v>FL</v>
          </cell>
          <cell r="J273" t="str">
            <v>MULANJE</v>
          </cell>
          <cell r="K273">
            <v>9</v>
          </cell>
        </row>
        <row r="274">
          <cell r="A274" t="str">
            <v>RS 779</v>
          </cell>
          <cell r="B274">
            <v>601</v>
          </cell>
          <cell r="C274" t="str">
            <v>S</v>
          </cell>
          <cell r="D274" t="str">
            <v>F</v>
          </cell>
          <cell r="E274" t="str">
            <v>Malambi - Siyama</v>
          </cell>
          <cell r="F274" t="str">
            <v>T422</v>
          </cell>
          <cell r="G274">
            <v>1</v>
          </cell>
          <cell r="H274">
            <v>7.6</v>
          </cell>
          <cell r="I274" t="str">
            <v>FL</v>
          </cell>
          <cell r="J274" t="str">
            <v>MULANJE</v>
          </cell>
          <cell r="K274">
            <v>9</v>
          </cell>
        </row>
        <row r="275">
          <cell r="A275" t="str">
            <v>RS 783</v>
          </cell>
          <cell r="B275">
            <v>605</v>
          </cell>
          <cell r="C275" t="str">
            <v>S</v>
          </cell>
          <cell r="D275" t="str">
            <v>F</v>
          </cell>
          <cell r="E275" t="str">
            <v>Lengwe T.O. - Tomali</v>
          </cell>
          <cell r="F275" t="str">
            <v>T423</v>
          </cell>
          <cell r="G275">
            <v>1</v>
          </cell>
          <cell r="H275">
            <v>9.8000000000000007</v>
          </cell>
          <cell r="I275" t="str">
            <v>FL</v>
          </cell>
          <cell r="J275" t="str">
            <v>CHIKWAWA</v>
          </cell>
          <cell r="K275">
            <v>9</v>
          </cell>
        </row>
        <row r="276">
          <cell r="A276" t="str">
            <v>RS 780</v>
          </cell>
          <cell r="B276">
            <v>602</v>
          </cell>
          <cell r="C276" t="str">
            <v>S</v>
          </cell>
          <cell r="D276" t="str">
            <v>F</v>
          </cell>
          <cell r="E276" t="str">
            <v>Tomali -  Mbuzi</v>
          </cell>
          <cell r="F276" t="str">
            <v>T423</v>
          </cell>
          <cell r="G276">
            <v>2</v>
          </cell>
          <cell r="H276">
            <v>15.9</v>
          </cell>
          <cell r="I276" t="str">
            <v>R</v>
          </cell>
          <cell r="J276" t="str">
            <v>CHIKWAWA</v>
          </cell>
          <cell r="K276">
            <v>9</v>
          </cell>
          <cell r="L276" t="str">
            <v>Changed designation from T422 to T423</v>
          </cell>
        </row>
        <row r="277">
          <cell r="A277" t="str">
            <v>RS 781</v>
          </cell>
          <cell r="B277">
            <v>603</v>
          </cell>
          <cell r="C277" t="str">
            <v>S</v>
          </cell>
          <cell r="D277" t="str">
            <v>F</v>
          </cell>
          <cell r="E277" t="str">
            <v>Mbuzi - Njirang'ombe River</v>
          </cell>
          <cell r="F277" t="str">
            <v>T423</v>
          </cell>
          <cell r="G277">
            <v>3</v>
          </cell>
          <cell r="H277">
            <v>15.8</v>
          </cell>
          <cell r="I277" t="str">
            <v>FL</v>
          </cell>
          <cell r="J277" t="str">
            <v>CHIKWAWA</v>
          </cell>
          <cell r="K277">
            <v>9</v>
          </cell>
        </row>
        <row r="278">
          <cell r="A278" t="str">
            <v>RS 782</v>
          </cell>
          <cell r="B278">
            <v>604</v>
          </cell>
          <cell r="C278" t="str">
            <v>S</v>
          </cell>
          <cell r="D278" t="str">
            <v>F</v>
          </cell>
          <cell r="E278" t="str">
            <v>Njirang'ombe River - Gama</v>
          </cell>
          <cell r="F278" t="str">
            <v>T423</v>
          </cell>
          <cell r="G278">
            <v>4</v>
          </cell>
          <cell r="H278">
            <v>21.1</v>
          </cell>
          <cell r="I278" t="str">
            <v>FL</v>
          </cell>
          <cell r="J278" t="str">
            <v>CHIKWAWA</v>
          </cell>
          <cell r="K278">
            <v>10</v>
          </cell>
        </row>
        <row r="279">
          <cell r="A279" t="str">
            <v>RS 789</v>
          </cell>
          <cell r="B279">
            <v>611</v>
          </cell>
          <cell r="C279" t="str">
            <v>S</v>
          </cell>
          <cell r="D279" t="str">
            <v>F</v>
          </cell>
          <cell r="E279" t="str">
            <v>Goma - Namikalango River</v>
          </cell>
          <cell r="F279" t="str">
            <v>T424</v>
          </cell>
          <cell r="G279">
            <v>1</v>
          </cell>
          <cell r="H279">
            <v>7.9</v>
          </cell>
          <cell r="I279" t="str">
            <v>R</v>
          </cell>
          <cell r="J279" t="str">
            <v>NSANJE</v>
          </cell>
          <cell r="K279">
            <v>10</v>
          </cell>
          <cell r="L279" t="str">
            <v>Changed designation from T424 to T425</v>
          </cell>
        </row>
        <row r="280">
          <cell r="A280" t="str">
            <v>RS 785</v>
          </cell>
          <cell r="B280">
            <v>607</v>
          </cell>
          <cell r="C280" t="str">
            <v>S</v>
          </cell>
          <cell r="D280" t="str">
            <v>F</v>
          </cell>
          <cell r="E280" t="str">
            <v>Namikalango River - Ngabu</v>
          </cell>
          <cell r="F280" t="str">
            <v>T424</v>
          </cell>
          <cell r="G280">
            <v>2</v>
          </cell>
          <cell r="H280">
            <v>7.1</v>
          </cell>
          <cell r="I280" t="str">
            <v>FL</v>
          </cell>
          <cell r="J280" t="str">
            <v>CHIKWAWA</v>
          </cell>
          <cell r="K280">
            <v>10</v>
          </cell>
        </row>
        <row r="281">
          <cell r="A281" t="str">
            <v>RS 786</v>
          </cell>
          <cell r="B281">
            <v>608</v>
          </cell>
          <cell r="C281" t="str">
            <v>S</v>
          </cell>
          <cell r="D281" t="str">
            <v>F</v>
          </cell>
          <cell r="E281" t="str">
            <v>Ngabu - Ngabu roundabout</v>
          </cell>
          <cell r="F281" t="str">
            <v>T424</v>
          </cell>
          <cell r="G281">
            <v>3</v>
          </cell>
          <cell r="H281">
            <v>5.5</v>
          </cell>
          <cell r="I281" t="str">
            <v>FL</v>
          </cell>
          <cell r="J281" t="str">
            <v>CHIKWAWA</v>
          </cell>
          <cell r="K281">
            <v>10</v>
          </cell>
        </row>
        <row r="282">
          <cell r="A282" t="str">
            <v>RS 784</v>
          </cell>
          <cell r="B282">
            <v>606</v>
          </cell>
          <cell r="C282" t="str">
            <v>S</v>
          </cell>
          <cell r="D282" t="str">
            <v>F</v>
          </cell>
          <cell r="E282" t="str">
            <v>Ngabu roundabout - Saopa</v>
          </cell>
          <cell r="F282" t="str">
            <v>T424</v>
          </cell>
          <cell r="G282">
            <v>4</v>
          </cell>
          <cell r="H282">
            <v>6.9</v>
          </cell>
          <cell r="I282" t="str">
            <v>FL</v>
          </cell>
          <cell r="J282" t="str">
            <v>CHIKWAWA</v>
          </cell>
          <cell r="K282">
            <v>10</v>
          </cell>
        </row>
        <row r="283">
          <cell r="A283" t="str">
            <v>RS 787</v>
          </cell>
          <cell r="B283">
            <v>609</v>
          </cell>
          <cell r="C283" t="str">
            <v>S</v>
          </cell>
          <cell r="D283" t="str">
            <v>F</v>
          </cell>
          <cell r="E283" t="str">
            <v>Saopa - Mozambique boundary</v>
          </cell>
          <cell r="F283" t="str">
            <v>T424</v>
          </cell>
          <cell r="G283">
            <v>5</v>
          </cell>
          <cell r="H283">
            <v>9</v>
          </cell>
          <cell r="I283" t="str">
            <v>FL</v>
          </cell>
          <cell r="J283" t="str">
            <v>CHIKWAWA</v>
          </cell>
          <cell r="K283">
            <v>10</v>
          </cell>
        </row>
        <row r="284">
          <cell r="A284" t="str">
            <v>RS 788</v>
          </cell>
          <cell r="B284">
            <v>610</v>
          </cell>
          <cell r="C284" t="str">
            <v>S</v>
          </cell>
          <cell r="D284" t="str">
            <v>F</v>
          </cell>
          <cell r="E284" t="str">
            <v>Lundu - Mbewu House</v>
          </cell>
          <cell r="F284" t="str">
            <v>T425</v>
          </cell>
          <cell r="G284">
            <v>1</v>
          </cell>
          <cell r="H284">
            <v>19.600000000000001</v>
          </cell>
          <cell r="I284" t="str">
            <v>FL</v>
          </cell>
          <cell r="J284" t="str">
            <v>NSANJE</v>
          </cell>
          <cell r="K284">
            <v>10</v>
          </cell>
        </row>
        <row r="285">
          <cell r="A285" t="str">
            <v>RS 791</v>
          </cell>
          <cell r="B285">
            <v>613</v>
          </cell>
          <cell r="C285" t="str">
            <v>S</v>
          </cell>
          <cell r="D285" t="str">
            <v>F</v>
          </cell>
          <cell r="E285" t="str">
            <v>Marka - Dundu river</v>
          </cell>
          <cell r="F285" t="str">
            <v>T426</v>
          </cell>
          <cell r="G285">
            <v>1</v>
          </cell>
          <cell r="H285">
            <v>10.9</v>
          </cell>
          <cell r="I285" t="str">
            <v>R</v>
          </cell>
          <cell r="J285" t="str">
            <v>NSANJE</v>
          </cell>
          <cell r="K285">
            <v>10</v>
          </cell>
        </row>
        <row r="286">
          <cell r="A286" t="str">
            <v>RS 792</v>
          </cell>
          <cell r="B286">
            <v>614</v>
          </cell>
          <cell r="C286" t="str">
            <v>S</v>
          </cell>
          <cell r="D286" t="str">
            <v>F</v>
          </cell>
          <cell r="E286" t="str">
            <v>Dundu River - Lulwe</v>
          </cell>
          <cell r="F286" t="str">
            <v>T426</v>
          </cell>
          <cell r="G286">
            <v>2</v>
          </cell>
          <cell r="H286">
            <v>6.7</v>
          </cell>
          <cell r="I286" t="str">
            <v>FL</v>
          </cell>
          <cell r="J286" t="str">
            <v>NSANJE</v>
          </cell>
          <cell r="K286">
            <v>10</v>
          </cell>
        </row>
        <row r="287">
          <cell r="A287" t="str">
            <v>RS 667</v>
          </cell>
          <cell r="B287">
            <v>489</v>
          </cell>
          <cell r="C287" t="str">
            <v>C</v>
          </cell>
          <cell r="D287" t="str">
            <v>F</v>
          </cell>
          <cell r="E287" t="str">
            <v>Area 25  - Kasengere/Ndodani - Junction T347</v>
          </cell>
          <cell r="F287" t="str">
            <v>UD</v>
          </cell>
          <cell r="G287">
            <v>1</v>
          </cell>
          <cell r="H287">
            <v>10</v>
          </cell>
          <cell r="I287" t="str">
            <v>R</v>
          </cell>
          <cell r="J287" t="str">
            <v>LILONGWE</v>
          </cell>
          <cell r="K287">
            <v>6</v>
          </cell>
        </row>
        <row r="288">
          <cell r="A288" t="str">
            <v>RS 467</v>
          </cell>
          <cell r="B288">
            <v>289</v>
          </cell>
          <cell r="C288" t="str">
            <v>N</v>
          </cell>
          <cell r="D288" t="str">
            <v>F</v>
          </cell>
          <cell r="E288" t="str">
            <v>Davide Kameme-Titi</v>
          </cell>
          <cell r="F288" t="str">
            <v>D001</v>
          </cell>
          <cell r="G288">
            <v>1</v>
          </cell>
          <cell r="H288">
            <v>14</v>
          </cell>
          <cell r="I288" t="str">
            <v>H</v>
          </cell>
          <cell r="J288" t="str">
            <v>CHITIPA</v>
          </cell>
          <cell r="K288">
            <v>1</v>
          </cell>
        </row>
        <row r="289">
          <cell r="A289" t="str">
            <v>RS 444</v>
          </cell>
          <cell r="B289">
            <v>266</v>
          </cell>
          <cell r="C289" t="str">
            <v>N</v>
          </cell>
          <cell r="D289" t="str">
            <v>F</v>
          </cell>
          <cell r="E289" t="str">
            <v>Fikolo Mkisi - Winston Kmeme</v>
          </cell>
          <cell r="F289" t="str">
            <v>T301</v>
          </cell>
          <cell r="G289">
            <v>1</v>
          </cell>
          <cell r="H289">
            <v>24.8</v>
          </cell>
          <cell r="I289">
            <v>1</v>
          </cell>
          <cell r="J289" t="str">
            <v>CHITIPA</v>
          </cell>
          <cell r="K289">
            <v>1</v>
          </cell>
          <cell r="L289" t="str">
            <v>Changed designation from T301 to D2</v>
          </cell>
        </row>
        <row r="290">
          <cell r="A290" t="str">
            <v>RS 469</v>
          </cell>
          <cell r="B290">
            <v>291</v>
          </cell>
          <cell r="C290" t="str">
            <v>N</v>
          </cell>
          <cell r="D290" t="str">
            <v>F</v>
          </cell>
          <cell r="E290" t="str">
            <v>Karonga Village - Fikolo Mkisi</v>
          </cell>
          <cell r="F290" t="str">
            <v>D003</v>
          </cell>
          <cell r="G290">
            <v>1</v>
          </cell>
          <cell r="H290">
            <v>32</v>
          </cell>
          <cell r="I290" t="str">
            <v>H</v>
          </cell>
          <cell r="J290" t="str">
            <v>CHITIPA</v>
          </cell>
          <cell r="K290">
            <v>1</v>
          </cell>
        </row>
        <row r="291">
          <cell r="A291" t="str">
            <v>RS 470</v>
          </cell>
          <cell r="B291">
            <v>292</v>
          </cell>
          <cell r="C291" t="str">
            <v>N</v>
          </cell>
          <cell r="D291" t="str">
            <v>F</v>
          </cell>
          <cell r="E291" t="str">
            <v>Fikolo Mkisi - Nkhangwa - junctionT301</v>
          </cell>
          <cell r="F291" t="str">
            <v>D003</v>
          </cell>
          <cell r="G291">
            <v>2</v>
          </cell>
          <cell r="H291">
            <v>11</v>
          </cell>
          <cell r="I291" t="str">
            <v>R</v>
          </cell>
          <cell r="J291" t="str">
            <v>CHITIPA</v>
          </cell>
          <cell r="K291">
            <v>1</v>
          </cell>
        </row>
        <row r="292">
          <cell r="A292" t="str">
            <v>RS 471</v>
          </cell>
          <cell r="B292">
            <v>293</v>
          </cell>
          <cell r="C292" t="str">
            <v>N</v>
          </cell>
          <cell r="D292" t="str">
            <v>F</v>
          </cell>
          <cell r="E292" t="str">
            <v>Nkhangwa - junction D008</v>
          </cell>
          <cell r="F292" t="str">
            <v>D006</v>
          </cell>
          <cell r="G292">
            <v>1</v>
          </cell>
          <cell r="H292">
            <v>9.5</v>
          </cell>
          <cell r="I292" t="str">
            <v>F</v>
          </cell>
          <cell r="J292" t="str">
            <v>CHITIPA</v>
          </cell>
          <cell r="K292">
            <v>1</v>
          </cell>
        </row>
        <row r="293">
          <cell r="A293" t="str">
            <v>RS 472</v>
          </cell>
          <cell r="B293">
            <v>294</v>
          </cell>
          <cell r="C293" t="str">
            <v>N</v>
          </cell>
          <cell r="D293" t="str">
            <v>F</v>
          </cell>
          <cell r="E293" t="str">
            <v>Junction D6 &amp; D8 - Junction D3</v>
          </cell>
          <cell r="F293" t="str">
            <v>D007</v>
          </cell>
          <cell r="G293">
            <v>1</v>
          </cell>
          <cell r="H293">
            <v>8.6999999999999993</v>
          </cell>
          <cell r="I293" t="str">
            <v>R</v>
          </cell>
          <cell r="J293" t="str">
            <v>CHITIPA</v>
          </cell>
          <cell r="K293">
            <v>1</v>
          </cell>
        </row>
        <row r="294">
          <cell r="A294" t="str">
            <v>RS 473</v>
          </cell>
          <cell r="B294">
            <v>295</v>
          </cell>
          <cell r="C294" t="str">
            <v>N</v>
          </cell>
          <cell r="D294" t="str">
            <v>F</v>
          </cell>
          <cell r="E294" t="str">
            <v>Chitipa - Junction D6 &amp; D7</v>
          </cell>
          <cell r="F294" t="str">
            <v>D008</v>
          </cell>
          <cell r="G294">
            <v>1</v>
          </cell>
          <cell r="H294">
            <v>8.5</v>
          </cell>
          <cell r="I294" t="str">
            <v>F</v>
          </cell>
          <cell r="J294" t="str">
            <v>CHITIPA</v>
          </cell>
          <cell r="K294">
            <v>1</v>
          </cell>
        </row>
        <row r="295">
          <cell r="A295" t="str">
            <v>RS 474</v>
          </cell>
          <cell r="B295">
            <v>296</v>
          </cell>
          <cell r="C295" t="str">
            <v>N</v>
          </cell>
          <cell r="D295" t="str">
            <v>F</v>
          </cell>
          <cell r="E295" t="str">
            <v>junction M26 - S.E. Chinunkha</v>
          </cell>
          <cell r="F295" t="str">
            <v>D009</v>
          </cell>
          <cell r="G295">
            <v>1</v>
          </cell>
          <cell r="H295">
            <v>10.5</v>
          </cell>
          <cell r="I295" t="str">
            <v>H</v>
          </cell>
          <cell r="J295" t="str">
            <v>CHITIPA</v>
          </cell>
          <cell r="K295">
            <v>1</v>
          </cell>
        </row>
        <row r="296">
          <cell r="A296" t="str">
            <v>RS 475</v>
          </cell>
          <cell r="B296">
            <v>297</v>
          </cell>
          <cell r="C296" t="str">
            <v>N</v>
          </cell>
          <cell r="D296" t="str">
            <v>F</v>
          </cell>
          <cell r="E296" t="str">
            <v>Misuku South - Tanzania Border</v>
          </cell>
          <cell r="F296" t="str">
            <v>D010</v>
          </cell>
          <cell r="G296">
            <v>1</v>
          </cell>
          <cell r="H296">
            <v>11.1</v>
          </cell>
          <cell r="I296" t="str">
            <v>H</v>
          </cell>
          <cell r="J296" t="str">
            <v>CHITIPA</v>
          </cell>
          <cell r="K296">
            <v>1</v>
          </cell>
        </row>
        <row r="297">
          <cell r="A297" t="str">
            <v>RS 476</v>
          </cell>
          <cell r="B297">
            <v>298</v>
          </cell>
          <cell r="C297" t="str">
            <v>N</v>
          </cell>
          <cell r="D297" t="str">
            <v>F</v>
          </cell>
          <cell r="E297" t="str">
            <v>Sokora - Misuku</v>
          </cell>
          <cell r="F297" t="str">
            <v>D011</v>
          </cell>
          <cell r="G297">
            <v>1</v>
          </cell>
          <cell r="H297">
            <v>5.0999999999999996</v>
          </cell>
          <cell r="I297" t="str">
            <v>H</v>
          </cell>
          <cell r="J297" t="str">
            <v>CHITIPA</v>
          </cell>
          <cell r="K297">
            <v>1</v>
          </cell>
        </row>
        <row r="298">
          <cell r="A298" t="str">
            <v>RS 477</v>
          </cell>
          <cell r="B298">
            <v>299</v>
          </cell>
          <cell r="C298" t="str">
            <v>N</v>
          </cell>
          <cell r="D298" t="str">
            <v>F</v>
          </cell>
          <cell r="E298" t="str">
            <v>Mwakalomba - Songwe River</v>
          </cell>
          <cell r="F298" t="str">
            <v>D015</v>
          </cell>
          <cell r="G298">
            <v>1</v>
          </cell>
          <cell r="H298">
            <v>15.3</v>
          </cell>
          <cell r="I298" t="str">
            <v>H</v>
          </cell>
          <cell r="J298" t="str">
            <v>KARONGA</v>
          </cell>
          <cell r="K298">
            <v>1</v>
          </cell>
        </row>
        <row r="299">
          <cell r="A299" t="str">
            <v>RS 478</v>
          </cell>
          <cell r="B299">
            <v>300</v>
          </cell>
          <cell r="C299" t="str">
            <v>N</v>
          </cell>
          <cell r="D299" t="str">
            <v>F</v>
          </cell>
          <cell r="E299" t="str">
            <v>Kakoma - West of M1</v>
          </cell>
          <cell r="F299" t="str">
            <v>D020</v>
          </cell>
          <cell r="G299">
            <v>1</v>
          </cell>
          <cell r="H299">
            <v>11</v>
          </cell>
          <cell r="I299" t="str">
            <v>F</v>
          </cell>
          <cell r="J299" t="str">
            <v>KARONGA</v>
          </cell>
          <cell r="K299">
            <v>1</v>
          </cell>
        </row>
        <row r="300">
          <cell r="A300" t="str">
            <v>RS 479</v>
          </cell>
          <cell r="B300">
            <v>301</v>
          </cell>
          <cell r="C300" t="str">
            <v>N</v>
          </cell>
          <cell r="D300" t="str">
            <v>F</v>
          </cell>
          <cell r="E300" t="str">
            <v>Usaka loop - junction M1</v>
          </cell>
          <cell r="F300" t="str">
            <v>D021</v>
          </cell>
          <cell r="G300">
            <v>1</v>
          </cell>
          <cell r="H300">
            <v>17.5</v>
          </cell>
          <cell r="I300" t="str">
            <v>H</v>
          </cell>
          <cell r="J300" t="str">
            <v>KARONGA</v>
          </cell>
          <cell r="K300">
            <v>1</v>
          </cell>
        </row>
        <row r="301">
          <cell r="A301" t="str">
            <v>RS 480</v>
          </cell>
          <cell r="B301">
            <v>302</v>
          </cell>
          <cell r="C301" t="str">
            <v>N</v>
          </cell>
          <cell r="D301" t="str">
            <v>F</v>
          </cell>
          <cell r="E301" t="str">
            <v>Mwandwa - Mwandwa South</v>
          </cell>
          <cell r="F301" t="str">
            <v>D022</v>
          </cell>
          <cell r="G301">
            <v>1</v>
          </cell>
          <cell r="H301">
            <v>6.5</v>
          </cell>
          <cell r="I301" t="str">
            <v>F</v>
          </cell>
          <cell r="J301" t="str">
            <v>KARONGA</v>
          </cell>
          <cell r="K301">
            <v>1</v>
          </cell>
        </row>
        <row r="302">
          <cell r="A302" t="str">
            <v>RS 481</v>
          </cell>
          <cell r="B302">
            <v>303</v>
          </cell>
          <cell r="C302" t="str">
            <v>N</v>
          </cell>
          <cell r="D302" t="str">
            <v>F</v>
          </cell>
          <cell r="E302" t="str">
            <v>Mlali - Mwambelo Village</v>
          </cell>
          <cell r="F302" t="str">
            <v>D023</v>
          </cell>
          <cell r="G302">
            <v>1</v>
          </cell>
          <cell r="H302">
            <v>2.5</v>
          </cell>
          <cell r="I302" t="str">
            <v>F</v>
          </cell>
          <cell r="J302" t="str">
            <v>KARONGA</v>
          </cell>
          <cell r="K302">
            <v>2</v>
          </cell>
        </row>
        <row r="303">
          <cell r="A303" t="str">
            <v>RS 482</v>
          </cell>
          <cell r="B303">
            <v>304</v>
          </cell>
          <cell r="C303" t="str">
            <v>N</v>
          </cell>
          <cell r="D303" t="str">
            <v>F</v>
          </cell>
          <cell r="E303" t="str">
            <v>Nyungwe - Thawilo</v>
          </cell>
          <cell r="F303" t="str">
            <v>D024</v>
          </cell>
          <cell r="G303">
            <v>1</v>
          </cell>
          <cell r="H303">
            <v>6.1</v>
          </cell>
          <cell r="I303" t="str">
            <v>F</v>
          </cell>
          <cell r="J303" t="str">
            <v>KARONGA</v>
          </cell>
          <cell r="K303">
            <v>2</v>
          </cell>
        </row>
        <row r="304">
          <cell r="A304" t="str">
            <v>RS 483</v>
          </cell>
          <cell r="B304">
            <v>305</v>
          </cell>
          <cell r="C304" t="str">
            <v>N</v>
          </cell>
          <cell r="D304" t="str">
            <v>F</v>
          </cell>
          <cell r="E304" t="str">
            <v>Wovwe - Wovwe Scheme</v>
          </cell>
          <cell r="F304" t="str">
            <v>D025</v>
          </cell>
          <cell r="G304">
            <v>1</v>
          </cell>
          <cell r="H304">
            <v>2.5</v>
          </cell>
          <cell r="I304" t="str">
            <v>F</v>
          </cell>
          <cell r="J304" t="str">
            <v>KARONGA</v>
          </cell>
          <cell r="K304">
            <v>2</v>
          </cell>
        </row>
        <row r="305">
          <cell r="A305" t="str">
            <v>RS 484</v>
          </cell>
          <cell r="B305">
            <v>306</v>
          </cell>
          <cell r="C305" t="str">
            <v>N</v>
          </cell>
          <cell r="D305" t="str">
            <v>F</v>
          </cell>
          <cell r="E305" t="str">
            <v>Hara - Bundi</v>
          </cell>
          <cell r="F305" t="str">
            <v>D026</v>
          </cell>
          <cell r="G305">
            <v>1</v>
          </cell>
          <cell r="H305">
            <v>2.6</v>
          </cell>
          <cell r="I305" t="str">
            <v>F</v>
          </cell>
          <cell r="J305" t="str">
            <v>KARONGA</v>
          </cell>
          <cell r="K305">
            <v>2</v>
          </cell>
        </row>
        <row r="306">
          <cell r="A306" t="str">
            <v>RS 485</v>
          </cell>
          <cell r="B306">
            <v>307</v>
          </cell>
          <cell r="C306" t="str">
            <v>N</v>
          </cell>
          <cell r="D306" t="str">
            <v>F</v>
          </cell>
          <cell r="E306" t="str">
            <v>Lura - Mchenga</v>
          </cell>
          <cell r="F306" t="str">
            <v>D030</v>
          </cell>
          <cell r="G306">
            <v>1</v>
          </cell>
          <cell r="H306">
            <v>11.2</v>
          </cell>
          <cell r="I306" t="str">
            <v>R</v>
          </cell>
          <cell r="J306" t="str">
            <v>RUMPHI</v>
          </cell>
          <cell r="K306">
            <v>2</v>
          </cell>
        </row>
        <row r="307">
          <cell r="A307" t="str">
            <v>RS 486</v>
          </cell>
          <cell r="B307">
            <v>308</v>
          </cell>
          <cell r="C307" t="str">
            <v>N</v>
          </cell>
          <cell r="D307" t="str">
            <v>F</v>
          </cell>
          <cell r="E307" t="str">
            <v>South Lura - West T305</v>
          </cell>
          <cell r="F307" t="str">
            <v>D031</v>
          </cell>
          <cell r="G307">
            <v>1</v>
          </cell>
          <cell r="H307">
            <v>3.1</v>
          </cell>
          <cell r="I307" t="str">
            <v>R</v>
          </cell>
          <cell r="J307" t="str">
            <v>RUMPHI</v>
          </cell>
          <cell r="K307">
            <v>2</v>
          </cell>
        </row>
        <row r="308">
          <cell r="A308" t="str">
            <v>RS 487</v>
          </cell>
          <cell r="B308">
            <v>309</v>
          </cell>
          <cell r="C308" t="str">
            <v>N</v>
          </cell>
          <cell r="D308" t="str">
            <v>F</v>
          </cell>
          <cell r="E308" t="str">
            <v>Hewe - Chisimuka</v>
          </cell>
          <cell r="F308" t="str">
            <v>D032</v>
          </cell>
          <cell r="G308">
            <v>1</v>
          </cell>
          <cell r="H308">
            <v>7.1</v>
          </cell>
          <cell r="I308" t="str">
            <v>R</v>
          </cell>
          <cell r="J308" t="str">
            <v>RUMPHI</v>
          </cell>
          <cell r="K308">
            <v>2</v>
          </cell>
        </row>
        <row r="309">
          <cell r="A309" t="str">
            <v>RS 488</v>
          </cell>
          <cell r="B309">
            <v>310</v>
          </cell>
          <cell r="C309" t="str">
            <v>N</v>
          </cell>
          <cell r="D309" t="str">
            <v>F</v>
          </cell>
          <cell r="E309" t="str">
            <v>Katowo - South West Katowo</v>
          </cell>
          <cell r="F309" t="str">
            <v>D033</v>
          </cell>
          <cell r="G309">
            <v>1</v>
          </cell>
          <cell r="H309">
            <v>6.5</v>
          </cell>
          <cell r="I309" t="str">
            <v>R</v>
          </cell>
          <cell r="J309" t="str">
            <v>RUMPHI</v>
          </cell>
          <cell r="K309">
            <v>2</v>
          </cell>
        </row>
        <row r="310">
          <cell r="A310" t="str">
            <v>RS 489</v>
          </cell>
          <cell r="B310">
            <v>311</v>
          </cell>
          <cell r="C310" t="str">
            <v>N</v>
          </cell>
          <cell r="D310" t="str">
            <v>F</v>
          </cell>
          <cell r="E310" t="str">
            <v>Katowo - East Katowo</v>
          </cell>
          <cell r="F310" t="str">
            <v>D034</v>
          </cell>
          <cell r="G310">
            <v>1</v>
          </cell>
          <cell r="H310">
            <v>2.8</v>
          </cell>
          <cell r="I310" t="str">
            <v>R</v>
          </cell>
          <cell r="J310" t="str">
            <v>RUMPHI</v>
          </cell>
          <cell r="K310">
            <v>2</v>
          </cell>
        </row>
        <row r="311">
          <cell r="A311" t="str">
            <v>RS 490</v>
          </cell>
          <cell r="B311">
            <v>312</v>
          </cell>
          <cell r="C311" t="str">
            <v>N</v>
          </cell>
          <cell r="D311" t="str">
            <v>F</v>
          </cell>
          <cell r="E311" t="str">
            <v>South Katowo - West S104</v>
          </cell>
          <cell r="F311" t="str">
            <v>D035</v>
          </cell>
          <cell r="G311">
            <v>1</v>
          </cell>
          <cell r="H311">
            <v>7.2</v>
          </cell>
          <cell r="I311" t="str">
            <v>F</v>
          </cell>
          <cell r="J311" t="str">
            <v>MZIMBA</v>
          </cell>
          <cell r="K311">
            <v>3</v>
          </cell>
        </row>
        <row r="312">
          <cell r="A312" t="str">
            <v>RS 491</v>
          </cell>
          <cell r="B312">
            <v>313</v>
          </cell>
          <cell r="C312" t="str">
            <v>N</v>
          </cell>
          <cell r="D312" t="str">
            <v>F</v>
          </cell>
          <cell r="E312" t="str">
            <v>South East Bembe - Chikwawa East</v>
          </cell>
          <cell r="F312" t="str">
            <v>D036</v>
          </cell>
          <cell r="G312">
            <v>1</v>
          </cell>
          <cell r="H312">
            <v>13.4</v>
          </cell>
          <cell r="I312" t="str">
            <v>F</v>
          </cell>
          <cell r="J312" t="str">
            <v>RUMPHI</v>
          </cell>
          <cell r="K312">
            <v>3</v>
          </cell>
        </row>
        <row r="313">
          <cell r="A313" t="str">
            <v>RS 492</v>
          </cell>
          <cell r="B313">
            <v>314</v>
          </cell>
          <cell r="C313" t="str">
            <v>N</v>
          </cell>
          <cell r="D313" t="str">
            <v>F</v>
          </cell>
          <cell r="E313" t="str">
            <v>North Bolero - Junction M9</v>
          </cell>
          <cell r="F313" t="str">
            <v>D037</v>
          </cell>
          <cell r="G313">
            <v>1</v>
          </cell>
          <cell r="H313">
            <v>12.2</v>
          </cell>
          <cell r="I313" t="str">
            <v>R</v>
          </cell>
          <cell r="J313" t="str">
            <v>RUMPHI</v>
          </cell>
          <cell r="K313">
            <v>3</v>
          </cell>
        </row>
        <row r="314">
          <cell r="A314" t="str">
            <v>RS 493</v>
          </cell>
          <cell r="B314">
            <v>315</v>
          </cell>
          <cell r="C314" t="str">
            <v>N</v>
          </cell>
          <cell r="D314" t="str">
            <v>F</v>
          </cell>
          <cell r="E314" t="str">
            <v>North West Bolero - North East Bolero</v>
          </cell>
          <cell r="F314" t="str">
            <v>D038</v>
          </cell>
          <cell r="G314">
            <v>1</v>
          </cell>
          <cell r="H314">
            <v>9.8000000000000007</v>
          </cell>
          <cell r="I314" t="str">
            <v>F</v>
          </cell>
          <cell r="J314" t="str">
            <v>RUMPHI</v>
          </cell>
          <cell r="K314">
            <v>3</v>
          </cell>
        </row>
        <row r="315">
          <cell r="A315" t="str">
            <v>RS 494</v>
          </cell>
          <cell r="B315">
            <v>316</v>
          </cell>
          <cell r="C315" t="str">
            <v>N</v>
          </cell>
          <cell r="D315" t="str">
            <v>F</v>
          </cell>
          <cell r="E315" t="str">
            <v>Kawalazi - Junction M5</v>
          </cell>
          <cell r="F315" t="str">
            <v>D044</v>
          </cell>
          <cell r="G315">
            <v>1</v>
          </cell>
          <cell r="H315">
            <v>16.399999999999999</v>
          </cell>
          <cell r="I315" t="str">
            <v>F</v>
          </cell>
          <cell r="J315" t="str">
            <v>NKHATA BAY</v>
          </cell>
          <cell r="K315">
            <v>3</v>
          </cell>
        </row>
        <row r="316">
          <cell r="A316" t="str">
            <v>RS 495</v>
          </cell>
          <cell r="B316">
            <v>317</v>
          </cell>
          <cell r="C316" t="str">
            <v>N</v>
          </cell>
          <cell r="D316" t="str">
            <v>F</v>
          </cell>
          <cell r="E316" t="str">
            <v>Chintheche - Mugondi</v>
          </cell>
          <cell r="F316" t="str">
            <v>D045</v>
          </cell>
          <cell r="G316">
            <v>1</v>
          </cell>
          <cell r="H316">
            <v>5.3</v>
          </cell>
          <cell r="I316" t="str">
            <v>R</v>
          </cell>
          <cell r="J316" t="str">
            <v>NKHATA BAY</v>
          </cell>
          <cell r="K316">
            <v>4</v>
          </cell>
        </row>
        <row r="317">
          <cell r="A317" t="str">
            <v>RS 496</v>
          </cell>
          <cell r="B317">
            <v>318</v>
          </cell>
          <cell r="C317" t="str">
            <v>N</v>
          </cell>
          <cell r="D317" t="str">
            <v>F</v>
          </cell>
          <cell r="E317" t="str">
            <v>Kamwe - Vongo</v>
          </cell>
          <cell r="F317" t="str">
            <v>D050</v>
          </cell>
          <cell r="G317">
            <v>1</v>
          </cell>
          <cell r="H317">
            <v>12</v>
          </cell>
          <cell r="I317" t="str">
            <v>R</v>
          </cell>
          <cell r="J317" t="str">
            <v>RUMPHI</v>
          </cell>
          <cell r="K317">
            <v>3</v>
          </cell>
        </row>
        <row r="318">
          <cell r="A318" t="str">
            <v>RS 497</v>
          </cell>
          <cell r="B318">
            <v>319</v>
          </cell>
          <cell r="C318" t="str">
            <v>N</v>
          </cell>
          <cell r="D318" t="str">
            <v>F</v>
          </cell>
          <cell r="E318" t="str">
            <v>Chankhalamu - Chiwotcha</v>
          </cell>
          <cell r="F318" t="str">
            <v>D051</v>
          </cell>
          <cell r="G318">
            <v>1</v>
          </cell>
          <cell r="H318">
            <v>14</v>
          </cell>
          <cell r="I318" t="str">
            <v>F</v>
          </cell>
          <cell r="J318" t="str">
            <v>MZIMBA</v>
          </cell>
          <cell r="K318">
            <v>3</v>
          </cell>
        </row>
        <row r="319">
          <cell r="A319" t="str">
            <v>RS 498</v>
          </cell>
          <cell r="B319">
            <v>320</v>
          </cell>
          <cell r="C319" t="str">
            <v>N</v>
          </cell>
          <cell r="D319" t="str">
            <v>F</v>
          </cell>
          <cell r="E319" t="str">
            <v>Ngoma - Junction M9</v>
          </cell>
          <cell r="F319" t="str">
            <v>D052</v>
          </cell>
          <cell r="G319">
            <v>1</v>
          </cell>
          <cell r="H319">
            <v>9</v>
          </cell>
          <cell r="I319" t="str">
            <v>F</v>
          </cell>
          <cell r="J319" t="str">
            <v>MZIMBA</v>
          </cell>
          <cell r="K319">
            <v>3</v>
          </cell>
        </row>
        <row r="320">
          <cell r="A320" t="str">
            <v>RS 499</v>
          </cell>
          <cell r="B320">
            <v>321</v>
          </cell>
          <cell r="C320" t="str">
            <v>N</v>
          </cell>
          <cell r="D320" t="str">
            <v>F</v>
          </cell>
          <cell r="E320" t="str">
            <v>Ezweleri School - Junction S107</v>
          </cell>
          <cell r="F320" t="str">
            <v>D053</v>
          </cell>
          <cell r="G320">
            <v>1</v>
          </cell>
          <cell r="H320">
            <v>6.1</v>
          </cell>
          <cell r="I320" t="str">
            <v>F</v>
          </cell>
          <cell r="J320" t="str">
            <v>MZIMBA</v>
          </cell>
          <cell r="K320">
            <v>3</v>
          </cell>
        </row>
        <row r="321">
          <cell r="A321" t="str">
            <v>RS 500</v>
          </cell>
          <cell r="B321">
            <v>322</v>
          </cell>
          <cell r="C321" t="str">
            <v>N</v>
          </cell>
          <cell r="D321" t="str">
            <v>F</v>
          </cell>
          <cell r="E321" t="str">
            <v>Emvuyeni - North Emvuyeni</v>
          </cell>
          <cell r="F321" t="str">
            <v>D054</v>
          </cell>
          <cell r="G321">
            <v>1</v>
          </cell>
          <cell r="H321">
            <v>4.3</v>
          </cell>
          <cell r="I321" t="str">
            <v>F</v>
          </cell>
          <cell r="J321" t="str">
            <v>MZIMBA</v>
          </cell>
          <cell r="K321">
            <v>3</v>
          </cell>
        </row>
        <row r="322">
          <cell r="A322" t="str">
            <v>RS 501</v>
          </cell>
          <cell r="B322">
            <v>323</v>
          </cell>
          <cell r="C322" t="str">
            <v>N</v>
          </cell>
          <cell r="D322" t="str">
            <v>F</v>
          </cell>
          <cell r="E322" t="str">
            <v>Mzambazi - Junction S106</v>
          </cell>
          <cell r="F322" t="str">
            <v>D055</v>
          </cell>
          <cell r="G322">
            <v>1</v>
          </cell>
          <cell r="H322">
            <v>6.5</v>
          </cell>
          <cell r="I322" t="str">
            <v>F</v>
          </cell>
          <cell r="J322" t="str">
            <v>MZIMBA</v>
          </cell>
          <cell r="K322">
            <v>3</v>
          </cell>
        </row>
        <row r="323">
          <cell r="A323" t="str">
            <v>RS 502</v>
          </cell>
          <cell r="B323">
            <v>324</v>
          </cell>
          <cell r="C323" t="str">
            <v>N</v>
          </cell>
          <cell r="D323" t="str">
            <v>F</v>
          </cell>
          <cell r="E323" t="str">
            <v>Mtwalo - Junction D057</v>
          </cell>
          <cell r="F323" t="str">
            <v>D056</v>
          </cell>
          <cell r="G323">
            <v>1</v>
          </cell>
          <cell r="H323">
            <v>15</v>
          </cell>
          <cell r="I323" t="str">
            <v>F</v>
          </cell>
          <cell r="J323" t="str">
            <v>MZIMBA</v>
          </cell>
          <cell r="K323">
            <v>3</v>
          </cell>
        </row>
        <row r="324">
          <cell r="A324" t="str">
            <v>RS 503</v>
          </cell>
          <cell r="B324">
            <v>325</v>
          </cell>
          <cell r="C324" t="str">
            <v>N</v>
          </cell>
          <cell r="D324" t="str">
            <v>F</v>
          </cell>
          <cell r="E324" t="str">
            <v>Tione Bar - Njuyu School</v>
          </cell>
          <cell r="F324" t="str">
            <v>D057</v>
          </cell>
          <cell r="G324">
            <v>1</v>
          </cell>
          <cell r="H324">
            <v>10.5</v>
          </cell>
          <cell r="I324" t="str">
            <v>R</v>
          </cell>
          <cell r="J324" t="str">
            <v>MZIMBA</v>
          </cell>
          <cell r="K324">
            <v>3</v>
          </cell>
        </row>
        <row r="325">
          <cell r="A325" t="str">
            <v>RS 504</v>
          </cell>
          <cell r="B325">
            <v>326</v>
          </cell>
          <cell r="C325" t="str">
            <v>N</v>
          </cell>
          <cell r="D325" t="str">
            <v>F</v>
          </cell>
          <cell r="E325" t="str">
            <v>Chisengeze - Junction T313</v>
          </cell>
          <cell r="F325" t="str">
            <v>D058</v>
          </cell>
          <cell r="G325">
            <v>1</v>
          </cell>
          <cell r="H325">
            <v>12.6</v>
          </cell>
          <cell r="I325" t="str">
            <v>R</v>
          </cell>
          <cell r="J325" t="str">
            <v>MZIMBA</v>
          </cell>
          <cell r="K325">
            <v>3</v>
          </cell>
        </row>
        <row r="326">
          <cell r="A326" t="str">
            <v>RS 505</v>
          </cell>
          <cell r="B326">
            <v>327</v>
          </cell>
          <cell r="C326" t="str">
            <v>N</v>
          </cell>
          <cell r="D326" t="str">
            <v>F</v>
          </cell>
          <cell r="E326" t="str">
            <v>Mzalangwe - Junction T313</v>
          </cell>
          <cell r="F326" t="str">
            <v>D059</v>
          </cell>
          <cell r="G326">
            <v>1</v>
          </cell>
          <cell r="H326">
            <v>15.9</v>
          </cell>
          <cell r="I326" t="str">
            <v>F</v>
          </cell>
          <cell r="J326" t="str">
            <v>MZIMBA</v>
          </cell>
          <cell r="K326">
            <v>3</v>
          </cell>
        </row>
        <row r="327">
          <cell r="A327" t="str">
            <v>RS 506</v>
          </cell>
          <cell r="B327">
            <v>328</v>
          </cell>
          <cell r="C327" t="str">
            <v>N</v>
          </cell>
          <cell r="D327" t="str">
            <v>F</v>
          </cell>
          <cell r="E327" t="str">
            <v>Lunjika - Junction S107</v>
          </cell>
          <cell r="F327" t="str">
            <v>D060</v>
          </cell>
          <cell r="G327">
            <v>1</v>
          </cell>
          <cell r="H327">
            <v>4.8</v>
          </cell>
          <cell r="I327" t="str">
            <v>F</v>
          </cell>
          <cell r="J327" t="str">
            <v>MZIMBA</v>
          </cell>
          <cell r="K327">
            <v>3</v>
          </cell>
        </row>
        <row r="328">
          <cell r="A328" t="str">
            <v>RS 507</v>
          </cell>
          <cell r="B328">
            <v>329</v>
          </cell>
          <cell r="C328" t="str">
            <v>N</v>
          </cell>
          <cell r="D328" t="str">
            <v>F</v>
          </cell>
          <cell r="E328" t="str">
            <v>Chakazi - Ngomiya</v>
          </cell>
          <cell r="F328" t="str">
            <v>D061</v>
          </cell>
          <cell r="G328">
            <v>1</v>
          </cell>
          <cell r="H328">
            <v>10.199999999999999</v>
          </cell>
          <cell r="I328" t="str">
            <v>F</v>
          </cell>
          <cell r="J328" t="str">
            <v>MZIMBA</v>
          </cell>
          <cell r="K328">
            <v>3</v>
          </cell>
        </row>
        <row r="329">
          <cell r="A329" t="str">
            <v>RS 508</v>
          </cell>
          <cell r="B329">
            <v>330</v>
          </cell>
          <cell r="C329" t="str">
            <v>N</v>
          </cell>
          <cell r="D329" t="str">
            <v>F</v>
          </cell>
          <cell r="E329" t="str">
            <v>Mbawa - Junction M20</v>
          </cell>
          <cell r="F329" t="str">
            <v>D064</v>
          </cell>
          <cell r="G329">
            <v>1</v>
          </cell>
          <cell r="H329">
            <v>5.2</v>
          </cell>
          <cell r="I329" t="str">
            <v>F</v>
          </cell>
          <cell r="J329" t="str">
            <v>MZIMBA</v>
          </cell>
          <cell r="K329">
            <v>4</v>
          </cell>
        </row>
        <row r="330">
          <cell r="A330" t="str">
            <v>RS 509</v>
          </cell>
          <cell r="B330">
            <v>331</v>
          </cell>
          <cell r="C330" t="str">
            <v>N</v>
          </cell>
          <cell r="D330" t="str">
            <v>F</v>
          </cell>
          <cell r="E330" t="str">
            <v>Ehleni - Hoho</v>
          </cell>
          <cell r="F330" t="str">
            <v>D065</v>
          </cell>
          <cell r="G330">
            <v>1</v>
          </cell>
          <cell r="H330">
            <v>8.4</v>
          </cell>
          <cell r="I330" t="str">
            <v>F</v>
          </cell>
          <cell r="J330" t="str">
            <v>MZIMBA</v>
          </cell>
          <cell r="K330">
            <v>4</v>
          </cell>
        </row>
        <row r="331">
          <cell r="A331" t="str">
            <v>RS 510</v>
          </cell>
          <cell r="B331">
            <v>332</v>
          </cell>
          <cell r="C331" t="str">
            <v>N</v>
          </cell>
          <cell r="D331" t="str">
            <v>F</v>
          </cell>
          <cell r="E331" t="str">
            <v>Hoho - Hoho School</v>
          </cell>
          <cell r="F331" t="str">
            <v>D066</v>
          </cell>
          <cell r="G331">
            <v>1</v>
          </cell>
          <cell r="H331">
            <v>5.9</v>
          </cell>
          <cell r="I331" t="str">
            <v>F</v>
          </cell>
          <cell r="J331" t="str">
            <v>MZIMBA</v>
          </cell>
          <cell r="K331">
            <v>4</v>
          </cell>
        </row>
        <row r="332">
          <cell r="A332" t="str">
            <v>RS 511</v>
          </cell>
          <cell r="B332">
            <v>333</v>
          </cell>
          <cell r="C332" t="str">
            <v>N</v>
          </cell>
          <cell r="D332" t="str">
            <v>F</v>
          </cell>
          <cell r="E332" t="str">
            <v>Msesa School - Junction D68</v>
          </cell>
          <cell r="F332" t="str">
            <v>D067</v>
          </cell>
          <cell r="G332">
            <v>1</v>
          </cell>
          <cell r="H332">
            <v>6.1</v>
          </cell>
          <cell r="I332" t="str">
            <v>F</v>
          </cell>
          <cell r="J332" t="str">
            <v>MZIMBA</v>
          </cell>
          <cell r="K332">
            <v>4</v>
          </cell>
        </row>
        <row r="333">
          <cell r="A333" t="str">
            <v>RS 512</v>
          </cell>
          <cell r="B333">
            <v>334</v>
          </cell>
          <cell r="C333" t="str">
            <v>N</v>
          </cell>
          <cell r="D333" t="str">
            <v>F</v>
          </cell>
          <cell r="E333" t="str">
            <v>Chizani - Junction D74</v>
          </cell>
          <cell r="F333" t="str">
            <v>D068</v>
          </cell>
          <cell r="G333">
            <v>1</v>
          </cell>
          <cell r="H333">
            <v>18.8</v>
          </cell>
          <cell r="I333" t="str">
            <v>F</v>
          </cell>
          <cell r="J333" t="str">
            <v>MZIMBA</v>
          </cell>
          <cell r="K333">
            <v>4</v>
          </cell>
        </row>
        <row r="334">
          <cell r="A334" t="str">
            <v>RS 513</v>
          </cell>
          <cell r="B334">
            <v>335</v>
          </cell>
          <cell r="C334" t="str">
            <v>N</v>
          </cell>
          <cell r="D334" t="str">
            <v>F</v>
          </cell>
          <cell r="E334" t="str">
            <v>Nyoni - Kapita School</v>
          </cell>
          <cell r="F334" t="str">
            <v>D069</v>
          </cell>
          <cell r="G334">
            <v>1</v>
          </cell>
          <cell r="H334">
            <v>6.5</v>
          </cell>
          <cell r="I334" t="str">
            <v>R</v>
          </cell>
          <cell r="J334" t="str">
            <v>MZIMBA</v>
          </cell>
          <cell r="K334">
            <v>4</v>
          </cell>
        </row>
        <row r="335">
          <cell r="A335" t="str">
            <v>RS 514</v>
          </cell>
          <cell r="B335">
            <v>336</v>
          </cell>
          <cell r="C335" t="str">
            <v>N</v>
          </cell>
          <cell r="D335" t="str">
            <v>F</v>
          </cell>
          <cell r="E335" t="str">
            <v>Kanika - Luwelezi School</v>
          </cell>
          <cell r="F335" t="str">
            <v>D070</v>
          </cell>
          <cell r="G335">
            <v>1</v>
          </cell>
          <cell r="H335">
            <v>13.5</v>
          </cell>
          <cell r="I335" t="str">
            <v>F</v>
          </cell>
          <cell r="J335" t="str">
            <v>MZIMBA</v>
          </cell>
          <cell r="K335">
            <v>4</v>
          </cell>
        </row>
        <row r="336">
          <cell r="A336" t="str">
            <v>RS 515</v>
          </cell>
          <cell r="B336">
            <v>337</v>
          </cell>
          <cell r="C336" t="str">
            <v>N</v>
          </cell>
          <cell r="D336" t="str">
            <v>F</v>
          </cell>
          <cell r="E336" t="str">
            <v>Chiwandauka - Kanjuchi School</v>
          </cell>
          <cell r="F336" t="str">
            <v>D071</v>
          </cell>
          <cell r="G336">
            <v>1</v>
          </cell>
          <cell r="H336">
            <v>8.6</v>
          </cell>
          <cell r="I336" t="str">
            <v>R</v>
          </cell>
          <cell r="J336" t="str">
            <v>MZIMBA</v>
          </cell>
          <cell r="K336">
            <v>4</v>
          </cell>
        </row>
        <row r="337">
          <cell r="A337" t="str">
            <v>RS 516</v>
          </cell>
          <cell r="B337">
            <v>338</v>
          </cell>
          <cell r="C337" t="str">
            <v>N</v>
          </cell>
          <cell r="D337" t="str">
            <v>F</v>
          </cell>
          <cell r="E337" t="str">
            <v>Jenda - Jenda East</v>
          </cell>
          <cell r="F337" t="str">
            <v>D072</v>
          </cell>
          <cell r="G337">
            <v>1</v>
          </cell>
          <cell r="H337">
            <v>4.3</v>
          </cell>
          <cell r="I337" t="str">
            <v>F</v>
          </cell>
          <cell r="J337" t="str">
            <v>MZIMBA</v>
          </cell>
          <cell r="K337">
            <v>4</v>
          </cell>
        </row>
        <row r="338">
          <cell r="A338" t="str">
            <v>RS 517</v>
          </cell>
          <cell r="B338">
            <v>339</v>
          </cell>
          <cell r="C338" t="str">
            <v>N</v>
          </cell>
          <cell r="D338" t="str">
            <v>F</v>
          </cell>
          <cell r="E338" t="str">
            <v>South Luwawa - North Zawa</v>
          </cell>
          <cell r="F338" t="str">
            <v>D073</v>
          </cell>
          <cell r="G338">
            <v>1</v>
          </cell>
          <cell r="H338">
            <v>11.2</v>
          </cell>
          <cell r="I338" t="str">
            <v>R</v>
          </cell>
          <cell r="J338" t="str">
            <v>MZIMBA</v>
          </cell>
          <cell r="K338">
            <v>4</v>
          </cell>
        </row>
        <row r="339">
          <cell r="A339" t="str">
            <v>RS 518</v>
          </cell>
          <cell r="B339">
            <v>340</v>
          </cell>
          <cell r="C339" t="str">
            <v>N</v>
          </cell>
          <cell r="D339" t="str">
            <v>F</v>
          </cell>
          <cell r="E339" t="str">
            <v>Hoho - Junctio M1 South</v>
          </cell>
          <cell r="F339" t="str">
            <v>D074</v>
          </cell>
          <cell r="G339">
            <v>1</v>
          </cell>
          <cell r="H339">
            <v>8.9</v>
          </cell>
          <cell r="I339" t="str">
            <v>R</v>
          </cell>
          <cell r="J339" t="str">
            <v>MZIMBA</v>
          </cell>
          <cell r="K339">
            <v>4</v>
          </cell>
        </row>
        <row r="340">
          <cell r="A340" t="str">
            <v>RS 227</v>
          </cell>
          <cell r="B340">
            <v>49</v>
          </cell>
          <cell r="C340" t="str">
            <v>C</v>
          </cell>
          <cell r="D340" t="str">
            <v>F</v>
          </cell>
          <cell r="E340" t="str">
            <v>Chimaliro Forest Camp - Kakwale River</v>
          </cell>
          <cell r="F340" t="str">
            <v>D076</v>
          </cell>
          <cell r="G340">
            <v>1</v>
          </cell>
          <cell r="H340">
            <v>5</v>
          </cell>
          <cell r="I340" t="str">
            <v>F</v>
          </cell>
          <cell r="J340" t="str">
            <v>KASUNGU</v>
          </cell>
          <cell r="K340">
            <v>4</v>
          </cell>
          <cell r="L340" t="str">
            <v>Changed designation from S133 to D76 &amp; trunk to feeder</v>
          </cell>
        </row>
        <row r="341">
          <cell r="A341" t="str">
            <v>RS 658</v>
          </cell>
          <cell r="B341">
            <v>480</v>
          </cell>
          <cell r="C341" t="str">
            <v>C</v>
          </cell>
          <cell r="D341" t="str">
            <v>F</v>
          </cell>
          <cell r="E341" t="str">
            <v>Likuni - Chankhandwe</v>
          </cell>
          <cell r="F341" t="str">
            <v>D194</v>
          </cell>
          <cell r="G341">
            <v>1</v>
          </cell>
          <cell r="H341">
            <v>5.2</v>
          </cell>
          <cell r="I341" t="str">
            <v>F</v>
          </cell>
          <cell r="J341" t="str">
            <v>LILONGWE</v>
          </cell>
          <cell r="K341">
            <v>6</v>
          </cell>
          <cell r="L341" t="str">
            <v>Changed designation from S133 to D76 &amp; trunk to feeder</v>
          </cell>
        </row>
        <row r="342">
          <cell r="A342" t="str">
            <v>RS 660</v>
          </cell>
          <cell r="B342">
            <v>482</v>
          </cell>
          <cell r="C342" t="str">
            <v>C</v>
          </cell>
          <cell r="D342" t="str">
            <v>F</v>
          </cell>
          <cell r="E342" t="str">
            <v>Dzalanyama - Malingunde</v>
          </cell>
          <cell r="F342" t="str">
            <v>D197</v>
          </cell>
          <cell r="G342">
            <v>1</v>
          </cell>
          <cell r="H342">
            <v>32</v>
          </cell>
          <cell r="I342" t="str">
            <v>F</v>
          </cell>
          <cell r="J342" t="str">
            <v>LILONGWE</v>
          </cell>
          <cell r="K342">
            <v>6</v>
          </cell>
        </row>
        <row r="343">
          <cell r="A343" t="str">
            <v>RS 799</v>
          </cell>
          <cell r="B343">
            <v>621</v>
          </cell>
          <cell r="C343" t="str">
            <v>S</v>
          </cell>
          <cell r="D343" t="str">
            <v>F</v>
          </cell>
          <cell r="E343" t="str">
            <v>UD/Y - Itunji</v>
          </cell>
          <cell r="F343" t="str">
            <v>D256</v>
          </cell>
          <cell r="G343">
            <v>1</v>
          </cell>
          <cell r="H343">
            <v>11.9</v>
          </cell>
          <cell r="I343" t="str">
            <v>R</v>
          </cell>
          <cell r="J343" t="str">
            <v>MANGOCHI</v>
          </cell>
          <cell r="K343">
            <v>7</v>
          </cell>
        </row>
        <row r="344">
          <cell r="A344" t="str">
            <v>RS 832</v>
          </cell>
          <cell r="B344">
            <v>654</v>
          </cell>
          <cell r="C344" t="str">
            <v>S</v>
          </cell>
          <cell r="D344" t="str">
            <v>F</v>
          </cell>
          <cell r="E344" t="str">
            <v>junction S129 - junction T400</v>
          </cell>
          <cell r="F344" t="str">
            <v>D286</v>
          </cell>
          <cell r="G344">
            <v>1</v>
          </cell>
          <cell r="H344">
            <v>9</v>
          </cell>
          <cell r="I344" t="str">
            <v>FL</v>
          </cell>
          <cell r="J344" t="str">
            <v>ZOMBA</v>
          </cell>
          <cell r="K344">
            <v>8</v>
          </cell>
          <cell r="L344" t="str">
            <v>Changed designation from UD/J to D286</v>
          </cell>
        </row>
        <row r="345">
          <cell r="A345" t="str">
            <v>RS 801</v>
          </cell>
          <cell r="B345">
            <v>623</v>
          </cell>
          <cell r="C345" t="str">
            <v>S</v>
          </cell>
          <cell r="D345" t="str">
            <v>F</v>
          </cell>
          <cell r="E345" t="str">
            <v>North Jokala - Lake Chilwa</v>
          </cell>
          <cell r="F345" t="str">
            <v>D293</v>
          </cell>
          <cell r="G345">
            <v>1</v>
          </cell>
          <cell r="H345">
            <v>32</v>
          </cell>
          <cell r="I345" t="str">
            <v>F</v>
          </cell>
          <cell r="J345" t="str">
            <v>ZOMBA</v>
          </cell>
          <cell r="K345">
            <v>8</v>
          </cell>
          <cell r="L345" t="str">
            <v>Changed designation from UD/J to D286</v>
          </cell>
        </row>
        <row r="346">
          <cell r="A346" t="str">
            <v>RS 802</v>
          </cell>
          <cell r="B346">
            <v>624</v>
          </cell>
          <cell r="C346" t="str">
            <v>S</v>
          </cell>
          <cell r="D346" t="str">
            <v>F</v>
          </cell>
          <cell r="E346" t="str">
            <v>Utwe River - junction S144</v>
          </cell>
          <cell r="F346" t="str">
            <v>D302</v>
          </cell>
          <cell r="G346">
            <v>1</v>
          </cell>
          <cell r="H346">
            <v>18.600000000000001</v>
          </cell>
          <cell r="I346" t="str">
            <v>F</v>
          </cell>
          <cell r="J346" t="str">
            <v>ZOMBA</v>
          </cell>
          <cell r="K346">
            <v>9</v>
          </cell>
        </row>
        <row r="347">
          <cell r="A347" t="str">
            <v>RS 803</v>
          </cell>
          <cell r="B347">
            <v>625</v>
          </cell>
          <cell r="C347" t="str">
            <v>S</v>
          </cell>
          <cell r="D347" t="str">
            <v>F</v>
          </cell>
          <cell r="E347" t="str">
            <v>Lisungwi River - junction D314</v>
          </cell>
          <cell r="F347" t="str">
            <v>D313</v>
          </cell>
          <cell r="G347">
            <v>1</v>
          </cell>
          <cell r="H347">
            <v>12.6</v>
          </cell>
          <cell r="I347" t="str">
            <v>F</v>
          </cell>
          <cell r="J347" t="str">
            <v>MWANZA</v>
          </cell>
          <cell r="K347">
            <v>9</v>
          </cell>
        </row>
        <row r="348">
          <cell r="A348" t="str">
            <v>RS 804</v>
          </cell>
          <cell r="B348">
            <v>626</v>
          </cell>
          <cell r="C348" t="str">
            <v>S</v>
          </cell>
          <cell r="D348" t="str">
            <v>F</v>
          </cell>
          <cell r="E348" t="str">
            <v>Machimbeya - junction D313</v>
          </cell>
          <cell r="F348" t="str">
            <v>D314</v>
          </cell>
          <cell r="G348">
            <v>1</v>
          </cell>
          <cell r="H348">
            <v>9</v>
          </cell>
          <cell r="I348" t="str">
            <v>F</v>
          </cell>
          <cell r="J348" t="str">
            <v>MWANZA</v>
          </cell>
          <cell r="K348">
            <v>9</v>
          </cell>
        </row>
        <row r="349">
          <cell r="A349" t="str">
            <v>RS 805</v>
          </cell>
          <cell r="B349">
            <v>627</v>
          </cell>
          <cell r="C349" t="str">
            <v>S</v>
          </cell>
          <cell r="D349" t="str">
            <v>F</v>
          </cell>
          <cell r="E349" t="str">
            <v>junction S138 - junction S137</v>
          </cell>
          <cell r="F349" t="str">
            <v>D320</v>
          </cell>
          <cell r="G349">
            <v>1</v>
          </cell>
          <cell r="H349">
            <v>10</v>
          </cell>
          <cell r="I349" t="str">
            <v>R</v>
          </cell>
          <cell r="J349" t="str">
            <v>BLANTYRE</v>
          </cell>
          <cell r="K349">
            <v>9</v>
          </cell>
        </row>
        <row r="350">
          <cell r="A350" t="str">
            <v>RS 806</v>
          </cell>
          <cell r="B350">
            <v>628</v>
          </cell>
          <cell r="C350" t="str">
            <v>S</v>
          </cell>
          <cell r="D350" t="str">
            <v>F</v>
          </cell>
          <cell r="E350" t="str">
            <v>junction S139 - East Boundary Zomba</v>
          </cell>
          <cell r="F350" t="str">
            <v>D322</v>
          </cell>
          <cell r="G350">
            <v>1</v>
          </cell>
          <cell r="H350">
            <v>8</v>
          </cell>
          <cell r="I350" t="str">
            <v>R</v>
          </cell>
          <cell r="J350" t="str">
            <v>BLANTYRE</v>
          </cell>
          <cell r="K350">
            <v>9</v>
          </cell>
        </row>
        <row r="351">
          <cell r="A351" t="str">
            <v>RS 807</v>
          </cell>
          <cell r="B351">
            <v>629</v>
          </cell>
          <cell r="C351" t="str">
            <v>S</v>
          </cell>
          <cell r="D351" t="str">
            <v>F</v>
          </cell>
          <cell r="E351" t="str">
            <v>Chikombero (junction M1) - Machinjiri</v>
          </cell>
          <cell r="F351" t="str">
            <v>D326</v>
          </cell>
          <cell r="G351">
            <v>1</v>
          </cell>
          <cell r="H351">
            <v>5.8</v>
          </cell>
          <cell r="I351" t="str">
            <v>R</v>
          </cell>
          <cell r="J351" t="str">
            <v>BLANTYRE</v>
          </cell>
          <cell r="K351">
            <v>9</v>
          </cell>
          <cell r="L351" t="str">
            <v>Changed end &amp; length to remove bitumen section</v>
          </cell>
        </row>
        <row r="352">
          <cell r="A352" t="str">
            <v>RS 808</v>
          </cell>
          <cell r="B352">
            <v>630</v>
          </cell>
          <cell r="C352" t="str">
            <v>S</v>
          </cell>
          <cell r="D352" t="str">
            <v>F</v>
          </cell>
          <cell r="E352" t="str">
            <v>M1 junction - Near Chikwawa Boundary</v>
          </cell>
          <cell r="F352" t="str">
            <v>D328</v>
          </cell>
          <cell r="G352">
            <v>1</v>
          </cell>
          <cell r="H352">
            <v>10.5</v>
          </cell>
          <cell r="I352" t="str">
            <v>R</v>
          </cell>
          <cell r="J352" t="str">
            <v>BLANTYRE</v>
          </cell>
          <cell r="K352">
            <v>9</v>
          </cell>
          <cell r="L352" t="str">
            <v>Changed end &amp; length to remove bitumen section</v>
          </cell>
        </row>
        <row r="353">
          <cell r="A353" t="str">
            <v>RS 809</v>
          </cell>
          <cell r="B353">
            <v>631</v>
          </cell>
          <cell r="C353" t="str">
            <v>S</v>
          </cell>
          <cell r="D353" t="str">
            <v>F</v>
          </cell>
          <cell r="E353" t="str">
            <v>Chikwawa Boundary - junction S137</v>
          </cell>
          <cell r="F353" t="str">
            <v>D329</v>
          </cell>
          <cell r="G353">
            <v>1</v>
          </cell>
          <cell r="H353">
            <v>18</v>
          </cell>
          <cell r="I353" t="str">
            <v>H</v>
          </cell>
          <cell r="J353" t="str">
            <v>BLANTYRE</v>
          </cell>
          <cell r="K353">
            <v>9</v>
          </cell>
        </row>
        <row r="354">
          <cell r="A354" t="str">
            <v>RS 810</v>
          </cell>
          <cell r="B354">
            <v>632</v>
          </cell>
          <cell r="C354" t="str">
            <v>S</v>
          </cell>
          <cell r="D354" t="str">
            <v>F</v>
          </cell>
          <cell r="E354" t="str">
            <v>junction M1 - junction M2</v>
          </cell>
          <cell r="F354" t="str">
            <v>D330</v>
          </cell>
          <cell r="G354">
            <v>1</v>
          </cell>
          <cell r="H354">
            <v>7</v>
          </cell>
          <cell r="I354" t="str">
            <v>H</v>
          </cell>
          <cell r="J354" t="str">
            <v>BLANTYRE</v>
          </cell>
          <cell r="K354">
            <v>9</v>
          </cell>
        </row>
        <row r="355">
          <cell r="A355" t="str">
            <v>RS 811</v>
          </cell>
          <cell r="B355">
            <v>633</v>
          </cell>
          <cell r="C355" t="str">
            <v>S</v>
          </cell>
          <cell r="D355" t="str">
            <v>F</v>
          </cell>
          <cell r="E355" t="str">
            <v xml:space="preserve">Mbulumbudzi East - junction T407 </v>
          </cell>
          <cell r="F355" t="str">
            <v>D336</v>
          </cell>
          <cell r="G355">
            <v>1</v>
          </cell>
          <cell r="H355">
            <v>9</v>
          </cell>
          <cell r="I355" t="str">
            <v>R</v>
          </cell>
          <cell r="J355" t="str">
            <v>BLANTYRE</v>
          </cell>
          <cell r="K355">
            <v>9</v>
          </cell>
        </row>
        <row r="356">
          <cell r="A356" t="str">
            <v>RS 812</v>
          </cell>
          <cell r="B356">
            <v>634</v>
          </cell>
          <cell r="C356" t="str">
            <v>S</v>
          </cell>
          <cell r="D356" t="str">
            <v>F</v>
          </cell>
          <cell r="E356" t="str">
            <v>junction D336 - junction D341</v>
          </cell>
          <cell r="F356" t="str">
            <v>D338</v>
          </cell>
          <cell r="G356">
            <v>1</v>
          </cell>
          <cell r="H356">
            <v>12</v>
          </cell>
          <cell r="I356" t="str">
            <v>R</v>
          </cell>
          <cell r="J356" t="str">
            <v>CHIRADZULU</v>
          </cell>
          <cell r="K356">
            <v>9</v>
          </cell>
        </row>
        <row r="357">
          <cell r="A357" t="str">
            <v>RS 813</v>
          </cell>
          <cell r="B357">
            <v>635</v>
          </cell>
          <cell r="C357" t="str">
            <v>S</v>
          </cell>
          <cell r="D357" t="str">
            <v>F</v>
          </cell>
          <cell r="E357" t="str">
            <v>Chinkankheni East - Zomba Boundary</v>
          </cell>
          <cell r="F357" t="str">
            <v>D341</v>
          </cell>
          <cell r="G357">
            <v>1</v>
          </cell>
          <cell r="H357">
            <v>17.5</v>
          </cell>
          <cell r="I357" t="str">
            <v>F</v>
          </cell>
          <cell r="J357" t="str">
            <v>CHIRADZULU</v>
          </cell>
          <cell r="K357">
            <v>9</v>
          </cell>
        </row>
        <row r="358">
          <cell r="A358" t="str">
            <v>RS 814</v>
          </cell>
          <cell r="B358">
            <v>636</v>
          </cell>
          <cell r="C358" t="str">
            <v>S</v>
          </cell>
          <cell r="D358" t="str">
            <v>F</v>
          </cell>
          <cell r="E358" t="str">
            <v>junction T411 - junction T412</v>
          </cell>
          <cell r="F358" t="str">
            <v>D343</v>
          </cell>
          <cell r="G358">
            <v>1</v>
          </cell>
          <cell r="H358">
            <v>11.5</v>
          </cell>
          <cell r="I358" t="str">
            <v>K</v>
          </cell>
          <cell r="J358" t="str">
            <v>CHIRADZULU</v>
          </cell>
          <cell r="K358">
            <v>9</v>
          </cell>
        </row>
        <row r="359">
          <cell r="A359" t="str">
            <v>RS 815</v>
          </cell>
          <cell r="B359">
            <v>637</v>
          </cell>
          <cell r="C359" t="str">
            <v>S</v>
          </cell>
          <cell r="D359" t="str">
            <v>F</v>
          </cell>
          <cell r="E359" t="str">
            <v>junction M4 - South Thuchila River</v>
          </cell>
          <cell r="F359" t="str">
            <v>D345</v>
          </cell>
          <cell r="G359">
            <v>1</v>
          </cell>
          <cell r="H359">
            <v>18</v>
          </cell>
          <cell r="I359" t="str">
            <v>F</v>
          </cell>
          <cell r="J359" t="str">
            <v>MULANJE</v>
          </cell>
          <cell r="K359">
            <v>9</v>
          </cell>
        </row>
        <row r="360">
          <cell r="A360" t="str">
            <v>RS 816</v>
          </cell>
          <cell r="B360">
            <v>638</v>
          </cell>
          <cell r="C360" t="str">
            <v>S</v>
          </cell>
          <cell r="D360" t="str">
            <v>F</v>
          </cell>
          <cell r="E360" t="str">
            <v>junction S147 - Holo</v>
          </cell>
          <cell r="F360" t="str">
            <v>D364</v>
          </cell>
          <cell r="G360">
            <v>1</v>
          </cell>
          <cell r="H360">
            <v>11</v>
          </cell>
          <cell r="I360" t="str">
            <v>F</v>
          </cell>
          <cell r="J360" t="str">
            <v>MULANJE</v>
          </cell>
          <cell r="K360">
            <v>9</v>
          </cell>
        </row>
        <row r="361">
          <cell r="A361" t="str">
            <v>RS 817</v>
          </cell>
          <cell r="B361">
            <v>639</v>
          </cell>
          <cell r="C361" t="str">
            <v>S</v>
          </cell>
          <cell r="D361" t="str">
            <v>F</v>
          </cell>
          <cell r="E361" t="str">
            <v>Thuchila - junction T463</v>
          </cell>
          <cell r="F361" t="str">
            <v>D368</v>
          </cell>
          <cell r="G361">
            <v>1</v>
          </cell>
          <cell r="H361">
            <v>17</v>
          </cell>
          <cell r="I361" t="str">
            <v>F</v>
          </cell>
          <cell r="J361" t="str">
            <v>MULANJE</v>
          </cell>
          <cell r="K361">
            <v>9</v>
          </cell>
        </row>
        <row r="362">
          <cell r="A362" t="str">
            <v>RS 818</v>
          </cell>
          <cell r="B362">
            <v>640</v>
          </cell>
          <cell r="C362" t="str">
            <v>S</v>
          </cell>
          <cell r="D362" t="str">
            <v>F</v>
          </cell>
          <cell r="E362" t="str">
            <v>North Chilinga - South Singano</v>
          </cell>
          <cell r="F362" t="str">
            <v>D369</v>
          </cell>
          <cell r="G362">
            <v>1</v>
          </cell>
          <cell r="H362">
            <v>8</v>
          </cell>
          <cell r="I362" t="str">
            <v>F</v>
          </cell>
          <cell r="J362" t="str">
            <v>MULANJE</v>
          </cell>
          <cell r="K362">
            <v>9</v>
          </cell>
        </row>
        <row r="363">
          <cell r="A363" t="str">
            <v>RS 819</v>
          </cell>
          <cell r="B363">
            <v>641</v>
          </cell>
          <cell r="C363" t="str">
            <v>S</v>
          </cell>
          <cell r="D363" t="str">
            <v>F</v>
          </cell>
          <cell r="E363" t="str">
            <v>Luwanje - Mkoti</v>
          </cell>
          <cell r="F363" t="str">
            <v>D370</v>
          </cell>
          <cell r="G363">
            <v>1</v>
          </cell>
          <cell r="H363">
            <v>2.5</v>
          </cell>
          <cell r="I363" t="str">
            <v>F</v>
          </cell>
          <cell r="J363" t="str">
            <v>MULANJE</v>
          </cell>
          <cell r="K363">
            <v>9</v>
          </cell>
        </row>
        <row r="364">
          <cell r="A364" t="str">
            <v>RS 820</v>
          </cell>
          <cell r="B364">
            <v>642</v>
          </cell>
          <cell r="C364" t="str">
            <v>S</v>
          </cell>
          <cell r="D364" t="str">
            <v>F</v>
          </cell>
          <cell r="E364" t="str">
            <v>Mkoti - Msikawanjala</v>
          </cell>
          <cell r="F364" t="str">
            <v>D370</v>
          </cell>
          <cell r="G364">
            <v>2</v>
          </cell>
          <cell r="H364">
            <v>7.3</v>
          </cell>
          <cell r="I364" t="str">
            <v>F</v>
          </cell>
          <cell r="J364" t="str">
            <v>MULANJE</v>
          </cell>
          <cell r="K364">
            <v>9</v>
          </cell>
        </row>
        <row r="365">
          <cell r="A365" t="str">
            <v>RS 821</v>
          </cell>
          <cell r="B365">
            <v>643</v>
          </cell>
          <cell r="C365" t="str">
            <v>S</v>
          </cell>
          <cell r="D365" t="str">
            <v>F</v>
          </cell>
          <cell r="E365" t="str">
            <v xml:space="preserve">Nort West Mulanje - junction S149 </v>
          </cell>
          <cell r="F365" t="str">
            <v>D372</v>
          </cell>
          <cell r="G365">
            <v>1</v>
          </cell>
          <cell r="H365">
            <v>9</v>
          </cell>
          <cell r="I365" t="str">
            <v>F</v>
          </cell>
          <cell r="J365" t="str">
            <v>MULANJE</v>
          </cell>
          <cell r="K365">
            <v>9</v>
          </cell>
        </row>
        <row r="366">
          <cell r="A366" t="str">
            <v>RS 822</v>
          </cell>
          <cell r="B366">
            <v>644</v>
          </cell>
          <cell r="C366" t="str">
            <v>S</v>
          </cell>
          <cell r="D366" t="str">
            <v>F</v>
          </cell>
          <cell r="E366" t="str">
            <v>North West Mulanje - South Siyama</v>
          </cell>
          <cell r="F366" t="str">
            <v>D373</v>
          </cell>
          <cell r="G366">
            <v>1</v>
          </cell>
          <cell r="H366">
            <v>10</v>
          </cell>
          <cell r="I366" t="str">
            <v>F</v>
          </cell>
          <cell r="J366" t="str">
            <v>MULANJE</v>
          </cell>
          <cell r="K366">
            <v>9</v>
          </cell>
        </row>
        <row r="367">
          <cell r="A367" t="str">
            <v>RS 823</v>
          </cell>
          <cell r="B367">
            <v>645</v>
          </cell>
          <cell r="C367" t="str">
            <v>S</v>
          </cell>
          <cell r="D367" t="str">
            <v>F</v>
          </cell>
          <cell r="E367" t="str">
            <v>Changoima - West Mwanza Boundary</v>
          </cell>
          <cell r="F367" t="str">
            <v>D379</v>
          </cell>
          <cell r="G367">
            <v>1</v>
          </cell>
          <cell r="H367">
            <v>11</v>
          </cell>
          <cell r="I367" t="str">
            <v>F</v>
          </cell>
          <cell r="J367" t="str">
            <v>CHIKWAWA</v>
          </cell>
          <cell r="K367">
            <v>9</v>
          </cell>
        </row>
        <row r="368">
          <cell r="A368" t="str">
            <v>RS 824</v>
          </cell>
          <cell r="B368">
            <v>646</v>
          </cell>
          <cell r="C368" t="str">
            <v>S</v>
          </cell>
          <cell r="D368" t="str">
            <v>F</v>
          </cell>
          <cell r="E368" t="str">
            <v>Nkhongono - North Nkhongono</v>
          </cell>
          <cell r="F368" t="str">
            <v>D380</v>
          </cell>
          <cell r="G368">
            <v>1</v>
          </cell>
          <cell r="H368">
            <v>21</v>
          </cell>
          <cell r="I368" t="str">
            <v>F</v>
          </cell>
          <cell r="J368" t="str">
            <v>CHIKWAWA</v>
          </cell>
          <cell r="K368">
            <v>9</v>
          </cell>
        </row>
        <row r="369">
          <cell r="A369" t="str">
            <v>RS 825</v>
          </cell>
          <cell r="B369">
            <v>647</v>
          </cell>
          <cell r="C369" t="str">
            <v>S</v>
          </cell>
          <cell r="D369" t="str">
            <v>F</v>
          </cell>
          <cell r="E369" t="str">
            <v>Tomali - South East Phwazi</v>
          </cell>
          <cell r="F369" t="str">
            <v>D383</v>
          </cell>
          <cell r="G369">
            <v>1</v>
          </cell>
          <cell r="H369">
            <v>16</v>
          </cell>
          <cell r="I369" t="str">
            <v>F</v>
          </cell>
          <cell r="J369" t="str">
            <v>CHIKWAWA</v>
          </cell>
          <cell r="K369">
            <v>9</v>
          </cell>
        </row>
        <row r="370">
          <cell r="A370" t="str">
            <v>RS 826</v>
          </cell>
          <cell r="B370">
            <v>648</v>
          </cell>
          <cell r="C370" t="str">
            <v>S</v>
          </cell>
          <cell r="D370" t="str">
            <v>F</v>
          </cell>
          <cell r="E370" t="str">
            <v>North Goma - West M1</v>
          </cell>
          <cell r="F370" t="str">
            <v>D386</v>
          </cell>
          <cell r="G370">
            <v>1</v>
          </cell>
          <cell r="H370">
            <v>13</v>
          </cell>
          <cell r="I370" t="str">
            <v>F</v>
          </cell>
          <cell r="J370" t="str">
            <v>CHIKWAWA</v>
          </cell>
          <cell r="K370">
            <v>10</v>
          </cell>
        </row>
        <row r="371">
          <cell r="A371" t="str">
            <v>RS 666</v>
          </cell>
          <cell r="B371">
            <v>488</v>
          </cell>
          <cell r="C371" t="str">
            <v>C</v>
          </cell>
          <cell r="D371" t="str">
            <v>F</v>
          </cell>
          <cell r="E371" t="str">
            <v>Mbala - Diamphwe River</v>
          </cell>
          <cell r="F371" t="str">
            <v>UD</v>
          </cell>
          <cell r="G371">
            <v>3</v>
          </cell>
          <cell r="H371">
            <v>7.7</v>
          </cell>
          <cell r="I371" t="str">
            <v>FL</v>
          </cell>
          <cell r="J371" t="str">
            <v>DEDZA</v>
          </cell>
          <cell r="K371">
            <v>6</v>
          </cell>
        </row>
        <row r="372">
          <cell r="A372" t="str">
            <v>RS 833</v>
          </cell>
          <cell r="B372">
            <v>655</v>
          </cell>
          <cell r="C372" t="str">
            <v>S</v>
          </cell>
          <cell r="D372" t="str">
            <v>F</v>
          </cell>
          <cell r="E372" t="str">
            <v>Lunzu - North East Zomba Boundary</v>
          </cell>
          <cell r="F372" t="str">
            <v>UD</v>
          </cell>
          <cell r="G372">
            <v>6</v>
          </cell>
          <cell r="H372">
            <v>11</v>
          </cell>
          <cell r="I372" t="str">
            <v>R</v>
          </cell>
          <cell r="J372" t="str">
            <v>BLANTYRE</v>
          </cell>
          <cell r="K372">
            <v>9</v>
          </cell>
        </row>
        <row r="373">
          <cell r="A373" t="str">
            <v>RS 827</v>
          </cell>
          <cell r="B373">
            <v>649</v>
          </cell>
          <cell r="C373" t="str">
            <v>S</v>
          </cell>
          <cell r="D373" t="str">
            <v>F</v>
          </cell>
          <cell r="E373" t="str">
            <v>Mayaka - Mulanje Boundary</v>
          </cell>
          <cell r="F373" t="str">
            <v>UD/C</v>
          </cell>
          <cell r="G373">
            <v>1</v>
          </cell>
          <cell r="H373">
            <v>12</v>
          </cell>
          <cell r="I373" t="str">
            <v>FL</v>
          </cell>
          <cell r="J373" t="str">
            <v>ZOMBA</v>
          </cell>
          <cell r="K373">
            <v>9</v>
          </cell>
        </row>
        <row r="374">
          <cell r="A374" t="str">
            <v>RS 828</v>
          </cell>
          <cell r="B374">
            <v>650</v>
          </cell>
          <cell r="C374" t="str">
            <v>S</v>
          </cell>
          <cell r="D374" t="str">
            <v>F</v>
          </cell>
          <cell r="E374" t="str">
            <v>South West Singano - junction S144</v>
          </cell>
          <cell r="F374" t="str">
            <v>UD/D</v>
          </cell>
          <cell r="G374">
            <v>2</v>
          </cell>
          <cell r="H374">
            <v>12</v>
          </cell>
          <cell r="I374" t="str">
            <v>H</v>
          </cell>
          <cell r="J374" t="str">
            <v>PHALOMBE</v>
          </cell>
          <cell r="K374">
            <v>9</v>
          </cell>
        </row>
        <row r="375">
          <cell r="A375" t="str">
            <v>RS 829</v>
          </cell>
          <cell r="B375">
            <v>651</v>
          </cell>
          <cell r="C375" t="str">
            <v>S</v>
          </cell>
          <cell r="D375" t="str">
            <v>F</v>
          </cell>
          <cell r="E375" t="str">
            <v>South  Ngona - East S136</v>
          </cell>
          <cell r="F375" t="str">
            <v>UD/F</v>
          </cell>
          <cell r="G375">
            <v>3</v>
          </cell>
          <cell r="H375">
            <v>9</v>
          </cell>
          <cell r="I375" t="str">
            <v>H</v>
          </cell>
          <cell r="J375" t="str">
            <v>CHIKWAWA</v>
          </cell>
          <cell r="K375">
            <v>9</v>
          </cell>
        </row>
        <row r="376">
          <cell r="A376" t="str">
            <v>RS 830</v>
          </cell>
          <cell r="B376">
            <v>652</v>
          </cell>
          <cell r="C376" t="str">
            <v>S</v>
          </cell>
          <cell r="D376" t="str">
            <v>F</v>
          </cell>
          <cell r="E376" t="str">
            <v>North Gogomwa - junction T411</v>
          </cell>
          <cell r="F376" t="str">
            <v>UD/I</v>
          </cell>
          <cell r="G376">
            <v>4</v>
          </cell>
          <cell r="H376">
            <v>9</v>
          </cell>
          <cell r="I376" t="str">
            <v>H</v>
          </cell>
          <cell r="J376" t="str">
            <v>CHIRADZULU</v>
          </cell>
          <cell r="K376">
            <v>9</v>
          </cell>
        </row>
        <row r="377">
          <cell r="A377" t="str">
            <v>RS 831</v>
          </cell>
          <cell r="B377">
            <v>653</v>
          </cell>
          <cell r="C377" t="str">
            <v>S</v>
          </cell>
          <cell r="D377" t="str">
            <v>F</v>
          </cell>
          <cell r="E377" t="str">
            <v>Chirimba - mid junction between Chizolo and Limbe</v>
          </cell>
          <cell r="F377" t="str">
            <v>UD/I</v>
          </cell>
          <cell r="G377">
            <v>5</v>
          </cell>
          <cell r="H377">
            <v>7</v>
          </cell>
          <cell r="I377" t="str">
            <v>H</v>
          </cell>
          <cell r="J377" t="str">
            <v>BLANTYRE</v>
          </cell>
          <cell r="K377">
            <v>9</v>
          </cell>
        </row>
        <row r="378">
          <cell r="A378" t="str">
            <v>RS 521</v>
          </cell>
          <cell r="B378">
            <v>343</v>
          </cell>
          <cell r="C378" t="str">
            <v>N</v>
          </cell>
          <cell r="D378" t="str">
            <v>F</v>
          </cell>
          <cell r="E378" t="str">
            <v>Mdima - Mhlafuta</v>
          </cell>
          <cell r="F378" t="str">
            <v>UDX</v>
          </cell>
          <cell r="G378">
            <v>7</v>
          </cell>
          <cell r="H378">
            <v>4.4000000000000004</v>
          </cell>
          <cell r="I378" t="str">
            <v>FL</v>
          </cell>
          <cell r="J378" t="str">
            <v>MZIMBA</v>
          </cell>
          <cell r="K378">
            <v>4</v>
          </cell>
        </row>
        <row r="379">
          <cell r="A379" t="str">
            <v>RS 522</v>
          </cell>
          <cell r="B379">
            <v>344</v>
          </cell>
          <cell r="C379" t="str">
            <v>N</v>
          </cell>
          <cell r="D379" t="str">
            <v>F</v>
          </cell>
          <cell r="E379" t="str">
            <v>Malema - Kazguli village</v>
          </cell>
          <cell r="F379" t="str">
            <v>UDX</v>
          </cell>
          <cell r="G379">
            <v>8</v>
          </cell>
          <cell r="H379">
            <v>20.100000000000001</v>
          </cell>
          <cell r="I379" t="str">
            <v>R</v>
          </cell>
          <cell r="J379" t="str">
            <v>MZIMBA</v>
          </cell>
          <cell r="K379">
            <v>4</v>
          </cell>
        </row>
        <row r="380">
          <cell r="A380" t="str">
            <v>RS 523</v>
          </cell>
          <cell r="B380">
            <v>345</v>
          </cell>
          <cell r="C380" t="str">
            <v>N</v>
          </cell>
          <cell r="D380" t="str">
            <v>F</v>
          </cell>
          <cell r="E380" t="str">
            <v>Kasichi - Edingeni</v>
          </cell>
          <cell r="F380" t="str">
            <v>UDY</v>
          </cell>
          <cell r="G380">
            <v>11</v>
          </cell>
          <cell r="H380">
            <v>19.3</v>
          </cell>
          <cell r="I380" t="str">
            <v>FL</v>
          </cell>
          <cell r="J380" t="str">
            <v>MZIMBA</v>
          </cell>
          <cell r="K380">
            <v>4</v>
          </cell>
        </row>
        <row r="381">
          <cell r="A381" t="str">
            <v>RS 834</v>
          </cell>
          <cell r="B381">
            <v>656</v>
          </cell>
          <cell r="C381" t="str">
            <v>S</v>
          </cell>
          <cell r="D381" t="str">
            <v>F</v>
          </cell>
          <cell r="E381" t="str">
            <v>Mtengo Wambalame - Lunzu</v>
          </cell>
          <cell r="F381" t="str">
            <v>IB2</v>
          </cell>
          <cell r="G381">
            <v>1</v>
          </cell>
          <cell r="H381">
            <v>12</v>
          </cell>
          <cell r="I381" t="str">
            <v>R</v>
          </cell>
          <cell r="J381" t="str">
            <v>BLANTYRE</v>
          </cell>
          <cell r="K381">
            <v>9</v>
          </cell>
        </row>
        <row r="382">
          <cell r="A382" t="str">
            <v>RS 520</v>
          </cell>
          <cell r="B382">
            <v>342</v>
          </cell>
          <cell r="C382" t="str">
            <v>N</v>
          </cell>
          <cell r="D382" t="str">
            <v>F</v>
          </cell>
          <cell r="E382" t="str">
            <v>Katoto Admarc - Sibande - junction M1</v>
          </cell>
          <cell r="F382" t="str">
            <v>PR11</v>
          </cell>
          <cell r="G382">
            <v>1</v>
          </cell>
          <cell r="H382">
            <v>25.1</v>
          </cell>
          <cell r="I382" t="str">
            <v>R</v>
          </cell>
          <cell r="J382" t="str">
            <v>MZIMBA</v>
          </cell>
          <cell r="K382">
            <v>3</v>
          </cell>
        </row>
        <row r="383">
          <cell r="A383" t="str">
            <v>RS 671</v>
          </cell>
          <cell r="B383">
            <v>493</v>
          </cell>
          <cell r="C383" t="str">
            <v>C</v>
          </cell>
          <cell r="D383" t="str">
            <v>F</v>
          </cell>
          <cell r="E383" t="str">
            <v>North Ngodzi River - Lake Malawi</v>
          </cell>
          <cell r="F383" t="str">
            <v>PR58</v>
          </cell>
          <cell r="G383">
            <v>1</v>
          </cell>
          <cell r="H383">
            <v>8</v>
          </cell>
          <cell r="I383" t="str">
            <v>F</v>
          </cell>
          <cell r="J383" t="str">
            <v>SALIMA</v>
          </cell>
          <cell r="K383">
            <v>7</v>
          </cell>
        </row>
        <row r="384">
          <cell r="A384" t="str">
            <v>RS 672</v>
          </cell>
          <cell r="B384">
            <v>494</v>
          </cell>
          <cell r="C384" t="str">
            <v>C</v>
          </cell>
          <cell r="D384" t="str">
            <v>F</v>
          </cell>
          <cell r="E384" t="str">
            <v>junction T357 - West Chelani</v>
          </cell>
          <cell r="F384" t="str">
            <v>PR92</v>
          </cell>
          <cell r="G384">
            <v>1</v>
          </cell>
          <cell r="H384">
            <v>11.5</v>
          </cell>
          <cell r="I384" t="str">
            <v>F</v>
          </cell>
          <cell r="J384" t="str">
            <v>SALMA</v>
          </cell>
          <cell r="K384">
            <v>7</v>
          </cell>
        </row>
        <row r="385">
          <cell r="A385" t="str">
            <v>RS 672</v>
          </cell>
          <cell r="B385">
            <v>494</v>
          </cell>
          <cell r="C385" t="str">
            <v>C</v>
          </cell>
          <cell r="D385" t="str">
            <v>F</v>
          </cell>
          <cell r="E385" t="str">
            <v>junction T357 - West Chelani</v>
          </cell>
          <cell r="F385" t="str">
            <v>PR92</v>
          </cell>
          <cell r="G385">
            <v>1</v>
          </cell>
          <cell r="H385">
            <v>11.5</v>
          </cell>
          <cell r="I385" t="str">
            <v>F</v>
          </cell>
          <cell r="J385" t="str">
            <v>SALMA</v>
          </cell>
          <cell r="K385">
            <v>7</v>
          </cell>
        </row>
        <row r="386">
          <cell r="A386" t="str">
            <v>Count</v>
          </cell>
          <cell r="B386">
            <v>382</v>
          </cell>
          <cell r="C386">
            <v>0</v>
          </cell>
          <cell r="D386">
            <v>0</v>
          </cell>
          <cell r="E386">
            <v>0</v>
          </cell>
          <cell r="F386" t="str">
            <v>Total length</v>
          </cell>
          <cell r="G386">
            <v>0</v>
          </cell>
          <cell r="H386">
            <v>4489.2000000000016</v>
          </cell>
          <cell r="I386">
            <v>0</v>
          </cell>
          <cell r="J386" t="str">
            <v>km</v>
          </cell>
        </row>
      </sheetData>
      <sheetData sheetId="1" refreshError="1">
        <row r="1">
          <cell r="A1" t="str">
            <v>Table A5 - Feeder Road Sections</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Trrrain</v>
          </cell>
          <cell r="J2" t="str">
            <v>District</v>
          </cell>
          <cell r="K2" t="str">
            <v>Map sheet No.</v>
          </cell>
          <cell r="L2" t="str">
            <v>Comments</v>
          </cell>
        </row>
        <row r="3">
          <cell r="A3" t="str">
            <v>RS 317</v>
          </cell>
          <cell r="B3">
            <v>139</v>
          </cell>
          <cell r="C3" t="str">
            <v>S</v>
          </cell>
          <cell r="D3" t="str">
            <v>T</v>
          </cell>
          <cell r="E3" t="str">
            <v>Bangula - Tengani</v>
          </cell>
          <cell r="F3" t="str">
            <v>M01</v>
          </cell>
          <cell r="G3">
            <v>53</v>
          </cell>
          <cell r="H3">
            <v>21.6</v>
          </cell>
          <cell r="I3" t="str">
            <v>F</v>
          </cell>
          <cell r="J3" t="str">
            <v>NSANJE</v>
          </cell>
          <cell r="K3">
            <v>10</v>
          </cell>
          <cell r="L3" t="str">
            <v>Part of RS1</v>
          </cell>
        </row>
        <row r="4">
          <cell r="A4" t="str">
            <v>RS 318</v>
          </cell>
          <cell r="B4">
            <v>140</v>
          </cell>
          <cell r="C4" t="str">
            <v>S</v>
          </cell>
          <cell r="D4" t="str">
            <v>T</v>
          </cell>
          <cell r="E4" t="str">
            <v>Tengani - Chigumukire</v>
          </cell>
          <cell r="F4" t="str">
            <v>M01</v>
          </cell>
          <cell r="G4">
            <v>54</v>
          </cell>
          <cell r="H4">
            <v>11.2</v>
          </cell>
          <cell r="I4" t="str">
            <v>F</v>
          </cell>
          <cell r="J4" t="str">
            <v>NSANJE</v>
          </cell>
          <cell r="K4">
            <v>10</v>
          </cell>
          <cell r="L4" t="str">
            <v>Part of RS1</v>
          </cell>
        </row>
        <row r="5">
          <cell r="A5" t="str">
            <v>RS 320</v>
          </cell>
          <cell r="B5">
            <v>142</v>
          </cell>
          <cell r="C5" t="str">
            <v>S</v>
          </cell>
          <cell r="D5" t="str">
            <v>T</v>
          </cell>
          <cell r="E5" t="str">
            <v>Chigumukire - Lundu</v>
          </cell>
          <cell r="F5" t="str">
            <v>M01</v>
          </cell>
          <cell r="G5">
            <v>55</v>
          </cell>
          <cell r="H5">
            <v>14</v>
          </cell>
          <cell r="I5" t="str">
            <v>F</v>
          </cell>
          <cell r="J5" t="str">
            <v>NSANJE</v>
          </cell>
          <cell r="K5">
            <v>10</v>
          </cell>
        </row>
        <row r="6">
          <cell r="A6" t="str">
            <v>RS 314</v>
          </cell>
          <cell r="B6">
            <v>136</v>
          </cell>
          <cell r="C6" t="str">
            <v>S</v>
          </cell>
          <cell r="D6" t="str">
            <v>T</v>
          </cell>
          <cell r="E6" t="str">
            <v>Lundu - Nsanje Marka</v>
          </cell>
          <cell r="F6" t="str">
            <v>M01</v>
          </cell>
          <cell r="G6">
            <v>56</v>
          </cell>
          <cell r="H6">
            <v>28</v>
          </cell>
          <cell r="I6" t="str">
            <v>F</v>
          </cell>
          <cell r="J6" t="str">
            <v>NSANJE</v>
          </cell>
          <cell r="K6">
            <v>10</v>
          </cell>
        </row>
        <row r="7">
          <cell r="A7" t="str">
            <v>RS 327</v>
          </cell>
          <cell r="B7">
            <v>149</v>
          </cell>
          <cell r="C7" t="str">
            <v>S</v>
          </cell>
          <cell r="D7" t="str">
            <v>T</v>
          </cell>
          <cell r="E7" t="str">
            <v>Mbalula - Chowe</v>
          </cell>
          <cell r="F7" t="str">
            <v>M03</v>
          </cell>
          <cell r="G7">
            <v>16</v>
          </cell>
          <cell r="H7">
            <v>7.2</v>
          </cell>
          <cell r="I7" t="str">
            <v>H</v>
          </cell>
          <cell r="J7" t="str">
            <v>MANGOCHI</v>
          </cell>
          <cell r="K7">
            <v>8</v>
          </cell>
        </row>
        <row r="8">
          <cell r="A8" t="str">
            <v>RS 325</v>
          </cell>
          <cell r="B8">
            <v>147</v>
          </cell>
          <cell r="C8" t="str">
            <v>S</v>
          </cell>
          <cell r="D8" t="str">
            <v>T</v>
          </cell>
          <cell r="E8" t="str">
            <v>Matola - Idulusi</v>
          </cell>
          <cell r="F8" t="str">
            <v>M03</v>
          </cell>
          <cell r="G8">
            <v>18</v>
          </cell>
          <cell r="H8">
            <v>4.2</v>
          </cell>
          <cell r="I8" t="str">
            <v>H</v>
          </cell>
          <cell r="J8" t="str">
            <v>MANGOCHI</v>
          </cell>
          <cell r="K8">
            <v>8</v>
          </cell>
        </row>
        <row r="9">
          <cell r="A9" t="str">
            <v>RS 328</v>
          </cell>
          <cell r="B9">
            <v>150</v>
          </cell>
          <cell r="C9" t="str">
            <v>S</v>
          </cell>
          <cell r="D9" t="str">
            <v>T</v>
          </cell>
          <cell r="E9" t="str">
            <v>Idulusi - Namwera</v>
          </cell>
          <cell r="F9" t="str">
            <v>M03</v>
          </cell>
          <cell r="G9">
            <v>19</v>
          </cell>
          <cell r="H9">
            <v>12.7</v>
          </cell>
          <cell r="I9" t="str">
            <v>R</v>
          </cell>
          <cell r="J9" t="str">
            <v>MANGOCHI</v>
          </cell>
          <cell r="K9">
            <v>7</v>
          </cell>
        </row>
        <row r="10">
          <cell r="A10" t="str">
            <v>RS 323</v>
          </cell>
          <cell r="B10">
            <v>145</v>
          </cell>
          <cell r="C10" t="str">
            <v>S</v>
          </cell>
          <cell r="D10" t="str">
            <v>T</v>
          </cell>
          <cell r="E10" t="str">
            <v>Namwera - Chiponde</v>
          </cell>
          <cell r="F10" t="str">
            <v>M03</v>
          </cell>
          <cell r="G10">
            <v>20</v>
          </cell>
          <cell r="H10">
            <v>12.9</v>
          </cell>
          <cell r="I10" t="str">
            <v>R</v>
          </cell>
          <cell r="J10" t="str">
            <v>MANGOCHI</v>
          </cell>
          <cell r="K10">
            <v>7</v>
          </cell>
        </row>
        <row r="11">
          <cell r="A11" t="str">
            <v>RS 329</v>
          </cell>
          <cell r="B11">
            <v>151</v>
          </cell>
          <cell r="C11" t="str">
            <v>S</v>
          </cell>
          <cell r="D11" t="str">
            <v>T</v>
          </cell>
          <cell r="E11" t="str">
            <v>Mikolongwe - Losa</v>
          </cell>
          <cell r="F11" t="str">
            <v>M04</v>
          </cell>
          <cell r="G11">
            <v>3</v>
          </cell>
          <cell r="H11">
            <v>13.1</v>
          </cell>
          <cell r="I11" t="str">
            <v>R</v>
          </cell>
          <cell r="J11" t="str">
            <v>CHIRADZULU</v>
          </cell>
          <cell r="K11">
            <v>9</v>
          </cell>
        </row>
        <row r="12">
          <cell r="A12" t="str">
            <v>RS 758</v>
          </cell>
          <cell r="B12">
            <v>580</v>
          </cell>
          <cell r="C12" t="str">
            <v>S</v>
          </cell>
          <cell r="D12" t="str">
            <v>T</v>
          </cell>
          <cell r="E12" t="str">
            <v>Losa - Thuchila River Bridge</v>
          </cell>
          <cell r="F12" t="str">
            <v>M04</v>
          </cell>
          <cell r="G12">
            <v>4</v>
          </cell>
          <cell r="H12">
            <v>8.6999999999999993</v>
          </cell>
          <cell r="I12" t="str">
            <v>F</v>
          </cell>
          <cell r="J12" t="str">
            <v>MULANJE</v>
          </cell>
          <cell r="K12">
            <v>9</v>
          </cell>
          <cell r="L12" t="str">
            <v>Changed designation from T413  to M04</v>
          </cell>
        </row>
        <row r="13">
          <cell r="A13" t="str">
            <v>RS 838</v>
          </cell>
          <cell r="B13" t="str">
            <v>n.a.</v>
          </cell>
          <cell r="C13" t="str">
            <v>S</v>
          </cell>
          <cell r="D13" t="str">
            <v>T</v>
          </cell>
          <cell r="E13" t="str">
            <v>Thuchila River Bridge - Luwanje T.C.</v>
          </cell>
          <cell r="F13" t="str">
            <v>M04</v>
          </cell>
          <cell r="G13">
            <v>5</v>
          </cell>
          <cell r="H13">
            <v>6.9</v>
          </cell>
          <cell r="I13" t="str">
            <v>R</v>
          </cell>
          <cell r="J13" t="str">
            <v>MULANJE</v>
          </cell>
          <cell r="K13">
            <v>9</v>
          </cell>
          <cell r="L13" t="str">
            <v xml:space="preserve">New section part of RS 330 </v>
          </cell>
        </row>
        <row r="14">
          <cell r="A14" t="str">
            <v>RS 215</v>
          </cell>
          <cell r="B14">
            <v>37</v>
          </cell>
          <cell r="C14" t="str">
            <v>C</v>
          </cell>
          <cell r="D14" t="str">
            <v>T</v>
          </cell>
          <cell r="E14" t="str">
            <v>Zowonela - Mbobo</v>
          </cell>
          <cell r="F14" t="str">
            <v>M07</v>
          </cell>
          <cell r="G14">
            <v>1</v>
          </cell>
          <cell r="H14">
            <v>12.2</v>
          </cell>
          <cell r="I14" t="str">
            <v>L</v>
          </cell>
          <cell r="J14" t="str">
            <v>NTCHISI</v>
          </cell>
          <cell r="K14">
            <v>5</v>
          </cell>
        </row>
        <row r="15">
          <cell r="A15" t="str">
            <v>RS 209</v>
          </cell>
          <cell r="B15">
            <v>31</v>
          </cell>
          <cell r="C15" t="str">
            <v>C</v>
          </cell>
          <cell r="D15" t="str">
            <v>T</v>
          </cell>
          <cell r="E15" t="str">
            <v>Mpala T.C. - Zowonela</v>
          </cell>
          <cell r="F15" t="str">
            <v>M07</v>
          </cell>
          <cell r="G15">
            <v>2</v>
          </cell>
          <cell r="H15">
            <v>9.8000000000000007</v>
          </cell>
          <cell r="I15" t="str">
            <v>R</v>
          </cell>
          <cell r="J15" t="str">
            <v>NTCHISI</v>
          </cell>
          <cell r="K15">
            <v>5</v>
          </cell>
        </row>
        <row r="16">
          <cell r="A16" t="str">
            <v>RS 214</v>
          </cell>
          <cell r="B16">
            <v>36</v>
          </cell>
          <cell r="C16" t="str">
            <v>C</v>
          </cell>
          <cell r="D16" t="str">
            <v>T</v>
          </cell>
          <cell r="E16" t="str">
            <v>Mpala T.C. - Ntchisi</v>
          </cell>
          <cell r="F16" t="str">
            <v>M07</v>
          </cell>
          <cell r="G16">
            <v>3</v>
          </cell>
          <cell r="H16">
            <v>12.9</v>
          </cell>
          <cell r="I16" t="str">
            <v>R</v>
          </cell>
          <cell r="J16" t="str">
            <v>NTCHISI</v>
          </cell>
          <cell r="K16">
            <v>5</v>
          </cell>
        </row>
        <row r="17">
          <cell r="A17" t="str">
            <v>RS 208</v>
          </cell>
          <cell r="B17">
            <v>30</v>
          </cell>
          <cell r="C17" t="str">
            <v>C</v>
          </cell>
          <cell r="D17" t="str">
            <v>T</v>
          </cell>
          <cell r="E17" t="str">
            <v>Nchisi - Km17.45</v>
          </cell>
          <cell r="F17" t="str">
            <v>M07</v>
          </cell>
          <cell r="G17">
            <v>4</v>
          </cell>
          <cell r="H17">
            <v>1.6</v>
          </cell>
          <cell r="I17" t="str">
            <v>R</v>
          </cell>
          <cell r="J17" t="str">
            <v>NTCHISI</v>
          </cell>
          <cell r="K17">
            <v>5</v>
          </cell>
        </row>
        <row r="18">
          <cell r="A18" t="str">
            <v>RS 211</v>
          </cell>
          <cell r="B18">
            <v>33</v>
          </cell>
          <cell r="C18" t="str">
            <v>C</v>
          </cell>
          <cell r="D18" t="str">
            <v>T</v>
          </cell>
          <cell r="E18" t="str">
            <v>Km17.45 - Mbonekela</v>
          </cell>
          <cell r="F18" t="str">
            <v>M07</v>
          </cell>
          <cell r="G18">
            <v>5</v>
          </cell>
          <cell r="H18">
            <v>17.399999999999999</v>
          </cell>
          <cell r="I18" t="str">
            <v>R</v>
          </cell>
          <cell r="J18" t="str">
            <v>NTCHISI</v>
          </cell>
          <cell r="K18">
            <v>5</v>
          </cell>
        </row>
        <row r="19">
          <cell r="A19" t="str">
            <v>RS 212</v>
          </cell>
          <cell r="B19">
            <v>34</v>
          </cell>
          <cell r="C19" t="str">
            <v>C</v>
          </cell>
          <cell r="D19" t="str">
            <v>T</v>
          </cell>
          <cell r="E19" t="str">
            <v>Mwangala - Dzaleka</v>
          </cell>
          <cell r="F19" t="str">
            <v>M07</v>
          </cell>
          <cell r="G19">
            <v>6</v>
          </cell>
          <cell r="H19">
            <v>25.4</v>
          </cell>
          <cell r="I19" t="str">
            <v>R</v>
          </cell>
          <cell r="J19" t="str">
            <v>DOWA</v>
          </cell>
          <cell r="K19" t="str">
            <v>5,6</v>
          </cell>
        </row>
        <row r="20">
          <cell r="A20" t="str">
            <v>RS 210</v>
          </cell>
          <cell r="B20">
            <v>32</v>
          </cell>
          <cell r="C20" t="str">
            <v>C</v>
          </cell>
          <cell r="D20" t="str">
            <v>T</v>
          </cell>
          <cell r="E20" t="str">
            <v>Dzaleka - Zidunge</v>
          </cell>
          <cell r="F20" t="str">
            <v>M07</v>
          </cell>
          <cell r="G20">
            <v>7</v>
          </cell>
          <cell r="H20">
            <v>5.2</v>
          </cell>
          <cell r="I20" t="str">
            <v>R</v>
          </cell>
          <cell r="J20" t="str">
            <v>DOWA</v>
          </cell>
          <cell r="K20">
            <v>5</v>
          </cell>
        </row>
        <row r="21">
          <cell r="A21" t="str">
            <v>RS 213</v>
          </cell>
          <cell r="B21">
            <v>35</v>
          </cell>
          <cell r="C21" t="str">
            <v>C</v>
          </cell>
          <cell r="D21" t="str">
            <v>T</v>
          </cell>
          <cell r="E21" t="str">
            <v>Zidunge - Othambwe</v>
          </cell>
          <cell r="F21" t="str">
            <v>M07</v>
          </cell>
          <cell r="G21">
            <v>8</v>
          </cell>
          <cell r="H21">
            <v>7.9</v>
          </cell>
          <cell r="I21" t="str">
            <v>F</v>
          </cell>
          <cell r="J21" t="str">
            <v>DOWA</v>
          </cell>
          <cell r="K21">
            <v>6</v>
          </cell>
        </row>
        <row r="22">
          <cell r="A22" t="str">
            <v>RS 847</v>
          </cell>
          <cell r="B22" t="str">
            <v>n.a.</v>
          </cell>
          <cell r="C22" t="str">
            <v>N</v>
          </cell>
          <cell r="D22" t="str">
            <v>T</v>
          </cell>
          <cell r="E22" t="str">
            <v>Mkoma (Tanzania border) - Chitipa</v>
          </cell>
          <cell r="F22" t="str">
            <v>M09</v>
          </cell>
          <cell r="G22">
            <v>1</v>
          </cell>
          <cell r="H22">
            <v>44.5</v>
          </cell>
          <cell r="I22" t="str">
            <v>R</v>
          </cell>
          <cell r="J22" t="str">
            <v>CHITIPA</v>
          </cell>
          <cell r="K22">
            <v>1</v>
          </cell>
          <cell r="L22" t="str">
            <v>New section part of origional RS 179</v>
          </cell>
        </row>
        <row r="23">
          <cell r="A23" t="str">
            <v>RS 848</v>
          </cell>
          <cell r="B23" t="str">
            <v>n.a.</v>
          </cell>
          <cell r="C23" t="str">
            <v>N</v>
          </cell>
          <cell r="D23" t="str">
            <v>T</v>
          </cell>
          <cell r="E23" t="str">
            <v>Chitipa - Chelinda T/off</v>
          </cell>
          <cell r="F23" t="str">
            <v>M09</v>
          </cell>
          <cell r="G23">
            <v>2</v>
          </cell>
          <cell r="H23">
            <v>166.8</v>
          </cell>
          <cell r="I23" t="str">
            <v>R</v>
          </cell>
          <cell r="J23" t="str">
            <v>CHITIPA</v>
          </cell>
          <cell r="K23">
            <v>1</v>
          </cell>
          <cell r="L23" t="str">
            <v>New section part of origional RS 179</v>
          </cell>
        </row>
        <row r="24">
          <cell r="A24" t="str">
            <v>RS 181</v>
          </cell>
          <cell r="B24">
            <v>3</v>
          </cell>
          <cell r="C24" t="str">
            <v>N</v>
          </cell>
          <cell r="D24" t="str">
            <v>T</v>
          </cell>
          <cell r="E24" t="str">
            <v>Chelinda T/off - Chitanga</v>
          </cell>
          <cell r="F24" t="str">
            <v>M09</v>
          </cell>
          <cell r="G24">
            <v>3</v>
          </cell>
          <cell r="H24">
            <v>62.8</v>
          </cell>
          <cell r="I24" t="str">
            <v>R</v>
          </cell>
          <cell r="J24" t="str">
            <v>RUMPHI</v>
          </cell>
          <cell r="K24" t="str">
            <v>2,3</v>
          </cell>
          <cell r="L24" t="str">
            <v>End point altered from Mphangara Stream to Chatanga</v>
          </cell>
        </row>
        <row r="25">
          <cell r="A25" t="str">
            <v>RS 182</v>
          </cell>
          <cell r="B25">
            <v>4</v>
          </cell>
          <cell r="C25" t="str">
            <v>N</v>
          </cell>
          <cell r="D25" t="str">
            <v>T</v>
          </cell>
          <cell r="E25" t="str">
            <v>Mphangara Stream-Bow-Emcisweni-Kamchocho-Chitapa</v>
          </cell>
          <cell r="F25" t="str">
            <v>M09</v>
          </cell>
          <cell r="G25">
            <v>4</v>
          </cell>
          <cell r="H25">
            <v>95</v>
          </cell>
          <cell r="I25" t="str">
            <v>R</v>
          </cell>
          <cell r="J25" t="str">
            <v>MZIMBA</v>
          </cell>
          <cell r="K25" t="str">
            <v>3,4</v>
          </cell>
        </row>
        <row r="26">
          <cell r="A26" t="str">
            <v>RS 180</v>
          </cell>
          <cell r="B26">
            <v>2</v>
          </cell>
          <cell r="C26" t="str">
            <v>N</v>
          </cell>
          <cell r="D26" t="str">
            <v>T</v>
          </cell>
          <cell r="E26" t="str">
            <v>Chitapa - Majighasawa</v>
          </cell>
          <cell r="F26" t="str">
            <v>M09</v>
          </cell>
          <cell r="G26">
            <v>5</v>
          </cell>
          <cell r="H26">
            <v>31.8</v>
          </cell>
          <cell r="I26" t="str">
            <v>R</v>
          </cell>
          <cell r="J26" t="str">
            <v>MZIMBA</v>
          </cell>
          <cell r="K26" t="str">
            <v>3,4</v>
          </cell>
        </row>
        <row r="27">
          <cell r="A27" t="str">
            <v>RS 849</v>
          </cell>
          <cell r="B27" t="str">
            <v>n.a.</v>
          </cell>
          <cell r="C27" t="str">
            <v>N</v>
          </cell>
          <cell r="D27" t="str">
            <v>T</v>
          </cell>
          <cell r="E27" t="str">
            <v>Chitanga - Mphangara Stream</v>
          </cell>
          <cell r="F27" t="str">
            <v>M09</v>
          </cell>
          <cell r="G27">
            <v>6</v>
          </cell>
          <cell r="H27">
            <v>21.2</v>
          </cell>
          <cell r="I27">
            <v>3</v>
          </cell>
          <cell r="J27" t="str">
            <v>MZIMBA</v>
          </cell>
          <cell r="K27">
            <v>3</v>
          </cell>
          <cell r="L27" t="str">
            <v>New section part of origional RS 181</v>
          </cell>
        </row>
        <row r="28">
          <cell r="A28" t="str">
            <v>RS 183</v>
          </cell>
          <cell r="B28">
            <v>5</v>
          </cell>
          <cell r="C28" t="str">
            <v>N</v>
          </cell>
          <cell r="D28" t="str">
            <v>T</v>
          </cell>
          <cell r="E28" t="str">
            <v>Chiweta - Malongowe River</v>
          </cell>
          <cell r="F28" t="str">
            <v>M11</v>
          </cell>
          <cell r="G28">
            <v>1</v>
          </cell>
          <cell r="H28">
            <v>33.200000000000003</v>
          </cell>
          <cell r="I28" t="str">
            <v>R</v>
          </cell>
          <cell r="J28" t="str">
            <v>RUMPHI</v>
          </cell>
          <cell r="K28" t="str">
            <v>2,3</v>
          </cell>
        </row>
        <row r="29">
          <cell r="A29" t="str">
            <v>RS 184</v>
          </cell>
          <cell r="B29">
            <v>6</v>
          </cell>
          <cell r="C29" t="str">
            <v>N</v>
          </cell>
          <cell r="D29" t="str">
            <v>T</v>
          </cell>
          <cell r="E29" t="str">
            <v>Malongowe River - Usisya - Timbiri</v>
          </cell>
          <cell r="F29" t="str">
            <v>M11</v>
          </cell>
          <cell r="G29">
            <v>2</v>
          </cell>
          <cell r="H29">
            <v>63</v>
          </cell>
          <cell r="I29" t="str">
            <v>R</v>
          </cell>
          <cell r="J29" t="str">
            <v>MZIMBA</v>
          </cell>
          <cell r="K29">
            <v>3</v>
          </cell>
        </row>
        <row r="30">
          <cell r="A30" t="str">
            <v>RS 220</v>
          </cell>
          <cell r="B30">
            <v>42</v>
          </cell>
          <cell r="C30" t="str">
            <v>C</v>
          </cell>
          <cell r="D30" t="str">
            <v>T</v>
          </cell>
          <cell r="E30" t="str">
            <v>Dzaleka - Dowa</v>
          </cell>
          <cell r="F30" t="str">
            <v>M16</v>
          </cell>
          <cell r="G30">
            <v>1</v>
          </cell>
          <cell r="H30">
            <v>7.4</v>
          </cell>
          <cell r="I30" t="str">
            <v>R</v>
          </cell>
          <cell r="J30" t="str">
            <v>DOWA</v>
          </cell>
          <cell r="K30">
            <v>6</v>
          </cell>
        </row>
        <row r="31">
          <cell r="A31" t="str">
            <v>RS 219</v>
          </cell>
          <cell r="B31">
            <v>41</v>
          </cell>
          <cell r="C31" t="str">
            <v>C</v>
          </cell>
          <cell r="D31" t="str">
            <v>T</v>
          </cell>
          <cell r="E31" t="str">
            <v>Dowa - Chezi</v>
          </cell>
          <cell r="F31" t="str">
            <v>M16</v>
          </cell>
          <cell r="G31">
            <v>2</v>
          </cell>
          <cell r="H31">
            <v>16.600000000000001</v>
          </cell>
          <cell r="I31" t="str">
            <v>H</v>
          </cell>
          <cell r="J31" t="str">
            <v>DOWA</v>
          </cell>
          <cell r="K31">
            <v>6</v>
          </cell>
        </row>
        <row r="32">
          <cell r="A32" t="str">
            <v>RS 049</v>
          </cell>
          <cell r="B32">
            <v>49</v>
          </cell>
          <cell r="C32" t="str">
            <v>C</v>
          </cell>
          <cell r="D32" t="str">
            <v>T</v>
          </cell>
          <cell r="E32" t="str">
            <v>Nkhota-kota - Malenga</v>
          </cell>
          <cell r="F32" t="str">
            <v>M18</v>
          </cell>
          <cell r="G32">
            <v>1</v>
          </cell>
          <cell r="H32">
            <v>5.6</v>
          </cell>
          <cell r="I32" t="str">
            <v>F</v>
          </cell>
          <cell r="J32" t="str">
            <v>NKHOTA KOTA</v>
          </cell>
          <cell r="K32">
            <v>5</v>
          </cell>
          <cell r="L32" t="str">
            <v>Changed designation from M5 to M18</v>
          </cell>
        </row>
        <row r="33">
          <cell r="A33" t="str">
            <v>RS 224</v>
          </cell>
          <cell r="B33">
            <v>46</v>
          </cell>
          <cell r="C33" t="str">
            <v>C</v>
          </cell>
          <cell r="D33" t="str">
            <v>T</v>
          </cell>
          <cell r="E33" t="str">
            <v>Malenga - Nkhotakota Game Reserve</v>
          </cell>
          <cell r="F33" t="str">
            <v>M18</v>
          </cell>
          <cell r="G33">
            <v>2</v>
          </cell>
          <cell r="H33">
            <v>16.100000000000001</v>
          </cell>
          <cell r="I33" t="str">
            <v>F</v>
          </cell>
          <cell r="J33" t="str">
            <v>NKHOTA KOTA</v>
          </cell>
          <cell r="K33">
            <v>5</v>
          </cell>
        </row>
        <row r="34">
          <cell r="A34" t="str">
            <v>RS 222</v>
          </cell>
          <cell r="B34">
            <v>44</v>
          </cell>
          <cell r="C34" t="str">
            <v>C</v>
          </cell>
          <cell r="D34" t="str">
            <v>T</v>
          </cell>
          <cell r="E34" t="str">
            <v>Nkhotakota Game Reserve - Mbobo</v>
          </cell>
          <cell r="F34" t="str">
            <v>M18</v>
          </cell>
          <cell r="G34">
            <v>3</v>
          </cell>
          <cell r="H34">
            <v>32.6</v>
          </cell>
          <cell r="I34" t="str">
            <v>R</v>
          </cell>
          <cell r="J34" t="str">
            <v>NKHOTA KOTA &amp; NTCHISI</v>
          </cell>
          <cell r="K34">
            <v>5</v>
          </cell>
        </row>
        <row r="35">
          <cell r="A35" t="str">
            <v>RS 223</v>
          </cell>
          <cell r="B35">
            <v>45</v>
          </cell>
          <cell r="C35" t="str">
            <v>C</v>
          </cell>
          <cell r="D35" t="str">
            <v>T</v>
          </cell>
          <cell r="E35" t="str">
            <v>Mbobo - Malomo T.C.</v>
          </cell>
          <cell r="F35" t="str">
            <v>M18</v>
          </cell>
          <cell r="G35">
            <v>4</v>
          </cell>
          <cell r="H35">
            <v>18.100000000000001</v>
          </cell>
          <cell r="I35" t="str">
            <v>R</v>
          </cell>
          <cell r="J35" t="str">
            <v>NTCHISI</v>
          </cell>
          <cell r="K35">
            <v>5</v>
          </cell>
        </row>
        <row r="36">
          <cell r="A36" t="str">
            <v>RS 837</v>
          </cell>
          <cell r="B36" t="str">
            <v>n.a.</v>
          </cell>
          <cell r="C36" t="str">
            <v>C</v>
          </cell>
          <cell r="D36" t="str">
            <v>T</v>
          </cell>
          <cell r="E36" t="str">
            <v>Malomo T.C. - Chima</v>
          </cell>
          <cell r="F36" t="str">
            <v>M18</v>
          </cell>
          <cell r="G36">
            <v>5</v>
          </cell>
          <cell r="H36">
            <v>14.4</v>
          </cell>
          <cell r="I36" t="str">
            <v>R</v>
          </cell>
          <cell r="J36" t="str">
            <v>LILONGWE</v>
          </cell>
          <cell r="K36">
            <v>6</v>
          </cell>
          <cell r="L36" t="str">
            <v>New section part of RS 225</v>
          </cell>
        </row>
        <row r="37">
          <cell r="A37" t="str">
            <v>RS 259</v>
          </cell>
          <cell r="B37">
            <v>81</v>
          </cell>
          <cell r="C37" t="str">
            <v>C</v>
          </cell>
          <cell r="D37" t="str">
            <v>T</v>
          </cell>
          <cell r="E37" t="str">
            <v>Chima - Chilowamatambe</v>
          </cell>
          <cell r="F37" t="str">
            <v>M18</v>
          </cell>
          <cell r="G37">
            <v>6</v>
          </cell>
          <cell r="H37">
            <v>14.9</v>
          </cell>
          <cell r="I37" t="str">
            <v>F</v>
          </cell>
          <cell r="J37" t="str">
            <v>KASUNGU</v>
          </cell>
          <cell r="K37">
            <v>5</v>
          </cell>
          <cell r="L37" t="str">
            <v>Changed designation from S120 to M18. Now by-passed.</v>
          </cell>
        </row>
        <row r="38">
          <cell r="A38" t="str">
            <v>RS 261</v>
          </cell>
          <cell r="B38">
            <v>83</v>
          </cell>
          <cell r="C38" t="str">
            <v>C</v>
          </cell>
          <cell r="D38" t="str">
            <v>T</v>
          </cell>
          <cell r="E38" t="str">
            <v>Chilowamatambe - Chiwengo</v>
          </cell>
          <cell r="F38" t="str">
            <v>M18</v>
          </cell>
          <cell r="G38">
            <v>7</v>
          </cell>
          <cell r="H38">
            <v>15.9</v>
          </cell>
          <cell r="I38" t="str">
            <v>F</v>
          </cell>
          <cell r="J38" t="str">
            <v>KASUNGU</v>
          </cell>
          <cell r="K38">
            <v>5</v>
          </cell>
          <cell r="L38" t="str">
            <v>Changed designation from S120 to M18. Now by-passed.</v>
          </cell>
        </row>
        <row r="39">
          <cell r="A39" t="str">
            <v>RS 185</v>
          </cell>
          <cell r="B39">
            <v>7</v>
          </cell>
          <cell r="C39" t="str">
            <v>N</v>
          </cell>
          <cell r="D39" t="str">
            <v>T</v>
          </cell>
          <cell r="E39" t="str">
            <v>Luwawa (junction M1) - Mqocha - Jenda (junction S112)</v>
          </cell>
          <cell r="F39" t="str">
            <v>M20</v>
          </cell>
          <cell r="G39">
            <v>1</v>
          </cell>
          <cell r="H39">
            <v>78.5</v>
          </cell>
          <cell r="I39" t="str">
            <v>F</v>
          </cell>
          <cell r="J39" t="str">
            <v>MZIMBA</v>
          </cell>
          <cell r="K39">
            <v>4</v>
          </cell>
          <cell r="L39" t="str">
            <v>Contains road designated T322 (on 1:250,000 series map)</v>
          </cell>
        </row>
        <row r="40">
          <cell r="A40" t="str">
            <v>RS 186</v>
          </cell>
          <cell r="B40">
            <v>8</v>
          </cell>
          <cell r="C40" t="str">
            <v>N</v>
          </cell>
          <cell r="D40" t="str">
            <v>T</v>
          </cell>
          <cell r="E40" t="str">
            <v>Mzimba - Mtangatanga</v>
          </cell>
          <cell r="F40" t="str">
            <v>M22</v>
          </cell>
          <cell r="G40">
            <v>1</v>
          </cell>
          <cell r="H40">
            <v>24</v>
          </cell>
          <cell r="I40" t="str">
            <v>R</v>
          </cell>
          <cell r="J40" t="str">
            <v>MZIMBA</v>
          </cell>
          <cell r="K40">
            <v>4</v>
          </cell>
        </row>
        <row r="41">
          <cell r="A41" t="str">
            <v>RS 187</v>
          </cell>
          <cell r="B41">
            <v>9</v>
          </cell>
          <cell r="C41" t="str">
            <v>N</v>
          </cell>
          <cell r="D41" t="str">
            <v>T</v>
          </cell>
          <cell r="E41" t="str">
            <v>Rumphi - Bolero - Chitanga</v>
          </cell>
          <cell r="F41" t="str">
            <v>M24</v>
          </cell>
          <cell r="G41">
            <v>3</v>
          </cell>
          <cell r="H41">
            <v>37.799999999999997</v>
          </cell>
          <cell r="I41" t="str">
            <v>F</v>
          </cell>
          <cell r="J41" t="str">
            <v>RUMPHI</v>
          </cell>
          <cell r="K41">
            <v>3</v>
          </cell>
          <cell r="L41" t="str">
            <v>Section start changed to Rumphi</v>
          </cell>
        </row>
        <row r="42">
          <cell r="A42" t="str">
            <v>RS 189</v>
          </cell>
          <cell r="B42">
            <v>11</v>
          </cell>
          <cell r="C42" t="str">
            <v>N</v>
          </cell>
          <cell r="D42" t="str">
            <v>T</v>
          </cell>
          <cell r="E42" t="str">
            <v>Chitipa-Lufira River</v>
          </cell>
          <cell r="F42" t="str">
            <v>M26</v>
          </cell>
          <cell r="G42">
            <v>1</v>
          </cell>
          <cell r="H42">
            <v>43</v>
          </cell>
          <cell r="I42" t="str">
            <v>F</v>
          </cell>
          <cell r="J42" t="str">
            <v>CHITIPA</v>
          </cell>
          <cell r="K42">
            <v>1</v>
          </cell>
        </row>
        <row r="43">
          <cell r="A43" t="str">
            <v>RS 188</v>
          </cell>
          <cell r="B43">
            <v>10</v>
          </cell>
          <cell r="C43" t="str">
            <v>N</v>
          </cell>
          <cell r="D43" t="str">
            <v>T</v>
          </cell>
          <cell r="E43" t="str">
            <v>Lufira river-Karonga</v>
          </cell>
          <cell r="F43" t="str">
            <v>M26</v>
          </cell>
          <cell r="G43">
            <v>2</v>
          </cell>
          <cell r="H43">
            <v>43</v>
          </cell>
          <cell r="I43" t="str">
            <v>F&amp;H</v>
          </cell>
          <cell r="J43" t="str">
            <v>CHITIPA &amp; KARONGA</v>
          </cell>
          <cell r="K43" t="str">
            <v>1,2</v>
          </cell>
        </row>
        <row r="44">
          <cell r="A44" t="str">
            <v>RS 190</v>
          </cell>
          <cell r="B44">
            <v>12</v>
          </cell>
          <cell r="C44" t="str">
            <v>N</v>
          </cell>
          <cell r="D44" t="str">
            <v>T</v>
          </cell>
          <cell r="E44" t="str">
            <v>Chisenga - Chisenga customs</v>
          </cell>
          <cell r="F44" t="str">
            <v>S085</v>
          </cell>
          <cell r="G44">
            <v>1</v>
          </cell>
          <cell r="H44">
            <v>12.6</v>
          </cell>
          <cell r="I44" t="str">
            <v>F</v>
          </cell>
          <cell r="J44" t="str">
            <v>CHITIPA</v>
          </cell>
          <cell r="K44">
            <v>2</v>
          </cell>
        </row>
        <row r="45">
          <cell r="A45" t="str">
            <v>RS 192</v>
          </cell>
          <cell r="B45">
            <v>14</v>
          </cell>
          <cell r="C45" t="str">
            <v>N</v>
          </cell>
          <cell r="D45" t="str">
            <v>T</v>
          </cell>
          <cell r="E45" t="str">
            <v>Chendo - Mwakaromba</v>
          </cell>
          <cell r="F45" t="str">
            <v>S100</v>
          </cell>
          <cell r="G45">
            <v>2</v>
          </cell>
          <cell r="H45">
            <v>178.5</v>
          </cell>
          <cell r="I45" t="str">
            <v>F&amp;H</v>
          </cell>
          <cell r="J45" t="str">
            <v>CHITIPA &amp; KARONGA</v>
          </cell>
          <cell r="K45">
            <v>1</v>
          </cell>
        </row>
        <row r="46">
          <cell r="A46" t="str">
            <v>RS 193</v>
          </cell>
          <cell r="B46">
            <v>15</v>
          </cell>
          <cell r="C46" t="str">
            <v>N</v>
          </cell>
          <cell r="D46" t="str">
            <v>T</v>
          </cell>
          <cell r="E46" t="str">
            <v>Kapirinkhonde - Uledi</v>
          </cell>
          <cell r="F46" t="str">
            <v>S101</v>
          </cell>
          <cell r="G46">
            <v>1</v>
          </cell>
          <cell r="H46">
            <v>33.200000000000003</v>
          </cell>
          <cell r="I46" t="str">
            <v>R</v>
          </cell>
          <cell r="J46" t="str">
            <v>CHITIPA &amp; KARONGA</v>
          </cell>
          <cell r="K46">
            <v>2</v>
          </cell>
        </row>
        <row r="47">
          <cell r="A47" t="str">
            <v>RS 191</v>
          </cell>
          <cell r="B47">
            <v>13</v>
          </cell>
          <cell r="C47" t="str">
            <v>N</v>
          </cell>
          <cell r="D47" t="str">
            <v>T</v>
          </cell>
          <cell r="E47" t="str">
            <v>Uledi - Mpata</v>
          </cell>
          <cell r="F47" t="str">
            <v>S101</v>
          </cell>
          <cell r="G47">
            <v>2</v>
          </cell>
          <cell r="H47">
            <v>28</v>
          </cell>
          <cell r="I47" t="str">
            <v>H</v>
          </cell>
          <cell r="J47" t="str">
            <v>KARONGA</v>
          </cell>
          <cell r="K47">
            <v>2</v>
          </cell>
          <cell r="L47" t="str">
            <v>Changed designation from S100 to S101</v>
          </cell>
        </row>
        <row r="48">
          <cell r="A48" t="str">
            <v>RS 195</v>
          </cell>
          <cell r="B48">
            <v>17</v>
          </cell>
          <cell r="C48" t="str">
            <v>N</v>
          </cell>
          <cell r="D48" t="str">
            <v>T</v>
          </cell>
          <cell r="E48" t="str">
            <v>Gamba T/off - Hananiya - Livingstonia (junction M1)</v>
          </cell>
          <cell r="F48" t="str">
            <v>S103</v>
          </cell>
          <cell r="G48">
            <v>1</v>
          </cell>
          <cell r="H48">
            <v>58.1</v>
          </cell>
          <cell r="I48" t="str">
            <v>H</v>
          </cell>
          <cell r="J48" t="str">
            <v>RUMPHI</v>
          </cell>
          <cell r="K48">
            <v>2</v>
          </cell>
        </row>
        <row r="49">
          <cell r="A49" t="str">
            <v>RS 196</v>
          </cell>
          <cell r="B49">
            <v>18</v>
          </cell>
          <cell r="C49" t="str">
            <v>N</v>
          </cell>
          <cell r="D49" t="str">
            <v>T</v>
          </cell>
          <cell r="E49" t="str">
            <v>Hewe - Makonyola</v>
          </cell>
          <cell r="F49" t="str">
            <v>S104</v>
          </cell>
          <cell r="G49">
            <v>1</v>
          </cell>
          <cell r="H49">
            <v>12.8</v>
          </cell>
          <cell r="I49" t="str">
            <v>R</v>
          </cell>
          <cell r="J49" t="str">
            <v>RUMPHI</v>
          </cell>
          <cell r="K49" t="str">
            <v>2,3</v>
          </cell>
        </row>
        <row r="50">
          <cell r="A50" t="str">
            <v>RS 197</v>
          </cell>
          <cell r="B50">
            <v>19</v>
          </cell>
          <cell r="C50" t="str">
            <v>N</v>
          </cell>
          <cell r="D50" t="str">
            <v>T</v>
          </cell>
          <cell r="E50" t="str">
            <v>Chanyama - Mbalachanda - Munyanja - Kazuni</v>
          </cell>
          <cell r="F50" t="str">
            <v>S105</v>
          </cell>
          <cell r="G50">
            <v>1</v>
          </cell>
          <cell r="H50">
            <v>75</v>
          </cell>
          <cell r="I50" t="str">
            <v>F</v>
          </cell>
          <cell r="J50" t="str">
            <v>MZIMBA</v>
          </cell>
          <cell r="K50">
            <v>3</v>
          </cell>
        </row>
        <row r="51">
          <cell r="A51" t="str">
            <v>RS 198</v>
          </cell>
          <cell r="B51">
            <v>20</v>
          </cell>
          <cell r="C51" t="str">
            <v>N</v>
          </cell>
          <cell r="D51" t="str">
            <v>T</v>
          </cell>
          <cell r="E51" t="str">
            <v>Agripa Jere - Euthini - Mtantha</v>
          </cell>
          <cell r="F51" t="str">
            <v>S106</v>
          </cell>
          <cell r="G51">
            <v>1</v>
          </cell>
          <cell r="H51">
            <v>33.1</v>
          </cell>
          <cell r="I51" t="str">
            <v>F</v>
          </cell>
          <cell r="J51" t="str">
            <v>MZIMBA</v>
          </cell>
          <cell r="K51">
            <v>3</v>
          </cell>
        </row>
        <row r="52">
          <cell r="A52" t="str">
            <v>RS 199</v>
          </cell>
          <cell r="B52">
            <v>21</v>
          </cell>
          <cell r="C52" t="str">
            <v>N</v>
          </cell>
          <cell r="D52" t="str">
            <v>T</v>
          </cell>
          <cell r="E52" t="str">
            <v>Ekwendeni - Kafukule - Eswazini - junction M22</v>
          </cell>
          <cell r="F52" t="str">
            <v>S107</v>
          </cell>
          <cell r="G52">
            <v>1</v>
          </cell>
          <cell r="H52">
            <v>82</v>
          </cell>
          <cell r="I52" t="str">
            <v>F</v>
          </cell>
          <cell r="J52" t="str">
            <v>MZIMBA</v>
          </cell>
          <cell r="K52" t="str">
            <v>3,4</v>
          </cell>
        </row>
        <row r="53">
          <cell r="A53" t="str">
            <v>RS 200</v>
          </cell>
          <cell r="B53">
            <v>22</v>
          </cell>
          <cell r="C53" t="str">
            <v>N</v>
          </cell>
          <cell r="D53" t="str">
            <v>T</v>
          </cell>
          <cell r="E53" t="str">
            <v>Usisya - Bula - Choma Hill</v>
          </cell>
          <cell r="F53" t="str">
            <v>S108</v>
          </cell>
          <cell r="G53">
            <v>1</v>
          </cell>
          <cell r="H53">
            <v>22</v>
          </cell>
          <cell r="I53" t="str">
            <v>H</v>
          </cell>
          <cell r="J53" t="str">
            <v>MZIMBA</v>
          </cell>
          <cell r="K53">
            <v>3</v>
          </cell>
        </row>
        <row r="54">
          <cell r="A54" t="str">
            <v>RS 201</v>
          </cell>
          <cell r="B54">
            <v>23</v>
          </cell>
          <cell r="C54" t="str">
            <v>N</v>
          </cell>
          <cell r="D54" t="str">
            <v>T</v>
          </cell>
          <cell r="E54" t="str">
            <v>Choma Hill - Mzuzu</v>
          </cell>
          <cell r="F54" t="str">
            <v>S108</v>
          </cell>
          <cell r="G54">
            <v>2</v>
          </cell>
          <cell r="H54">
            <v>16.5</v>
          </cell>
          <cell r="I54" t="str">
            <v>F</v>
          </cell>
          <cell r="J54" t="str">
            <v>MZIMBA</v>
          </cell>
          <cell r="K54">
            <v>3</v>
          </cell>
        </row>
        <row r="55">
          <cell r="A55" t="str">
            <v>RS 202</v>
          </cell>
          <cell r="B55">
            <v>24</v>
          </cell>
          <cell r="C55" t="str">
            <v>N</v>
          </cell>
          <cell r="D55" t="str">
            <v>T</v>
          </cell>
          <cell r="E55" t="str">
            <v>Mwazisi River - Chikwawa</v>
          </cell>
          <cell r="F55" t="str">
            <v>S109</v>
          </cell>
          <cell r="G55">
            <v>1</v>
          </cell>
          <cell r="H55">
            <v>13.2</v>
          </cell>
          <cell r="I55" t="str">
            <v>F</v>
          </cell>
          <cell r="J55" t="str">
            <v>RUMPI</v>
          </cell>
          <cell r="K55">
            <v>3</v>
          </cell>
        </row>
        <row r="56">
          <cell r="A56" t="str">
            <v>RS 203</v>
          </cell>
          <cell r="B56">
            <v>25</v>
          </cell>
          <cell r="C56" t="str">
            <v>N</v>
          </cell>
          <cell r="D56" t="str">
            <v>T</v>
          </cell>
          <cell r="E56" t="str">
            <v>Chintheche - Mazamba Hill</v>
          </cell>
          <cell r="F56" t="str">
            <v>S110</v>
          </cell>
          <cell r="G56">
            <v>1</v>
          </cell>
          <cell r="H56">
            <v>41</v>
          </cell>
          <cell r="I56" t="str">
            <v>H</v>
          </cell>
          <cell r="J56" t="str">
            <v>NKHATA BAY</v>
          </cell>
          <cell r="K56">
            <v>3</v>
          </cell>
        </row>
        <row r="57">
          <cell r="A57" t="str">
            <v>RS 204</v>
          </cell>
          <cell r="B57">
            <v>26</v>
          </cell>
          <cell r="C57" t="str">
            <v>N</v>
          </cell>
          <cell r="D57" t="str">
            <v>T</v>
          </cell>
          <cell r="E57" t="str">
            <v>Engalaweni - Kandodo Chisi</v>
          </cell>
          <cell r="F57" t="str">
            <v>S111</v>
          </cell>
          <cell r="G57">
            <v>1</v>
          </cell>
          <cell r="H57">
            <v>25.9</v>
          </cell>
          <cell r="I57" t="str">
            <v>R</v>
          </cell>
          <cell r="J57" t="str">
            <v>MZIMBA</v>
          </cell>
          <cell r="K57">
            <v>4</v>
          </cell>
        </row>
        <row r="58">
          <cell r="A58" t="str">
            <v>RS 205</v>
          </cell>
          <cell r="B58">
            <v>27</v>
          </cell>
          <cell r="C58" t="str">
            <v>N</v>
          </cell>
          <cell r="D58" t="str">
            <v>T</v>
          </cell>
          <cell r="E58" t="str">
            <v>Chaiso - Kamteteka</v>
          </cell>
          <cell r="F58" t="str">
            <v>S112</v>
          </cell>
          <cell r="G58">
            <v>1</v>
          </cell>
          <cell r="H58">
            <v>7.1</v>
          </cell>
          <cell r="I58" t="str">
            <v>F</v>
          </cell>
          <cell r="J58" t="str">
            <v>MZIMBA</v>
          </cell>
          <cell r="K58">
            <v>4</v>
          </cell>
        </row>
        <row r="59">
          <cell r="A59" t="str">
            <v>RS 206</v>
          </cell>
          <cell r="B59">
            <v>28</v>
          </cell>
          <cell r="C59" t="str">
            <v>N</v>
          </cell>
          <cell r="D59" t="str">
            <v>T</v>
          </cell>
          <cell r="E59" t="str">
            <v>Kamteteka - Edingeni - Embangweni - Jenda</v>
          </cell>
          <cell r="F59" t="str">
            <v>S112</v>
          </cell>
          <cell r="G59">
            <v>2</v>
          </cell>
          <cell r="H59">
            <v>84</v>
          </cell>
          <cell r="I59" t="str">
            <v>F</v>
          </cell>
          <cell r="J59" t="str">
            <v>MZIMBA</v>
          </cell>
          <cell r="K59">
            <v>4</v>
          </cell>
        </row>
        <row r="60">
          <cell r="A60" t="str">
            <v>RS 207</v>
          </cell>
          <cell r="B60">
            <v>29</v>
          </cell>
          <cell r="C60" t="str">
            <v>N</v>
          </cell>
          <cell r="D60" t="str">
            <v>T</v>
          </cell>
          <cell r="E60" t="str">
            <v>Rumphi River - Luwelezi - Kakwale River</v>
          </cell>
          <cell r="F60" t="str">
            <v>S113</v>
          </cell>
          <cell r="G60">
            <v>1</v>
          </cell>
          <cell r="H60">
            <v>44.9</v>
          </cell>
          <cell r="I60" t="str">
            <v>H</v>
          </cell>
          <cell r="J60" t="str">
            <v>NKHATA BAY</v>
          </cell>
          <cell r="K60">
            <v>4</v>
          </cell>
        </row>
        <row r="61">
          <cell r="A61" t="str">
            <v>RS 226</v>
          </cell>
          <cell r="B61">
            <v>48</v>
          </cell>
          <cell r="C61" t="str">
            <v>C</v>
          </cell>
          <cell r="D61" t="str">
            <v>T</v>
          </cell>
          <cell r="E61" t="str">
            <v>Kachinda - Chimaliro Police</v>
          </cell>
          <cell r="F61" t="str">
            <v>S113</v>
          </cell>
          <cell r="G61">
            <v>2</v>
          </cell>
          <cell r="H61">
            <v>13</v>
          </cell>
          <cell r="I61" t="str">
            <v>F</v>
          </cell>
          <cell r="J61" t="str">
            <v>KASUNGU</v>
          </cell>
          <cell r="K61">
            <v>4</v>
          </cell>
        </row>
        <row r="62">
          <cell r="A62" t="str">
            <v>RS 229</v>
          </cell>
          <cell r="B62">
            <v>51</v>
          </cell>
          <cell r="C62" t="str">
            <v>C</v>
          </cell>
          <cell r="D62" t="str">
            <v>T</v>
          </cell>
          <cell r="E62" t="str">
            <v>Kasungu - Lifupa (Kasungu National Park)</v>
          </cell>
          <cell r="F62" t="str">
            <v>S114</v>
          </cell>
          <cell r="G62">
            <v>1</v>
          </cell>
          <cell r="H62">
            <v>47</v>
          </cell>
          <cell r="I62" t="str">
            <v>F</v>
          </cell>
          <cell r="J62" t="str">
            <v>KASUNGU</v>
          </cell>
          <cell r="K62">
            <v>5</v>
          </cell>
        </row>
        <row r="63">
          <cell r="A63" t="str">
            <v>RS 218</v>
          </cell>
          <cell r="B63">
            <v>40</v>
          </cell>
          <cell r="C63" t="str">
            <v>C</v>
          </cell>
          <cell r="D63" t="str">
            <v>T</v>
          </cell>
          <cell r="E63" t="str">
            <v>Zidunge - Senga</v>
          </cell>
          <cell r="F63" t="str">
            <v>S115</v>
          </cell>
          <cell r="G63">
            <v>1</v>
          </cell>
          <cell r="H63">
            <v>8.3000000000000007</v>
          </cell>
          <cell r="I63" t="str">
            <v>F</v>
          </cell>
          <cell r="J63" t="str">
            <v>DOWA</v>
          </cell>
          <cell r="K63">
            <v>6</v>
          </cell>
          <cell r="L63" t="str">
            <v>Changed designation from M16 to S115</v>
          </cell>
        </row>
        <row r="64">
          <cell r="A64" t="str">
            <v>RS 233</v>
          </cell>
          <cell r="B64">
            <v>55</v>
          </cell>
          <cell r="C64" t="str">
            <v>C</v>
          </cell>
          <cell r="D64" t="str">
            <v>T</v>
          </cell>
          <cell r="E64" t="str">
            <v>Senga - Dangaliro</v>
          </cell>
          <cell r="F64" t="str">
            <v>S115</v>
          </cell>
          <cell r="G64">
            <v>2</v>
          </cell>
          <cell r="H64">
            <v>10.7</v>
          </cell>
          <cell r="I64" t="str">
            <v>F</v>
          </cell>
          <cell r="J64" t="str">
            <v>DOWA</v>
          </cell>
          <cell r="K64">
            <v>6</v>
          </cell>
        </row>
        <row r="65">
          <cell r="A65" t="str">
            <v>RS 232</v>
          </cell>
          <cell r="B65">
            <v>54</v>
          </cell>
          <cell r="C65" t="str">
            <v>C</v>
          </cell>
          <cell r="D65" t="str">
            <v>T</v>
          </cell>
          <cell r="E65" t="str">
            <v>Dangaliro - Mkulumimba</v>
          </cell>
          <cell r="F65" t="str">
            <v>S115</v>
          </cell>
          <cell r="G65">
            <v>3</v>
          </cell>
          <cell r="H65">
            <v>15.4</v>
          </cell>
          <cell r="I65" t="str">
            <v>F</v>
          </cell>
          <cell r="J65" t="str">
            <v>DOWA</v>
          </cell>
          <cell r="K65">
            <v>6</v>
          </cell>
        </row>
        <row r="66">
          <cell r="A66" t="str">
            <v>RS 231</v>
          </cell>
          <cell r="B66">
            <v>53</v>
          </cell>
          <cell r="C66" t="str">
            <v>C</v>
          </cell>
          <cell r="D66" t="str">
            <v>T</v>
          </cell>
          <cell r="E66" t="str">
            <v>Mkulumimba - Bua River Bridge</v>
          </cell>
          <cell r="F66" t="str">
            <v>S115</v>
          </cell>
          <cell r="G66">
            <v>4</v>
          </cell>
          <cell r="H66">
            <v>13</v>
          </cell>
          <cell r="I66" t="str">
            <v>F</v>
          </cell>
          <cell r="J66" t="str">
            <v>DOWA &amp; LILONGWE</v>
          </cell>
          <cell r="K66">
            <v>6</v>
          </cell>
        </row>
        <row r="67">
          <cell r="A67" t="str">
            <v>RS 238</v>
          </cell>
          <cell r="B67">
            <v>60</v>
          </cell>
          <cell r="C67" t="str">
            <v>C</v>
          </cell>
          <cell r="D67" t="str">
            <v>T</v>
          </cell>
          <cell r="E67" t="str">
            <v>Mpala T.C. - Ganondo</v>
          </cell>
          <cell r="F67" t="str">
            <v>S116</v>
          </cell>
          <cell r="G67">
            <v>1</v>
          </cell>
          <cell r="H67">
            <v>3.8</v>
          </cell>
          <cell r="I67" t="str">
            <v>F</v>
          </cell>
          <cell r="J67" t="str">
            <v>NTCHISI</v>
          </cell>
          <cell r="K67">
            <v>5</v>
          </cell>
        </row>
        <row r="68">
          <cell r="A68" t="str">
            <v>RS 241</v>
          </cell>
          <cell r="B68">
            <v>63</v>
          </cell>
          <cell r="C68" t="str">
            <v>C</v>
          </cell>
          <cell r="D68" t="str">
            <v>T</v>
          </cell>
          <cell r="E68" t="str">
            <v>Gonondo - Kamsonga</v>
          </cell>
          <cell r="F68" t="str">
            <v>S116</v>
          </cell>
          <cell r="G68">
            <v>2</v>
          </cell>
          <cell r="H68">
            <v>12.3</v>
          </cell>
          <cell r="I68" t="str">
            <v>R</v>
          </cell>
          <cell r="J68" t="str">
            <v>NTCHISI</v>
          </cell>
          <cell r="K68">
            <v>5</v>
          </cell>
        </row>
        <row r="69">
          <cell r="A69" t="str">
            <v>RS 243</v>
          </cell>
          <cell r="B69">
            <v>65</v>
          </cell>
          <cell r="C69" t="str">
            <v>C</v>
          </cell>
          <cell r="D69" t="str">
            <v>T</v>
          </cell>
          <cell r="E69" t="str">
            <v>Kamsonga - Muchala</v>
          </cell>
          <cell r="F69" t="str">
            <v>S116</v>
          </cell>
          <cell r="G69">
            <v>3</v>
          </cell>
          <cell r="H69">
            <v>12.3</v>
          </cell>
          <cell r="I69" t="str">
            <v>R</v>
          </cell>
          <cell r="J69" t="str">
            <v>NTCHISI</v>
          </cell>
          <cell r="K69">
            <v>5</v>
          </cell>
        </row>
        <row r="70">
          <cell r="A70" t="str">
            <v>RS 236</v>
          </cell>
          <cell r="B70">
            <v>58</v>
          </cell>
          <cell r="C70" t="str">
            <v>C</v>
          </cell>
          <cell r="D70" t="str">
            <v>T</v>
          </cell>
          <cell r="E70" t="str">
            <v>Muchala - Chisoso</v>
          </cell>
          <cell r="F70" t="str">
            <v>S116</v>
          </cell>
          <cell r="G70">
            <v>4</v>
          </cell>
          <cell r="H70">
            <v>5.5</v>
          </cell>
          <cell r="I70" t="str">
            <v>F</v>
          </cell>
          <cell r="J70" t="str">
            <v>NTCHISI</v>
          </cell>
          <cell r="K70">
            <v>5</v>
          </cell>
        </row>
        <row r="71">
          <cell r="A71" t="str">
            <v>RS 242</v>
          </cell>
          <cell r="B71">
            <v>64</v>
          </cell>
          <cell r="C71" t="str">
            <v>C</v>
          </cell>
          <cell r="D71" t="str">
            <v>T</v>
          </cell>
          <cell r="E71" t="str">
            <v>Chisoso - Madisi</v>
          </cell>
          <cell r="F71" t="str">
            <v>S116</v>
          </cell>
          <cell r="G71">
            <v>5</v>
          </cell>
          <cell r="H71">
            <v>16.100000000000001</v>
          </cell>
          <cell r="I71" t="str">
            <v>F</v>
          </cell>
          <cell r="J71" t="str">
            <v>DOWA</v>
          </cell>
          <cell r="K71">
            <v>5</v>
          </cell>
        </row>
        <row r="72">
          <cell r="A72" t="str">
            <v>RS 234</v>
          </cell>
          <cell r="B72">
            <v>56</v>
          </cell>
          <cell r="C72" t="str">
            <v>C</v>
          </cell>
          <cell r="D72" t="str">
            <v>T</v>
          </cell>
          <cell r="E72" t="str">
            <v>Madisi - Bua River Bridge</v>
          </cell>
          <cell r="F72" t="str">
            <v>S116</v>
          </cell>
          <cell r="G72">
            <v>6</v>
          </cell>
          <cell r="H72">
            <v>14.1</v>
          </cell>
          <cell r="I72" t="str">
            <v>F</v>
          </cell>
          <cell r="J72" t="str">
            <v>DOWA</v>
          </cell>
          <cell r="K72">
            <v>5</v>
          </cell>
        </row>
        <row r="73">
          <cell r="A73" t="str">
            <v>RS 239</v>
          </cell>
          <cell r="B73">
            <v>61</v>
          </cell>
          <cell r="C73" t="str">
            <v>C</v>
          </cell>
          <cell r="D73" t="str">
            <v>T</v>
          </cell>
          <cell r="E73" t="str">
            <v>Matutu - Kamuzu School</v>
          </cell>
          <cell r="F73" t="str">
            <v>S116</v>
          </cell>
          <cell r="G73">
            <v>9</v>
          </cell>
          <cell r="H73">
            <v>21.6</v>
          </cell>
          <cell r="I73" t="str">
            <v>F</v>
          </cell>
          <cell r="J73" t="str">
            <v>MCHINJI</v>
          </cell>
          <cell r="K73">
            <v>6</v>
          </cell>
          <cell r="L73" t="str">
            <v>Changed designation from S120 to T349</v>
          </cell>
        </row>
        <row r="74">
          <cell r="A74" t="str">
            <v>RS 246</v>
          </cell>
          <cell r="B74">
            <v>68</v>
          </cell>
          <cell r="C74" t="str">
            <v>C</v>
          </cell>
          <cell r="D74" t="str">
            <v>T</v>
          </cell>
          <cell r="E74" t="str">
            <v xml:space="preserve"> Mbabzi - Chilobwe - Santhe</v>
          </cell>
          <cell r="F74" t="str">
            <v>S117</v>
          </cell>
          <cell r="G74">
            <v>3</v>
          </cell>
          <cell r="H74">
            <v>93</v>
          </cell>
          <cell r="I74" t="str">
            <v>F</v>
          </cell>
          <cell r="J74" t="str">
            <v>LL &amp; MC &amp; KU</v>
          </cell>
          <cell r="K74" t="str">
            <v>6,5</v>
          </cell>
        </row>
        <row r="75">
          <cell r="A75" t="str">
            <v>RS 247</v>
          </cell>
          <cell r="B75">
            <v>69</v>
          </cell>
          <cell r="C75" t="str">
            <v>C</v>
          </cell>
          <cell r="D75" t="str">
            <v>T</v>
          </cell>
          <cell r="E75" t="str">
            <v>Changuluwa - Kachenje School</v>
          </cell>
          <cell r="F75" t="str">
            <v>S118</v>
          </cell>
          <cell r="G75">
            <v>1</v>
          </cell>
          <cell r="H75">
            <v>21</v>
          </cell>
          <cell r="I75" t="str">
            <v>F</v>
          </cell>
          <cell r="J75" t="str">
            <v>KASUNGU</v>
          </cell>
          <cell r="K75">
            <v>5</v>
          </cell>
        </row>
        <row r="76">
          <cell r="A76" t="str">
            <v>RS 250</v>
          </cell>
          <cell r="B76">
            <v>72</v>
          </cell>
          <cell r="C76" t="str">
            <v>C</v>
          </cell>
          <cell r="D76" t="str">
            <v>T</v>
          </cell>
          <cell r="E76" t="str">
            <v>Kamutu Village - Mavumbi River</v>
          </cell>
          <cell r="F76" t="str">
            <v>S118</v>
          </cell>
          <cell r="G76">
            <v>2</v>
          </cell>
          <cell r="H76">
            <v>5</v>
          </cell>
          <cell r="I76" t="str">
            <v>F</v>
          </cell>
          <cell r="J76" t="str">
            <v>KASUNGU</v>
          </cell>
          <cell r="K76">
            <v>5</v>
          </cell>
        </row>
        <row r="77">
          <cell r="A77" t="str">
            <v>RS 249</v>
          </cell>
          <cell r="B77">
            <v>71</v>
          </cell>
          <cell r="C77" t="str">
            <v>C</v>
          </cell>
          <cell r="D77" t="str">
            <v>T</v>
          </cell>
          <cell r="E77" t="str">
            <v>Mavumbi River - G.F. Estate 54</v>
          </cell>
          <cell r="F77" t="str">
            <v>S118</v>
          </cell>
          <cell r="G77">
            <v>3</v>
          </cell>
          <cell r="H77">
            <v>11</v>
          </cell>
          <cell r="I77" t="str">
            <v>F</v>
          </cell>
          <cell r="J77" t="str">
            <v>KASUNGU</v>
          </cell>
          <cell r="K77">
            <v>5</v>
          </cell>
        </row>
        <row r="78">
          <cell r="A78" t="str">
            <v>RS 248</v>
          </cell>
          <cell r="B78">
            <v>70</v>
          </cell>
          <cell r="C78" t="str">
            <v>C</v>
          </cell>
          <cell r="D78" t="str">
            <v>T</v>
          </cell>
          <cell r="E78" t="str">
            <v>Plaka Estate - G.F. Estate 54</v>
          </cell>
          <cell r="F78" t="str">
            <v>S118</v>
          </cell>
          <cell r="G78">
            <v>4</v>
          </cell>
          <cell r="H78">
            <v>26.4</v>
          </cell>
          <cell r="I78" t="str">
            <v>F</v>
          </cell>
          <cell r="J78" t="str">
            <v>MCHINJI</v>
          </cell>
          <cell r="K78">
            <v>5</v>
          </cell>
        </row>
        <row r="79">
          <cell r="A79" t="str">
            <v>RS 253</v>
          </cell>
          <cell r="B79">
            <v>75</v>
          </cell>
          <cell r="C79" t="str">
            <v>C</v>
          </cell>
          <cell r="D79" t="str">
            <v>T</v>
          </cell>
          <cell r="E79" t="str">
            <v>Mkanda - Chawala T.C.</v>
          </cell>
          <cell r="F79" t="str">
            <v>S118</v>
          </cell>
          <cell r="G79">
            <v>5</v>
          </cell>
          <cell r="H79">
            <v>9.3000000000000007</v>
          </cell>
          <cell r="I79" t="str">
            <v>F</v>
          </cell>
          <cell r="J79" t="str">
            <v>MCHINJI</v>
          </cell>
          <cell r="K79" t="str">
            <v>5,6</v>
          </cell>
        </row>
        <row r="80">
          <cell r="A80" t="str">
            <v>RS 251</v>
          </cell>
          <cell r="B80">
            <v>73</v>
          </cell>
          <cell r="C80" t="str">
            <v>C</v>
          </cell>
          <cell r="D80" t="str">
            <v>T</v>
          </cell>
          <cell r="E80" t="str">
            <v>Chawala T.C. - Mchinji School</v>
          </cell>
          <cell r="F80" t="str">
            <v>S118</v>
          </cell>
          <cell r="G80">
            <v>6</v>
          </cell>
          <cell r="H80">
            <v>15.5</v>
          </cell>
          <cell r="I80" t="str">
            <v>F</v>
          </cell>
          <cell r="J80" t="str">
            <v>MCHINJI</v>
          </cell>
          <cell r="K80">
            <v>6</v>
          </cell>
        </row>
        <row r="81">
          <cell r="A81" t="str">
            <v>RS 252</v>
          </cell>
          <cell r="B81">
            <v>74</v>
          </cell>
          <cell r="C81" t="str">
            <v>C</v>
          </cell>
          <cell r="D81" t="str">
            <v>T</v>
          </cell>
          <cell r="E81" t="str">
            <v>Mchinji School - Kamuzu School</v>
          </cell>
          <cell r="F81" t="str">
            <v>S118</v>
          </cell>
          <cell r="G81">
            <v>7</v>
          </cell>
          <cell r="H81">
            <v>10.8</v>
          </cell>
          <cell r="I81" t="str">
            <v>F</v>
          </cell>
          <cell r="J81" t="str">
            <v>MCHINJI</v>
          </cell>
          <cell r="K81">
            <v>6</v>
          </cell>
          <cell r="L81" t="str">
            <v>Changed designation from M2 to M4</v>
          </cell>
        </row>
        <row r="82">
          <cell r="A82" t="str">
            <v>RS 257</v>
          </cell>
          <cell r="B82">
            <v>79</v>
          </cell>
          <cell r="C82" t="str">
            <v>C</v>
          </cell>
          <cell r="D82" t="str">
            <v>T</v>
          </cell>
          <cell r="E82" t="str">
            <v>Mchepa - Kaniche</v>
          </cell>
          <cell r="F82" t="str">
            <v>S119</v>
          </cell>
          <cell r="G82">
            <v>1</v>
          </cell>
          <cell r="H82">
            <v>3.4</v>
          </cell>
          <cell r="I82" t="str">
            <v>R</v>
          </cell>
          <cell r="J82" t="str">
            <v>SALIMA</v>
          </cell>
          <cell r="K82">
            <v>7</v>
          </cell>
        </row>
        <row r="83">
          <cell r="A83" t="str">
            <v>RS 256</v>
          </cell>
          <cell r="B83">
            <v>78</v>
          </cell>
          <cell r="C83" t="str">
            <v>C</v>
          </cell>
          <cell r="D83" t="str">
            <v>T</v>
          </cell>
          <cell r="E83" t="str">
            <v>Kaniche - Kanongola</v>
          </cell>
          <cell r="F83" t="str">
            <v>S119</v>
          </cell>
          <cell r="G83">
            <v>2</v>
          </cell>
          <cell r="H83">
            <v>9.4</v>
          </cell>
          <cell r="I83" t="str">
            <v>R</v>
          </cell>
          <cell r="J83" t="str">
            <v>SALIMA</v>
          </cell>
          <cell r="K83">
            <v>6</v>
          </cell>
        </row>
        <row r="84">
          <cell r="A84" t="str">
            <v>RS 255</v>
          </cell>
          <cell r="B84">
            <v>77</v>
          </cell>
          <cell r="C84" t="str">
            <v>C</v>
          </cell>
          <cell r="D84" t="str">
            <v>T</v>
          </cell>
          <cell r="E84" t="str">
            <v>Kanongola - Mafika</v>
          </cell>
          <cell r="F84" t="str">
            <v>S119</v>
          </cell>
          <cell r="G84">
            <v>3</v>
          </cell>
          <cell r="H84">
            <v>18.899999999999999</v>
          </cell>
          <cell r="I84" t="str">
            <v>R</v>
          </cell>
          <cell r="J84" t="str">
            <v>DOWA</v>
          </cell>
          <cell r="K84">
            <v>6</v>
          </cell>
        </row>
        <row r="85">
          <cell r="A85" t="str">
            <v>RS 254</v>
          </cell>
          <cell r="B85">
            <v>76</v>
          </cell>
          <cell r="C85" t="str">
            <v>C</v>
          </cell>
          <cell r="D85" t="str">
            <v>T</v>
          </cell>
          <cell r="E85" t="str">
            <v>Mafika - Lipanda</v>
          </cell>
          <cell r="F85" t="str">
            <v>S119</v>
          </cell>
          <cell r="G85">
            <v>4</v>
          </cell>
          <cell r="H85">
            <v>16.899999999999999</v>
          </cell>
          <cell r="I85" t="str">
            <v>R</v>
          </cell>
          <cell r="J85" t="str">
            <v>DOWA</v>
          </cell>
          <cell r="K85">
            <v>6</v>
          </cell>
        </row>
        <row r="86">
          <cell r="A86" t="str">
            <v>RS 272</v>
          </cell>
          <cell r="B86">
            <v>94</v>
          </cell>
          <cell r="C86" t="str">
            <v>C</v>
          </cell>
          <cell r="D86" t="str">
            <v>T</v>
          </cell>
          <cell r="E86" t="str">
            <v>Kachinchezo - Kachiwele</v>
          </cell>
          <cell r="F86" t="str">
            <v>S121</v>
          </cell>
          <cell r="G86">
            <v>1</v>
          </cell>
          <cell r="H86">
            <v>7.6</v>
          </cell>
          <cell r="I86" t="str">
            <v>F</v>
          </cell>
          <cell r="J86" t="str">
            <v>LILONGWE</v>
          </cell>
          <cell r="K86">
            <v>6</v>
          </cell>
        </row>
        <row r="87">
          <cell r="A87" t="str">
            <v>RS 267</v>
          </cell>
          <cell r="B87">
            <v>89</v>
          </cell>
          <cell r="C87" t="str">
            <v>C</v>
          </cell>
          <cell r="D87" t="str">
            <v>T</v>
          </cell>
          <cell r="E87" t="str">
            <v>Kachiwele - Lilongwe river</v>
          </cell>
          <cell r="F87" t="str">
            <v>S121</v>
          </cell>
          <cell r="G87">
            <v>2</v>
          </cell>
          <cell r="H87">
            <v>6.7</v>
          </cell>
          <cell r="I87" t="str">
            <v>H</v>
          </cell>
          <cell r="J87" t="str">
            <v>LILONGWE</v>
          </cell>
          <cell r="K87">
            <v>6</v>
          </cell>
        </row>
        <row r="88">
          <cell r="A88" t="str">
            <v>RS 268</v>
          </cell>
          <cell r="B88">
            <v>90</v>
          </cell>
          <cell r="C88" t="str">
            <v>C</v>
          </cell>
          <cell r="D88" t="str">
            <v>T</v>
          </cell>
          <cell r="E88" t="str">
            <v>Lilongwe River - Milungu</v>
          </cell>
          <cell r="F88" t="str">
            <v>S121</v>
          </cell>
          <cell r="G88">
            <v>3</v>
          </cell>
          <cell r="H88">
            <v>15.5</v>
          </cell>
          <cell r="I88" t="str">
            <v>R</v>
          </cell>
          <cell r="J88" t="str">
            <v>LILONGWE</v>
          </cell>
          <cell r="K88">
            <v>6</v>
          </cell>
          <cell r="L88" t="str">
            <v>Changed designation from D276 to T357</v>
          </cell>
        </row>
        <row r="89">
          <cell r="A89" t="str">
            <v>RS 270</v>
          </cell>
          <cell r="B89">
            <v>92</v>
          </cell>
          <cell r="C89" t="str">
            <v>C</v>
          </cell>
          <cell r="D89" t="str">
            <v>T</v>
          </cell>
          <cell r="E89" t="str">
            <v>Milungu - Chimbalanga</v>
          </cell>
          <cell r="F89" t="str">
            <v>S121</v>
          </cell>
          <cell r="G89">
            <v>4</v>
          </cell>
          <cell r="H89">
            <v>7.3</v>
          </cell>
          <cell r="I89" t="str">
            <v>H</v>
          </cell>
          <cell r="J89" t="str">
            <v>LILONGWE</v>
          </cell>
          <cell r="K89">
            <v>6</v>
          </cell>
          <cell r="L89" t="str">
            <v>Changed designation from T358 to T357</v>
          </cell>
        </row>
        <row r="90">
          <cell r="A90" t="str">
            <v>RS 264</v>
          </cell>
          <cell r="B90">
            <v>86</v>
          </cell>
          <cell r="C90" t="str">
            <v>C</v>
          </cell>
          <cell r="D90" t="str">
            <v>T</v>
          </cell>
          <cell r="E90" t="str">
            <v>Chimbalanga - Mphunzi</v>
          </cell>
          <cell r="F90" t="str">
            <v>S121</v>
          </cell>
          <cell r="G90">
            <v>5</v>
          </cell>
          <cell r="H90">
            <v>4.2</v>
          </cell>
          <cell r="I90" t="str">
            <v>R</v>
          </cell>
          <cell r="J90" t="str">
            <v>LILONGWE</v>
          </cell>
          <cell r="K90">
            <v>6</v>
          </cell>
        </row>
        <row r="91">
          <cell r="A91" t="str">
            <v>RS 262</v>
          </cell>
          <cell r="B91">
            <v>84</v>
          </cell>
          <cell r="C91" t="str">
            <v>C</v>
          </cell>
          <cell r="D91" t="str">
            <v>T</v>
          </cell>
          <cell r="E91" t="str">
            <v>Mphunzi - Mpeya T.C.</v>
          </cell>
          <cell r="F91" t="str">
            <v>S121</v>
          </cell>
          <cell r="G91">
            <v>6</v>
          </cell>
          <cell r="H91">
            <v>5.9</v>
          </cell>
          <cell r="I91" t="str">
            <v>F</v>
          </cell>
          <cell r="J91" t="str">
            <v>LILONGWE</v>
          </cell>
          <cell r="K91">
            <v>6</v>
          </cell>
        </row>
        <row r="92">
          <cell r="A92" t="str">
            <v>RS 269</v>
          </cell>
          <cell r="B92">
            <v>91</v>
          </cell>
          <cell r="C92" t="str">
            <v>C</v>
          </cell>
          <cell r="D92" t="str">
            <v>T</v>
          </cell>
          <cell r="E92" t="str">
            <v>Mpeya T.C. - Chamadenga</v>
          </cell>
          <cell r="F92" t="str">
            <v>S121</v>
          </cell>
          <cell r="G92">
            <v>7</v>
          </cell>
          <cell r="H92">
            <v>6.4</v>
          </cell>
          <cell r="I92" t="str">
            <v>F</v>
          </cell>
          <cell r="J92" t="str">
            <v>LILONGWE</v>
          </cell>
          <cell r="K92">
            <v>6</v>
          </cell>
        </row>
        <row r="93">
          <cell r="A93" t="str">
            <v>RS 273</v>
          </cell>
          <cell r="B93">
            <v>95</v>
          </cell>
          <cell r="C93" t="str">
            <v>C</v>
          </cell>
          <cell r="D93" t="str">
            <v>T</v>
          </cell>
          <cell r="E93" t="str">
            <v>Chamadenga - Kamphata</v>
          </cell>
          <cell r="F93" t="str">
            <v>S121</v>
          </cell>
          <cell r="G93">
            <v>8</v>
          </cell>
          <cell r="H93">
            <v>9.1</v>
          </cell>
          <cell r="I93" t="str">
            <v>F</v>
          </cell>
          <cell r="J93" t="str">
            <v>LILONGWE</v>
          </cell>
          <cell r="K93">
            <v>6</v>
          </cell>
        </row>
        <row r="94">
          <cell r="A94" t="str">
            <v>RS 278</v>
          </cell>
          <cell r="B94">
            <v>100</v>
          </cell>
          <cell r="C94" t="str">
            <v>C</v>
          </cell>
          <cell r="D94" t="str">
            <v>T</v>
          </cell>
          <cell r="E94" t="str">
            <v>Kaunda Road - Lingadzi River</v>
          </cell>
          <cell r="F94" t="str">
            <v>S123</v>
          </cell>
          <cell r="G94">
            <v>1</v>
          </cell>
          <cell r="H94">
            <v>6</v>
          </cell>
          <cell r="I94" t="str">
            <v>F</v>
          </cell>
          <cell r="J94" t="str">
            <v>LILONGWE</v>
          </cell>
          <cell r="K94">
            <v>6</v>
          </cell>
          <cell r="L94" t="str">
            <v>Section start changed to exclude Chendawaka Road (RS 154)</v>
          </cell>
        </row>
        <row r="95">
          <cell r="A95" t="str">
            <v>RS 277</v>
          </cell>
          <cell r="B95">
            <v>99</v>
          </cell>
          <cell r="C95" t="str">
            <v>C</v>
          </cell>
          <cell r="D95" t="str">
            <v>T</v>
          </cell>
          <cell r="E95" t="str">
            <v>Lingadzi River - Chitedze</v>
          </cell>
          <cell r="F95" t="str">
            <v>S123</v>
          </cell>
          <cell r="G95">
            <v>2</v>
          </cell>
          <cell r="H95">
            <v>15.2</v>
          </cell>
          <cell r="I95" t="str">
            <v>F</v>
          </cell>
          <cell r="J95" t="str">
            <v>LILONGWE</v>
          </cell>
          <cell r="K95">
            <v>6</v>
          </cell>
        </row>
        <row r="96">
          <cell r="A96" t="str">
            <v>RS 282</v>
          </cell>
          <cell r="B96">
            <v>104</v>
          </cell>
          <cell r="C96" t="str">
            <v>C</v>
          </cell>
          <cell r="D96" t="str">
            <v>T</v>
          </cell>
          <cell r="E96" t="str">
            <v>Likuni - Kakoma</v>
          </cell>
          <cell r="F96" t="str">
            <v>S124</v>
          </cell>
          <cell r="G96">
            <v>3</v>
          </cell>
          <cell r="H96">
            <v>10.3</v>
          </cell>
          <cell r="I96" t="str">
            <v>F</v>
          </cell>
          <cell r="J96" t="str">
            <v>LILONGWE</v>
          </cell>
          <cell r="K96">
            <v>6</v>
          </cell>
        </row>
        <row r="97">
          <cell r="A97" t="str">
            <v>RS 292</v>
          </cell>
          <cell r="B97">
            <v>114</v>
          </cell>
          <cell r="C97" t="str">
            <v>C</v>
          </cell>
          <cell r="D97" t="str">
            <v>T</v>
          </cell>
          <cell r="E97" t="str">
            <v>Kakoma - Malingunde</v>
          </cell>
          <cell r="F97" t="str">
            <v>S124</v>
          </cell>
          <cell r="G97">
            <v>4</v>
          </cell>
          <cell r="H97">
            <v>7</v>
          </cell>
          <cell r="I97" t="str">
            <v>F</v>
          </cell>
          <cell r="J97" t="str">
            <v>LILONGWE</v>
          </cell>
          <cell r="K97">
            <v>6</v>
          </cell>
          <cell r="L97" t="str">
            <v>Changed junction road designation from M5</v>
          </cell>
        </row>
        <row r="98">
          <cell r="A98" t="str">
            <v>RS 564</v>
          </cell>
          <cell r="B98">
            <v>386</v>
          </cell>
          <cell r="C98" t="str">
            <v>C</v>
          </cell>
          <cell r="D98" t="str">
            <v>T</v>
          </cell>
          <cell r="E98" t="str">
            <v>Malingunde - Kabyzala Village</v>
          </cell>
          <cell r="F98" t="str">
            <v>S124</v>
          </cell>
          <cell r="G98">
            <v>5</v>
          </cell>
          <cell r="H98">
            <v>3.3</v>
          </cell>
          <cell r="I98" t="str">
            <v>F</v>
          </cell>
          <cell r="J98" t="str">
            <v>LILONGWE</v>
          </cell>
          <cell r="K98">
            <v>6</v>
          </cell>
          <cell r="L98" t="str">
            <v>Changed designation from T345 to S124</v>
          </cell>
        </row>
        <row r="99">
          <cell r="A99" t="str">
            <v>RS 271</v>
          </cell>
          <cell r="B99">
            <v>93</v>
          </cell>
          <cell r="C99" t="str">
            <v>C</v>
          </cell>
          <cell r="D99" t="str">
            <v>T</v>
          </cell>
          <cell r="E99" t="str">
            <v>Kabyzala Village - Nsengere</v>
          </cell>
          <cell r="F99" t="str">
            <v>S124</v>
          </cell>
          <cell r="G99">
            <v>6</v>
          </cell>
          <cell r="H99">
            <v>14.6</v>
          </cell>
          <cell r="I99" t="str">
            <v>F</v>
          </cell>
          <cell r="J99" t="str">
            <v>LILONGWE</v>
          </cell>
          <cell r="K99">
            <v>6</v>
          </cell>
        </row>
        <row r="100">
          <cell r="A100" t="str">
            <v>RS 279</v>
          </cell>
          <cell r="B100">
            <v>101</v>
          </cell>
          <cell r="C100" t="str">
            <v>C</v>
          </cell>
          <cell r="D100" t="str">
            <v>T</v>
          </cell>
          <cell r="E100" t="str">
            <v>Mitundu - Sitima</v>
          </cell>
          <cell r="F100" t="str">
            <v>S124</v>
          </cell>
          <cell r="G100">
            <v>7</v>
          </cell>
          <cell r="H100">
            <v>3.6</v>
          </cell>
          <cell r="I100" t="str">
            <v>F</v>
          </cell>
          <cell r="J100" t="str">
            <v>LILONGWE</v>
          </cell>
          <cell r="K100">
            <v>6</v>
          </cell>
        </row>
        <row r="101">
          <cell r="A101" t="str">
            <v>RS 661</v>
          </cell>
          <cell r="B101">
            <v>483</v>
          </cell>
          <cell r="C101" t="str">
            <v>C</v>
          </cell>
          <cell r="D101" t="str">
            <v>T</v>
          </cell>
          <cell r="E101" t="str">
            <v>Sitima - Kambalanje</v>
          </cell>
          <cell r="F101" t="str">
            <v>S124</v>
          </cell>
          <cell r="G101">
            <v>8</v>
          </cell>
          <cell r="H101">
            <v>1.9</v>
          </cell>
          <cell r="I101" t="str">
            <v>F</v>
          </cell>
          <cell r="J101" t="str">
            <v>LILONGWE</v>
          </cell>
          <cell r="K101">
            <v>6</v>
          </cell>
          <cell r="L101" t="str">
            <v>Changed designation from D198 to S124</v>
          </cell>
        </row>
        <row r="102">
          <cell r="A102" t="str">
            <v>RS 284</v>
          </cell>
          <cell r="B102">
            <v>106</v>
          </cell>
          <cell r="C102" t="str">
            <v>C</v>
          </cell>
          <cell r="D102" t="str">
            <v>T</v>
          </cell>
          <cell r="E102" t="str">
            <v>Kambalanje - Chisendera</v>
          </cell>
          <cell r="F102" t="str">
            <v>S124</v>
          </cell>
          <cell r="G102">
            <v>9</v>
          </cell>
          <cell r="H102">
            <v>7.5</v>
          </cell>
          <cell r="I102" t="str">
            <v>F</v>
          </cell>
          <cell r="J102" t="str">
            <v>LILONGWE</v>
          </cell>
          <cell r="K102">
            <v>6</v>
          </cell>
        </row>
        <row r="103">
          <cell r="A103" t="str">
            <v>RS 286</v>
          </cell>
          <cell r="B103">
            <v>108</v>
          </cell>
          <cell r="C103" t="str">
            <v>C</v>
          </cell>
          <cell r="D103" t="str">
            <v>T</v>
          </cell>
          <cell r="E103" t="str">
            <v>Chisendera - Mlozesi</v>
          </cell>
          <cell r="F103" t="str">
            <v>S124</v>
          </cell>
          <cell r="G103">
            <v>10</v>
          </cell>
          <cell r="H103">
            <v>4.9000000000000004</v>
          </cell>
          <cell r="I103" t="str">
            <v>F</v>
          </cell>
          <cell r="J103" t="str">
            <v>LILONGWE</v>
          </cell>
          <cell r="K103">
            <v>6</v>
          </cell>
        </row>
        <row r="104">
          <cell r="A104" t="str">
            <v>RS 288</v>
          </cell>
          <cell r="B104">
            <v>110</v>
          </cell>
          <cell r="C104" t="str">
            <v>C</v>
          </cell>
          <cell r="D104" t="str">
            <v>T</v>
          </cell>
          <cell r="E104" t="str">
            <v>Mlozesi - Diamphwe River</v>
          </cell>
          <cell r="F104" t="str">
            <v>S124</v>
          </cell>
          <cell r="G104">
            <v>11</v>
          </cell>
          <cell r="H104">
            <v>4.5</v>
          </cell>
          <cell r="I104" t="str">
            <v>F</v>
          </cell>
          <cell r="J104" t="str">
            <v>LILONGWE</v>
          </cell>
          <cell r="K104">
            <v>6</v>
          </cell>
        </row>
        <row r="105">
          <cell r="A105" t="str">
            <v>RS 290</v>
          </cell>
          <cell r="B105">
            <v>112</v>
          </cell>
          <cell r="C105" t="str">
            <v>C</v>
          </cell>
          <cell r="D105" t="str">
            <v>T</v>
          </cell>
          <cell r="E105" t="str">
            <v>Diamphwe River - Chidewere</v>
          </cell>
          <cell r="F105" t="str">
            <v>S124</v>
          </cell>
          <cell r="G105">
            <v>12</v>
          </cell>
          <cell r="H105">
            <v>9.4</v>
          </cell>
          <cell r="I105" t="str">
            <v>F</v>
          </cell>
          <cell r="J105" t="str">
            <v>DEDZA</v>
          </cell>
          <cell r="K105">
            <v>6</v>
          </cell>
        </row>
        <row r="106">
          <cell r="A106" t="str">
            <v>RS 281</v>
          </cell>
          <cell r="B106">
            <v>103</v>
          </cell>
          <cell r="C106" t="str">
            <v>C</v>
          </cell>
          <cell r="D106" t="str">
            <v>T</v>
          </cell>
          <cell r="E106" t="str">
            <v>Chidewere - Lobi</v>
          </cell>
          <cell r="F106" t="str">
            <v>S124</v>
          </cell>
          <cell r="G106">
            <v>13</v>
          </cell>
          <cell r="H106">
            <v>13</v>
          </cell>
          <cell r="I106" t="str">
            <v>F</v>
          </cell>
          <cell r="J106" t="str">
            <v>DEDZA</v>
          </cell>
          <cell r="K106">
            <v>6</v>
          </cell>
          <cell r="L106" t="str">
            <v>Changed designation from D209 to T366</v>
          </cell>
        </row>
        <row r="107">
          <cell r="A107" t="str">
            <v>RS 283</v>
          </cell>
          <cell r="B107">
            <v>105</v>
          </cell>
          <cell r="C107" t="str">
            <v>C</v>
          </cell>
          <cell r="D107" t="str">
            <v>T</v>
          </cell>
          <cell r="E107" t="str">
            <v>Lobi - Maonde</v>
          </cell>
          <cell r="F107" t="str">
            <v>S124</v>
          </cell>
          <cell r="G107">
            <v>14</v>
          </cell>
          <cell r="H107">
            <v>5.9</v>
          </cell>
          <cell r="I107" t="str">
            <v>F</v>
          </cell>
          <cell r="J107" t="str">
            <v>DEDZA</v>
          </cell>
          <cell r="K107">
            <v>6</v>
          </cell>
        </row>
        <row r="108">
          <cell r="A108" t="str">
            <v>RS 280</v>
          </cell>
          <cell r="B108">
            <v>102</v>
          </cell>
          <cell r="C108" t="str">
            <v>C</v>
          </cell>
          <cell r="D108" t="str">
            <v>T</v>
          </cell>
          <cell r="E108" t="str">
            <v>Maonde - Kaliyodzi</v>
          </cell>
          <cell r="F108" t="str">
            <v>S124</v>
          </cell>
          <cell r="G108">
            <v>15</v>
          </cell>
          <cell r="H108">
            <v>1.8</v>
          </cell>
          <cell r="I108" t="str">
            <v>F</v>
          </cell>
          <cell r="J108" t="str">
            <v>DEDZA</v>
          </cell>
          <cell r="K108">
            <v>6</v>
          </cell>
          <cell r="L108" t="str">
            <v>Changed designation from UD to T367.</v>
          </cell>
        </row>
        <row r="109">
          <cell r="A109" t="str">
            <v>RS 291</v>
          </cell>
          <cell r="B109">
            <v>113</v>
          </cell>
          <cell r="C109" t="str">
            <v>C</v>
          </cell>
          <cell r="D109" t="str">
            <v>T</v>
          </cell>
          <cell r="E109" t="str">
            <v>Kaliyodzi - Jumbe</v>
          </cell>
          <cell r="F109" t="str">
            <v>S124</v>
          </cell>
          <cell r="G109">
            <v>16</v>
          </cell>
          <cell r="H109">
            <v>7.8</v>
          </cell>
          <cell r="I109" t="str">
            <v>F</v>
          </cell>
          <cell r="J109" t="str">
            <v>DEDZA</v>
          </cell>
          <cell r="K109">
            <v>6</v>
          </cell>
        </row>
        <row r="110">
          <cell r="A110" t="str">
            <v>RS 285</v>
          </cell>
          <cell r="B110">
            <v>107</v>
          </cell>
          <cell r="C110" t="str">
            <v>C</v>
          </cell>
          <cell r="D110" t="str">
            <v>T</v>
          </cell>
          <cell r="E110" t="str">
            <v>Jumbe - Mchaneka</v>
          </cell>
          <cell r="F110" t="str">
            <v>S124</v>
          </cell>
          <cell r="G110">
            <v>17</v>
          </cell>
          <cell r="H110">
            <v>4.8</v>
          </cell>
          <cell r="I110" t="str">
            <v>F</v>
          </cell>
          <cell r="J110" t="str">
            <v>DEDZA</v>
          </cell>
          <cell r="K110">
            <v>6</v>
          </cell>
        </row>
        <row r="111">
          <cell r="A111" t="str">
            <v>RS 293</v>
          </cell>
          <cell r="B111">
            <v>115</v>
          </cell>
          <cell r="C111" t="str">
            <v>C</v>
          </cell>
          <cell r="D111" t="str">
            <v>T</v>
          </cell>
          <cell r="E111" t="str">
            <v>Bunda - Nsendere</v>
          </cell>
          <cell r="F111" t="str">
            <v>S125</v>
          </cell>
          <cell r="G111">
            <v>3</v>
          </cell>
          <cell r="H111">
            <v>4.5999999999999996</v>
          </cell>
          <cell r="I111" t="str">
            <v>F</v>
          </cell>
          <cell r="J111" t="str">
            <v>LILONGWE</v>
          </cell>
          <cell r="K111">
            <v>6</v>
          </cell>
        </row>
        <row r="112">
          <cell r="A112" t="str">
            <v>RS 296</v>
          </cell>
          <cell r="B112">
            <v>118</v>
          </cell>
          <cell r="C112" t="str">
            <v>C</v>
          </cell>
          <cell r="D112" t="str">
            <v>T</v>
          </cell>
          <cell r="E112" t="str">
            <v>Nsendere - Mitundu</v>
          </cell>
          <cell r="F112" t="str">
            <v>S125</v>
          </cell>
          <cell r="G112">
            <v>4</v>
          </cell>
          <cell r="H112">
            <v>2.7</v>
          </cell>
          <cell r="I112" t="str">
            <v>F</v>
          </cell>
          <cell r="J112" t="str">
            <v>LILONGWE</v>
          </cell>
          <cell r="K112">
            <v>6</v>
          </cell>
        </row>
        <row r="113">
          <cell r="A113" t="str">
            <v>RS 300</v>
          </cell>
          <cell r="B113">
            <v>122</v>
          </cell>
          <cell r="C113" t="str">
            <v>C</v>
          </cell>
          <cell r="D113" t="str">
            <v>T</v>
          </cell>
          <cell r="E113" t="str">
            <v>junction M1 - Thete</v>
          </cell>
          <cell r="F113" t="str">
            <v>S126</v>
          </cell>
          <cell r="G113">
            <v>1</v>
          </cell>
          <cell r="H113">
            <v>18</v>
          </cell>
          <cell r="I113" t="str">
            <v>F</v>
          </cell>
          <cell r="J113" t="str">
            <v>DEDZA</v>
          </cell>
          <cell r="K113">
            <v>6</v>
          </cell>
          <cell r="L113" t="str">
            <v>Changed designation from D370 to T370</v>
          </cell>
        </row>
        <row r="114">
          <cell r="A114" t="str">
            <v>RS 301</v>
          </cell>
          <cell r="B114">
            <v>123</v>
          </cell>
          <cell r="C114" t="str">
            <v>C</v>
          </cell>
          <cell r="D114" t="str">
            <v>T</v>
          </cell>
          <cell r="E114" t="str">
            <v>Thete - Lobi</v>
          </cell>
          <cell r="F114" t="str">
            <v>S126</v>
          </cell>
          <cell r="G114">
            <v>2</v>
          </cell>
          <cell r="H114">
            <v>9.1</v>
          </cell>
          <cell r="I114" t="str">
            <v>F</v>
          </cell>
          <cell r="J114" t="str">
            <v>DEDZA</v>
          </cell>
          <cell r="K114">
            <v>6</v>
          </cell>
          <cell r="L114" t="str">
            <v>Changed designation from D370 to T370</v>
          </cell>
        </row>
        <row r="115">
          <cell r="A115" t="str">
            <v>RS 306</v>
          </cell>
          <cell r="B115">
            <v>128</v>
          </cell>
          <cell r="C115" t="str">
            <v>C</v>
          </cell>
          <cell r="D115" t="str">
            <v>T</v>
          </cell>
          <cell r="E115" t="str">
            <v>Masasa (junction M1) - Chapita</v>
          </cell>
          <cell r="F115" t="str">
            <v>S127</v>
          </cell>
          <cell r="G115">
            <v>1</v>
          </cell>
          <cell r="H115">
            <v>2.2000000000000002</v>
          </cell>
          <cell r="I115" t="str">
            <v>F</v>
          </cell>
          <cell r="J115" t="str">
            <v>DEDZA</v>
          </cell>
          <cell r="K115">
            <v>7</v>
          </cell>
        </row>
        <row r="116">
          <cell r="A116" t="str">
            <v>RS 302</v>
          </cell>
          <cell r="B116">
            <v>124</v>
          </cell>
          <cell r="C116" t="str">
            <v>C</v>
          </cell>
          <cell r="D116" t="str">
            <v>T</v>
          </cell>
          <cell r="E116" t="str">
            <v>Chapita - Khwekhwelele</v>
          </cell>
          <cell r="F116" t="str">
            <v>S127</v>
          </cell>
          <cell r="G116">
            <v>2</v>
          </cell>
          <cell r="H116">
            <v>16.5</v>
          </cell>
          <cell r="I116" t="str">
            <v>R</v>
          </cell>
          <cell r="J116" t="str">
            <v>DEDZA</v>
          </cell>
          <cell r="K116">
            <v>7</v>
          </cell>
        </row>
        <row r="117">
          <cell r="A117" t="str">
            <v>RS 303</v>
          </cell>
          <cell r="B117">
            <v>125</v>
          </cell>
          <cell r="C117" t="str">
            <v>C</v>
          </cell>
          <cell r="D117" t="str">
            <v>T</v>
          </cell>
          <cell r="E117" t="str">
            <v>Chitambe River - Mganja</v>
          </cell>
          <cell r="F117" t="str">
            <v>S127</v>
          </cell>
          <cell r="G117">
            <v>3</v>
          </cell>
          <cell r="H117">
            <v>3.7</v>
          </cell>
          <cell r="I117" t="str">
            <v>R</v>
          </cell>
          <cell r="J117" t="str">
            <v>DEDZA</v>
          </cell>
          <cell r="K117">
            <v>7</v>
          </cell>
        </row>
        <row r="118">
          <cell r="A118" t="str">
            <v>RS 305</v>
          </cell>
          <cell r="B118">
            <v>127</v>
          </cell>
          <cell r="C118" t="str">
            <v>C</v>
          </cell>
          <cell r="D118" t="str">
            <v>T</v>
          </cell>
          <cell r="E118" t="str">
            <v>Golomoti - Liwenga</v>
          </cell>
          <cell r="F118" t="str">
            <v>S127</v>
          </cell>
          <cell r="G118">
            <v>5</v>
          </cell>
          <cell r="H118">
            <v>5.6</v>
          </cell>
          <cell r="I118" t="str">
            <v>R</v>
          </cell>
          <cell r="J118" t="str">
            <v>DEDZA</v>
          </cell>
          <cell r="K118">
            <v>7</v>
          </cell>
        </row>
        <row r="119">
          <cell r="A119" t="str">
            <v>RS 304</v>
          </cell>
          <cell r="B119">
            <v>126</v>
          </cell>
          <cell r="C119" t="str">
            <v>C</v>
          </cell>
          <cell r="D119" t="str">
            <v>T</v>
          </cell>
          <cell r="E119" t="str">
            <v>Liwenga - Kapiri (junction M10)</v>
          </cell>
          <cell r="F119" t="str">
            <v>S127</v>
          </cell>
          <cell r="G119">
            <v>6</v>
          </cell>
          <cell r="H119">
            <v>12</v>
          </cell>
          <cell r="I119" t="str">
            <v>F</v>
          </cell>
          <cell r="J119" t="str">
            <v>DEDZA</v>
          </cell>
          <cell r="K119">
            <v>7</v>
          </cell>
        </row>
        <row r="120">
          <cell r="A120" t="str">
            <v>RS 342</v>
          </cell>
          <cell r="B120">
            <v>164</v>
          </cell>
          <cell r="C120" t="str">
            <v>S</v>
          </cell>
          <cell r="D120" t="str">
            <v>T</v>
          </cell>
          <cell r="E120" t="str">
            <v>Maganga - Kwilasya</v>
          </cell>
          <cell r="F120" t="str">
            <v>S129</v>
          </cell>
          <cell r="G120">
            <v>1</v>
          </cell>
          <cell r="H120">
            <v>13.8</v>
          </cell>
          <cell r="I120" t="str">
            <v>F</v>
          </cell>
          <cell r="J120" t="str">
            <v>MANGOCHI</v>
          </cell>
          <cell r="K120">
            <v>7</v>
          </cell>
          <cell r="L120" t="str">
            <v>Changed designation from S121 to T373</v>
          </cell>
        </row>
        <row r="121">
          <cell r="A121" t="str">
            <v>RS 344</v>
          </cell>
          <cell r="B121">
            <v>166</v>
          </cell>
          <cell r="C121" t="str">
            <v>S</v>
          </cell>
          <cell r="D121" t="str">
            <v>T</v>
          </cell>
          <cell r="E121" t="str">
            <v>Kwilasya - Makanjira</v>
          </cell>
          <cell r="F121" t="str">
            <v>S129</v>
          </cell>
          <cell r="G121">
            <v>2</v>
          </cell>
          <cell r="H121">
            <v>15.8</v>
          </cell>
          <cell r="I121" t="str">
            <v>F</v>
          </cell>
          <cell r="J121" t="str">
            <v>MANGOCHI</v>
          </cell>
          <cell r="K121">
            <v>7</v>
          </cell>
          <cell r="L121" t="str">
            <v>Changed designation from S121 to T373</v>
          </cell>
        </row>
        <row r="122">
          <cell r="A122" t="str">
            <v>RS 340</v>
          </cell>
          <cell r="B122">
            <v>162</v>
          </cell>
          <cell r="C122" t="str">
            <v>S</v>
          </cell>
          <cell r="D122" t="str">
            <v>T</v>
          </cell>
          <cell r="E122" t="str">
            <v>Makanjira - Chilawe</v>
          </cell>
          <cell r="F122" t="str">
            <v>S129</v>
          </cell>
          <cell r="G122">
            <v>3</v>
          </cell>
          <cell r="H122">
            <v>13.6</v>
          </cell>
          <cell r="I122" t="str">
            <v>F</v>
          </cell>
          <cell r="J122" t="str">
            <v>MANGOCHI</v>
          </cell>
          <cell r="K122">
            <v>7</v>
          </cell>
        </row>
        <row r="123">
          <cell r="A123" t="str">
            <v>RS 338</v>
          </cell>
          <cell r="B123">
            <v>160</v>
          </cell>
          <cell r="C123" t="str">
            <v>S</v>
          </cell>
          <cell r="D123" t="str">
            <v>T</v>
          </cell>
          <cell r="E123" t="str">
            <v>Chilawe - Binali</v>
          </cell>
          <cell r="F123" t="str">
            <v>S129</v>
          </cell>
          <cell r="G123">
            <v>4</v>
          </cell>
          <cell r="H123">
            <v>11.8</v>
          </cell>
          <cell r="I123" t="str">
            <v>F</v>
          </cell>
          <cell r="J123" t="str">
            <v>MANGOCHI</v>
          </cell>
          <cell r="K123">
            <v>7</v>
          </cell>
        </row>
        <row r="124">
          <cell r="A124" t="str">
            <v>RS 341</v>
          </cell>
          <cell r="B124">
            <v>163</v>
          </cell>
          <cell r="C124" t="str">
            <v>S</v>
          </cell>
          <cell r="D124" t="str">
            <v>T</v>
          </cell>
          <cell r="E124" t="str">
            <v>Binali - Mdala</v>
          </cell>
          <cell r="F124" t="str">
            <v>S129</v>
          </cell>
          <cell r="G124">
            <v>5</v>
          </cell>
          <cell r="H124">
            <v>7.9</v>
          </cell>
          <cell r="I124" t="str">
            <v>F</v>
          </cell>
          <cell r="J124" t="str">
            <v>MANGOCHI</v>
          </cell>
          <cell r="K124">
            <v>7</v>
          </cell>
        </row>
        <row r="125">
          <cell r="A125" t="str">
            <v>RS 335</v>
          </cell>
          <cell r="B125">
            <v>157</v>
          </cell>
          <cell r="C125" t="str">
            <v>S</v>
          </cell>
          <cell r="D125" t="str">
            <v>T</v>
          </cell>
          <cell r="E125" t="str">
            <v>Mdala - Unga River</v>
          </cell>
          <cell r="F125" t="str">
            <v>S129</v>
          </cell>
          <cell r="G125">
            <v>6</v>
          </cell>
          <cell r="H125">
            <v>5.4</v>
          </cell>
          <cell r="I125" t="str">
            <v>F</v>
          </cell>
          <cell r="J125" t="str">
            <v>MANGOCHI</v>
          </cell>
          <cell r="K125">
            <v>7</v>
          </cell>
          <cell r="L125" t="str">
            <v>Changed designation from D226 to T374</v>
          </cell>
        </row>
        <row r="126">
          <cell r="A126" t="str">
            <v>RS 346</v>
          </cell>
          <cell r="B126">
            <v>168</v>
          </cell>
          <cell r="C126" t="str">
            <v>S</v>
          </cell>
          <cell r="D126" t="str">
            <v>T</v>
          </cell>
          <cell r="E126" t="str">
            <v>Unga River - Lilembe River</v>
          </cell>
          <cell r="F126" t="str">
            <v>S129</v>
          </cell>
          <cell r="G126">
            <v>7</v>
          </cell>
          <cell r="H126">
            <v>8.1</v>
          </cell>
          <cell r="I126" t="str">
            <v>F</v>
          </cell>
          <cell r="J126" t="str">
            <v>MANGOCHI</v>
          </cell>
          <cell r="K126">
            <v>7</v>
          </cell>
        </row>
        <row r="127">
          <cell r="A127" t="str">
            <v>RS 334</v>
          </cell>
          <cell r="B127">
            <v>156</v>
          </cell>
          <cell r="C127" t="str">
            <v>S</v>
          </cell>
          <cell r="D127" t="str">
            <v>T</v>
          </cell>
          <cell r="E127" t="str">
            <v>Lilembe River - Lungwena River</v>
          </cell>
          <cell r="F127" t="str">
            <v>S129</v>
          </cell>
          <cell r="G127">
            <v>8</v>
          </cell>
          <cell r="H127">
            <v>23.5</v>
          </cell>
          <cell r="I127" t="str">
            <v>F</v>
          </cell>
          <cell r="J127" t="str">
            <v>MANGOCHI</v>
          </cell>
          <cell r="K127">
            <v>7</v>
          </cell>
        </row>
        <row r="128">
          <cell r="A128" t="str">
            <v>RS 345</v>
          </cell>
          <cell r="B128">
            <v>167</v>
          </cell>
          <cell r="C128" t="str">
            <v>S</v>
          </cell>
          <cell r="D128" t="str">
            <v>T</v>
          </cell>
          <cell r="E128" t="str">
            <v>Lungwena River - Malindi</v>
          </cell>
          <cell r="F128" t="str">
            <v>S129</v>
          </cell>
          <cell r="G128">
            <v>9</v>
          </cell>
          <cell r="H128">
            <v>14.3</v>
          </cell>
          <cell r="I128" t="str">
            <v>F</v>
          </cell>
          <cell r="J128" t="str">
            <v>MANGOCHI</v>
          </cell>
          <cell r="K128">
            <v>7</v>
          </cell>
        </row>
        <row r="129">
          <cell r="A129" t="str">
            <v>RS 336</v>
          </cell>
          <cell r="B129">
            <v>158</v>
          </cell>
          <cell r="C129" t="str">
            <v>S</v>
          </cell>
          <cell r="D129" t="str">
            <v>T</v>
          </cell>
          <cell r="E129" t="str">
            <v>Malindi - Chingo (junction M3)</v>
          </cell>
          <cell r="F129" t="str">
            <v>S129</v>
          </cell>
          <cell r="G129">
            <v>10</v>
          </cell>
          <cell r="H129">
            <v>12</v>
          </cell>
          <cell r="I129" t="str">
            <v>F</v>
          </cell>
          <cell r="J129" t="str">
            <v>MANGOCHI</v>
          </cell>
          <cell r="K129">
            <v>7</v>
          </cell>
        </row>
        <row r="130">
          <cell r="A130" t="str">
            <v>RS 350</v>
          </cell>
          <cell r="B130">
            <v>172</v>
          </cell>
          <cell r="C130" t="str">
            <v>S</v>
          </cell>
          <cell r="D130" t="str">
            <v>T</v>
          </cell>
          <cell r="E130" t="str">
            <v>Chiponde (junction M3) - Mandimba</v>
          </cell>
          <cell r="F130" t="str">
            <v>S131</v>
          </cell>
          <cell r="G130">
            <v>1</v>
          </cell>
          <cell r="H130">
            <v>1</v>
          </cell>
          <cell r="I130" t="str">
            <v>R</v>
          </cell>
          <cell r="J130" t="str">
            <v>MANGOCHI</v>
          </cell>
          <cell r="K130">
            <v>7</v>
          </cell>
        </row>
        <row r="131">
          <cell r="A131" t="str">
            <v>RS 353</v>
          </cell>
          <cell r="B131">
            <v>175</v>
          </cell>
          <cell r="C131" t="str">
            <v>S</v>
          </cell>
          <cell r="D131" t="str">
            <v>T</v>
          </cell>
          <cell r="E131" t="str">
            <v>Mandimba - Masuku</v>
          </cell>
          <cell r="F131" t="str">
            <v>S131</v>
          </cell>
          <cell r="G131">
            <v>2</v>
          </cell>
          <cell r="H131">
            <v>10.9</v>
          </cell>
          <cell r="I131" t="str">
            <v>F</v>
          </cell>
          <cell r="J131" t="str">
            <v>MANGOCHI</v>
          </cell>
          <cell r="K131">
            <v>8</v>
          </cell>
          <cell r="L131" t="str">
            <v xml:space="preserve">New section part of RS 78 </v>
          </cell>
        </row>
        <row r="132">
          <cell r="A132" t="str">
            <v>RS 356</v>
          </cell>
          <cell r="B132">
            <v>178</v>
          </cell>
          <cell r="C132" t="str">
            <v>S</v>
          </cell>
          <cell r="D132" t="str">
            <v>T</v>
          </cell>
          <cell r="E132" t="str">
            <v>Masuku - Nkumba</v>
          </cell>
          <cell r="F132" t="str">
            <v>S131</v>
          </cell>
          <cell r="G132">
            <v>3</v>
          </cell>
          <cell r="H132">
            <v>17.600000000000001</v>
          </cell>
          <cell r="I132" t="str">
            <v>R</v>
          </cell>
          <cell r="J132" t="str">
            <v>MACHINGA</v>
          </cell>
          <cell r="K132">
            <v>8</v>
          </cell>
        </row>
        <row r="133">
          <cell r="A133" t="str">
            <v>RS 349</v>
          </cell>
          <cell r="B133">
            <v>171</v>
          </cell>
          <cell r="C133" t="str">
            <v>S</v>
          </cell>
          <cell r="D133" t="str">
            <v>T</v>
          </cell>
          <cell r="E133" t="str">
            <v>Nkumba - Nselema</v>
          </cell>
          <cell r="F133" t="str">
            <v>S131</v>
          </cell>
          <cell r="G133">
            <v>4</v>
          </cell>
          <cell r="H133">
            <v>17.600000000000001</v>
          </cell>
          <cell r="I133" t="str">
            <v>R</v>
          </cell>
          <cell r="J133" t="str">
            <v>MACHINGA</v>
          </cell>
          <cell r="K133">
            <v>8</v>
          </cell>
        </row>
        <row r="134">
          <cell r="A134" t="str">
            <v>RS 355</v>
          </cell>
          <cell r="B134">
            <v>177</v>
          </cell>
          <cell r="C134" t="str">
            <v>S</v>
          </cell>
          <cell r="D134" t="str">
            <v>T</v>
          </cell>
          <cell r="E134" t="str">
            <v>Matope - Ntaja</v>
          </cell>
          <cell r="F134" t="str">
            <v>S131</v>
          </cell>
          <cell r="G134">
            <v>5</v>
          </cell>
          <cell r="H134">
            <v>7.5</v>
          </cell>
          <cell r="I134" t="str">
            <v>R</v>
          </cell>
          <cell r="J134" t="str">
            <v>MACHINGA</v>
          </cell>
          <cell r="K134">
            <v>8</v>
          </cell>
        </row>
        <row r="135">
          <cell r="A135" t="str">
            <v>RS 845</v>
          </cell>
          <cell r="B135" t="str">
            <v>n.a.</v>
          </cell>
          <cell r="C135" t="str">
            <v>S</v>
          </cell>
          <cell r="D135" t="str">
            <v>T</v>
          </cell>
          <cell r="E135" t="str">
            <v>Ntaja - Singwa</v>
          </cell>
          <cell r="F135" t="str">
            <v>S131</v>
          </cell>
          <cell r="G135">
            <v>6</v>
          </cell>
          <cell r="H135">
            <v>11.2</v>
          </cell>
          <cell r="I135" t="str">
            <v>R</v>
          </cell>
          <cell r="J135" t="str">
            <v>MACHINGA</v>
          </cell>
          <cell r="K135">
            <v>8</v>
          </cell>
          <cell r="L135" t="str">
            <v>New section added to cover origional RS 352</v>
          </cell>
        </row>
        <row r="136">
          <cell r="A136" t="str">
            <v>RS 347</v>
          </cell>
          <cell r="B136">
            <v>169</v>
          </cell>
          <cell r="C136" t="str">
            <v>S</v>
          </cell>
          <cell r="D136" t="str">
            <v>T</v>
          </cell>
          <cell r="E136" t="str">
            <v>Singwa - Nsanama</v>
          </cell>
          <cell r="F136" t="str">
            <v>S131</v>
          </cell>
          <cell r="G136">
            <v>7</v>
          </cell>
          <cell r="H136">
            <v>13.2</v>
          </cell>
          <cell r="I136" t="str">
            <v>R</v>
          </cell>
          <cell r="J136" t="str">
            <v>MACHINGA</v>
          </cell>
          <cell r="K136">
            <v>8</v>
          </cell>
          <cell r="L136" t="str">
            <v>Changed designation from M16 to M14</v>
          </cell>
        </row>
        <row r="137">
          <cell r="A137" t="str">
            <v>RS 351</v>
          </cell>
          <cell r="B137">
            <v>173</v>
          </cell>
          <cell r="C137" t="str">
            <v>S</v>
          </cell>
          <cell r="D137" t="str">
            <v>T</v>
          </cell>
          <cell r="E137" t="str">
            <v>Nsanama - Naminga</v>
          </cell>
          <cell r="F137" t="str">
            <v>S131</v>
          </cell>
          <cell r="G137">
            <v>8</v>
          </cell>
          <cell r="H137">
            <v>8.6999999999999993</v>
          </cell>
          <cell r="I137" t="str">
            <v>R</v>
          </cell>
          <cell r="J137" t="str">
            <v>MACHINGA</v>
          </cell>
          <cell r="K137">
            <v>8</v>
          </cell>
          <cell r="L137" t="str">
            <v xml:space="preserve">Changed designation from M16 to M14 </v>
          </cell>
        </row>
        <row r="138">
          <cell r="A138" t="str">
            <v>RS 685</v>
          </cell>
          <cell r="B138">
            <v>507</v>
          </cell>
          <cell r="C138" t="str">
            <v>S</v>
          </cell>
          <cell r="D138" t="str">
            <v>T</v>
          </cell>
          <cell r="E138" t="str">
            <v>Singwa (junction S131) - Mbonechera</v>
          </cell>
          <cell r="F138" t="str">
            <v>S132</v>
          </cell>
          <cell r="G138">
            <v>1</v>
          </cell>
          <cell r="H138">
            <v>6.6</v>
          </cell>
          <cell r="I138" t="str">
            <v>R</v>
          </cell>
          <cell r="J138" t="str">
            <v>MACHINGA</v>
          </cell>
          <cell r="K138">
            <v>8</v>
          </cell>
          <cell r="L138" t="str">
            <v>Changed designation from T388 to S132</v>
          </cell>
        </row>
        <row r="139">
          <cell r="A139" t="str">
            <v>RS 358</v>
          </cell>
          <cell r="B139">
            <v>180</v>
          </cell>
          <cell r="C139" t="str">
            <v>S</v>
          </cell>
          <cell r="D139" t="str">
            <v>T</v>
          </cell>
          <cell r="E139" t="str">
            <v>Mbonechera - Mweso</v>
          </cell>
          <cell r="F139" t="str">
            <v>S132</v>
          </cell>
          <cell r="G139">
            <v>2</v>
          </cell>
          <cell r="H139">
            <v>11</v>
          </cell>
          <cell r="I139" t="str">
            <v>R</v>
          </cell>
          <cell r="J139" t="str">
            <v>MACHINGA</v>
          </cell>
          <cell r="K139">
            <v>8</v>
          </cell>
          <cell r="L139" t="str">
            <v>Changed designation from M5 to M14</v>
          </cell>
        </row>
        <row r="140">
          <cell r="A140" t="str">
            <v>RS 357</v>
          </cell>
          <cell r="B140">
            <v>179</v>
          </cell>
          <cell r="C140" t="str">
            <v>S</v>
          </cell>
          <cell r="D140" t="str">
            <v>T</v>
          </cell>
          <cell r="E140" t="str">
            <v>Mweso - Namandanje River</v>
          </cell>
          <cell r="F140" t="str">
            <v>S132</v>
          </cell>
          <cell r="G140">
            <v>3</v>
          </cell>
          <cell r="H140">
            <v>3</v>
          </cell>
          <cell r="I140" t="str">
            <v>R</v>
          </cell>
          <cell r="J140" t="str">
            <v>MACHINGA</v>
          </cell>
          <cell r="K140">
            <v>8</v>
          </cell>
          <cell r="L140" t="str">
            <v xml:space="preserve">Changed designation from S120 to M18 </v>
          </cell>
        </row>
        <row r="141">
          <cell r="A141" t="str">
            <v>RS 359</v>
          </cell>
          <cell r="B141">
            <v>181</v>
          </cell>
          <cell r="C141" t="str">
            <v>S</v>
          </cell>
          <cell r="D141" t="str">
            <v>T</v>
          </cell>
          <cell r="E141" t="str">
            <v>Balaka - Mbela</v>
          </cell>
          <cell r="F141" t="str">
            <v>S133</v>
          </cell>
          <cell r="G141">
            <v>1</v>
          </cell>
          <cell r="H141">
            <v>14.5</v>
          </cell>
          <cell r="I141" t="str">
            <v>R</v>
          </cell>
          <cell r="J141" t="str">
            <v>MACHINGA</v>
          </cell>
          <cell r="K141">
            <v>8</v>
          </cell>
          <cell r="L141" t="str">
            <v>Changed designation from D231 to T379</v>
          </cell>
        </row>
        <row r="142">
          <cell r="A142" t="str">
            <v>RS 361</v>
          </cell>
          <cell r="B142">
            <v>183</v>
          </cell>
          <cell r="C142" t="str">
            <v>S</v>
          </cell>
          <cell r="D142" t="str">
            <v>T</v>
          </cell>
          <cell r="E142" t="str">
            <v>Mbela - Mzimundilinde</v>
          </cell>
          <cell r="F142" t="str">
            <v>S133</v>
          </cell>
          <cell r="G142">
            <v>2</v>
          </cell>
          <cell r="H142">
            <v>7.9</v>
          </cell>
          <cell r="I142" t="str">
            <v>F</v>
          </cell>
          <cell r="J142" t="str">
            <v>MACHINGA</v>
          </cell>
          <cell r="K142">
            <v>8</v>
          </cell>
          <cell r="L142" t="str">
            <v>Changed designation from D231 to T379</v>
          </cell>
        </row>
        <row r="143">
          <cell r="A143" t="str">
            <v>RS 360</v>
          </cell>
          <cell r="B143">
            <v>182</v>
          </cell>
          <cell r="C143" t="str">
            <v>S</v>
          </cell>
          <cell r="D143" t="str">
            <v>T</v>
          </cell>
          <cell r="E143" t="str">
            <v>Mzimundilinde - Hoba</v>
          </cell>
          <cell r="F143" t="str">
            <v>S133</v>
          </cell>
          <cell r="G143">
            <v>3</v>
          </cell>
          <cell r="H143">
            <v>6</v>
          </cell>
          <cell r="I143" t="str">
            <v>F</v>
          </cell>
          <cell r="J143" t="str">
            <v>MACHINGA</v>
          </cell>
          <cell r="K143">
            <v>8</v>
          </cell>
          <cell r="L143" t="str">
            <v>Changed designation from T361 to M30</v>
          </cell>
        </row>
        <row r="144">
          <cell r="A144" t="str">
            <v>RS 310</v>
          </cell>
          <cell r="B144">
            <v>132</v>
          </cell>
          <cell r="C144" t="str">
            <v>C</v>
          </cell>
          <cell r="D144" t="str">
            <v>T</v>
          </cell>
          <cell r="E144" t="str">
            <v>Kasinje (junction M5) - Mtambalika</v>
          </cell>
          <cell r="F144" t="str">
            <v>S134</v>
          </cell>
          <cell r="G144">
            <v>1</v>
          </cell>
          <cell r="H144">
            <v>5.0999999999999996</v>
          </cell>
          <cell r="I144" t="str">
            <v>H</v>
          </cell>
          <cell r="J144" t="str">
            <v>NTCHEU</v>
          </cell>
          <cell r="K144">
            <v>8</v>
          </cell>
        </row>
        <row r="145">
          <cell r="A145" t="str">
            <v>RS 311</v>
          </cell>
          <cell r="B145">
            <v>133</v>
          </cell>
          <cell r="C145" t="str">
            <v>C</v>
          </cell>
          <cell r="D145" t="str">
            <v>T</v>
          </cell>
          <cell r="E145" t="str">
            <v>Mtambalika - Kandeu</v>
          </cell>
          <cell r="F145" t="str">
            <v>S134</v>
          </cell>
          <cell r="G145">
            <v>2</v>
          </cell>
          <cell r="H145">
            <v>8.4</v>
          </cell>
          <cell r="I145" t="str">
            <v>H</v>
          </cell>
          <cell r="J145" t="str">
            <v>NTCHEU</v>
          </cell>
          <cell r="K145">
            <v>8</v>
          </cell>
          <cell r="L145" t="str">
            <v>Changed from urban to trunk</v>
          </cell>
        </row>
        <row r="146">
          <cell r="A146" t="str">
            <v>RS 308</v>
          </cell>
          <cell r="B146">
            <v>130</v>
          </cell>
          <cell r="C146" t="str">
            <v>C</v>
          </cell>
          <cell r="D146" t="str">
            <v>T</v>
          </cell>
          <cell r="E146" t="str">
            <v>Kandeu - Sitolo</v>
          </cell>
          <cell r="F146" t="str">
            <v>S134</v>
          </cell>
          <cell r="G146">
            <v>3</v>
          </cell>
          <cell r="H146">
            <v>4.8</v>
          </cell>
          <cell r="I146" t="str">
            <v>M</v>
          </cell>
          <cell r="J146" t="str">
            <v>NTCHEU</v>
          </cell>
          <cell r="K146">
            <v>8</v>
          </cell>
        </row>
        <row r="147">
          <cell r="A147" t="str">
            <v>RS 309</v>
          </cell>
          <cell r="B147">
            <v>131</v>
          </cell>
          <cell r="C147" t="str">
            <v>C</v>
          </cell>
          <cell r="D147" t="str">
            <v>T</v>
          </cell>
          <cell r="E147" t="str">
            <v>Sitolo - Kabekele</v>
          </cell>
          <cell r="F147" t="str">
            <v>S134</v>
          </cell>
          <cell r="G147">
            <v>4</v>
          </cell>
          <cell r="H147">
            <v>4.7</v>
          </cell>
          <cell r="I147" t="str">
            <v>H</v>
          </cell>
          <cell r="J147" t="str">
            <v>NTCHEU</v>
          </cell>
          <cell r="K147">
            <v>8</v>
          </cell>
          <cell r="L147" t="str">
            <v>Changed designation from D226 to T381</v>
          </cell>
        </row>
        <row r="148">
          <cell r="A148" t="str">
            <v>RS 312</v>
          </cell>
          <cell r="B148">
            <v>134</v>
          </cell>
          <cell r="C148" t="str">
            <v>C</v>
          </cell>
          <cell r="D148" t="str">
            <v>T</v>
          </cell>
          <cell r="E148" t="str">
            <v>Kabekele - Kansapato (junction T384)</v>
          </cell>
          <cell r="F148" t="str">
            <v>S134</v>
          </cell>
          <cell r="G148">
            <v>6</v>
          </cell>
          <cell r="H148">
            <v>7.8</v>
          </cell>
          <cell r="I148" t="str">
            <v>R</v>
          </cell>
          <cell r="J148" t="str">
            <v>NTCHEU</v>
          </cell>
          <cell r="K148">
            <v>8</v>
          </cell>
          <cell r="L148" t="str">
            <v>Part currently bitumen</v>
          </cell>
        </row>
        <row r="149">
          <cell r="A149" t="str">
            <v>RS 644</v>
          </cell>
          <cell r="B149">
            <v>466</v>
          </cell>
          <cell r="C149" t="str">
            <v>C</v>
          </cell>
          <cell r="D149" t="str">
            <v>T</v>
          </cell>
          <cell r="E149" t="str">
            <v>Kazembe - Ntcheu (junction M1)</v>
          </cell>
          <cell r="F149" t="str">
            <v>S134</v>
          </cell>
          <cell r="G149">
            <v>8</v>
          </cell>
          <cell r="H149">
            <v>9</v>
          </cell>
          <cell r="I149" t="str">
            <v>FL</v>
          </cell>
          <cell r="J149" t="str">
            <v>NTCHEU</v>
          </cell>
          <cell r="K149">
            <v>8</v>
          </cell>
          <cell r="L149" t="str">
            <v>Changed designation from T384 to S134</v>
          </cell>
        </row>
        <row r="150">
          <cell r="A150" t="str">
            <v>RS 295</v>
          </cell>
          <cell r="B150">
            <v>117</v>
          </cell>
          <cell r="C150" t="str">
            <v>C</v>
          </cell>
          <cell r="D150" t="str">
            <v>T</v>
          </cell>
          <cell r="E150" t="str">
            <v>Biriwiri (junction M1) - Kalonga</v>
          </cell>
          <cell r="F150" t="str">
            <v>S135</v>
          </cell>
          <cell r="G150">
            <v>1</v>
          </cell>
          <cell r="H150">
            <v>13.7</v>
          </cell>
          <cell r="I150" t="str">
            <v>R</v>
          </cell>
          <cell r="J150" t="str">
            <v>NTCHEU</v>
          </cell>
          <cell r="K150">
            <v>8</v>
          </cell>
          <cell r="L150" t="str">
            <v>Changed designation from S124 to S135</v>
          </cell>
        </row>
        <row r="151">
          <cell r="A151" t="str">
            <v>RS 299</v>
          </cell>
          <cell r="B151">
            <v>121</v>
          </cell>
          <cell r="C151" t="str">
            <v>C</v>
          </cell>
          <cell r="D151" t="str">
            <v>T</v>
          </cell>
          <cell r="E151" t="str">
            <v>Kalonga - Biliate</v>
          </cell>
          <cell r="F151" t="str">
            <v>S135</v>
          </cell>
          <cell r="G151">
            <v>2</v>
          </cell>
          <cell r="H151">
            <v>20.9</v>
          </cell>
          <cell r="I151" t="str">
            <v>R</v>
          </cell>
          <cell r="J151" t="str">
            <v>NTCHEU</v>
          </cell>
          <cell r="K151">
            <v>8</v>
          </cell>
          <cell r="L151" t="str">
            <v>Changed designation from S124 to S135</v>
          </cell>
        </row>
        <row r="152">
          <cell r="A152" t="str">
            <v>RS 297</v>
          </cell>
          <cell r="B152">
            <v>119</v>
          </cell>
          <cell r="C152" t="str">
            <v>C</v>
          </cell>
          <cell r="D152" t="str">
            <v>T</v>
          </cell>
          <cell r="E152" t="str">
            <v>Biliate - Doviko</v>
          </cell>
          <cell r="F152" t="str">
            <v>S135</v>
          </cell>
          <cell r="G152">
            <v>3</v>
          </cell>
          <cell r="H152">
            <v>11.2</v>
          </cell>
          <cell r="I152" t="str">
            <v>FL</v>
          </cell>
          <cell r="J152" t="str">
            <v>NTCHEU</v>
          </cell>
          <cell r="K152">
            <v>8</v>
          </cell>
          <cell r="L152" t="str">
            <v>Changed designation from S124 to S135</v>
          </cell>
        </row>
        <row r="153">
          <cell r="A153" t="str">
            <v>RS 313</v>
          </cell>
          <cell r="B153">
            <v>135</v>
          </cell>
          <cell r="C153" t="str">
            <v>C</v>
          </cell>
          <cell r="D153" t="str">
            <v>T</v>
          </cell>
          <cell r="E153" t="str">
            <v>Doviko - Chilengo</v>
          </cell>
          <cell r="F153" t="str">
            <v>S135</v>
          </cell>
          <cell r="G153">
            <v>4</v>
          </cell>
          <cell r="H153">
            <v>20.5</v>
          </cell>
          <cell r="I153" t="str">
            <v>H</v>
          </cell>
          <cell r="J153" t="str">
            <v>NTCHEU</v>
          </cell>
          <cell r="K153">
            <v>8</v>
          </cell>
        </row>
        <row r="154">
          <cell r="A154" t="str">
            <v>RS 716</v>
          </cell>
          <cell r="B154">
            <v>538</v>
          </cell>
          <cell r="C154" t="str">
            <v>S</v>
          </cell>
          <cell r="D154" t="str">
            <v>T</v>
          </cell>
          <cell r="E154" t="str">
            <v>Chilengo - Kweneza</v>
          </cell>
          <cell r="F154" t="str">
            <v>S135</v>
          </cell>
          <cell r="G154">
            <v>6</v>
          </cell>
          <cell r="H154">
            <v>10.7</v>
          </cell>
          <cell r="I154" t="str">
            <v>R</v>
          </cell>
          <cell r="J154" t="str">
            <v>MWANZA</v>
          </cell>
          <cell r="K154">
            <v>8</v>
          </cell>
          <cell r="L154" t="str">
            <v>Changed designation from T398 to S135</v>
          </cell>
        </row>
        <row r="155">
          <cell r="A155" t="str">
            <v>RS 715</v>
          </cell>
          <cell r="B155">
            <v>537</v>
          </cell>
          <cell r="C155" t="str">
            <v>S</v>
          </cell>
          <cell r="D155" t="str">
            <v>T</v>
          </cell>
          <cell r="E155" t="str">
            <v>Kweneza - Kanjiwa</v>
          </cell>
          <cell r="F155" t="str">
            <v>S135</v>
          </cell>
          <cell r="G155">
            <v>7</v>
          </cell>
          <cell r="H155">
            <v>8.4</v>
          </cell>
          <cell r="I155" t="str">
            <v>H</v>
          </cell>
          <cell r="J155" t="str">
            <v>MWANZA</v>
          </cell>
          <cell r="K155">
            <v>8</v>
          </cell>
          <cell r="L155" t="str">
            <v>Changed designation from T398 to S135</v>
          </cell>
        </row>
        <row r="156">
          <cell r="A156" t="str">
            <v>RS 365</v>
          </cell>
          <cell r="B156">
            <v>187</v>
          </cell>
          <cell r="C156" t="str">
            <v>S</v>
          </cell>
          <cell r="D156" t="str">
            <v>T</v>
          </cell>
          <cell r="E156" t="str">
            <v>Kanjiwa - Chipondeni</v>
          </cell>
          <cell r="F156" t="str">
            <v>S135</v>
          </cell>
          <cell r="G156">
            <v>8</v>
          </cell>
          <cell r="H156">
            <v>22.2</v>
          </cell>
          <cell r="I156" t="str">
            <v>H</v>
          </cell>
          <cell r="J156" t="str">
            <v>MWANZA</v>
          </cell>
          <cell r="K156">
            <v>9</v>
          </cell>
        </row>
        <row r="157">
          <cell r="A157" t="str">
            <v>RS 362</v>
          </cell>
          <cell r="B157">
            <v>184</v>
          </cell>
          <cell r="C157" t="str">
            <v>S</v>
          </cell>
          <cell r="D157" t="str">
            <v>T</v>
          </cell>
          <cell r="E157" t="str">
            <v>Chipondeni - Kunenekude</v>
          </cell>
          <cell r="F157" t="str">
            <v>S135</v>
          </cell>
          <cell r="G157">
            <v>9</v>
          </cell>
          <cell r="H157">
            <v>5.5</v>
          </cell>
          <cell r="I157" t="str">
            <v>H</v>
          </cell>
          <cell r="J157" t="str">
            <v>MWANZA</v>
          </cell>
          <cell r="K157">
            <v>9</v>
          </cell>
          <cell r="L157" t="str">
            <v>Changed designation from M15 to S128</v>
          </cell>
        </row>
        <row r="158">
          <cell r="A158" t="str">
            <v>RS 363</v>
          </cell>
          <cell r="B158">
            <v>185</v>
          </cell>
          <cell r="C158" t="str">
            <v>S</v>
          </cell>
          <cell r="D158" t="str">
            <v>T</v>
          </cell>
          <cell r="E158" t="str">
            <v>Kunenekude - Mwanza Admarc</v>
          </cell>
          <cell r="F158" t="str">
            <v>S135</v>
          </cell>
          <cell r="G158">
            <v>10</v>
          </cell>
          <cell r="H158">
            <v>12</v>
          </cell>
          <cell r="I158" t="str">
            <v>H</v>
          </cell>
          <cell r="J158" t="str">
            <v>MWANZA</v>
          </cell>
          <cell r="K158">
            <v>9</v>
          </cell>
        </row>
        <row r="159">
          <cell r="A159" t="str">
            <v>RS 364</v>
          </cell>
          <cell r="B159">
            <v>186</v>
          </cell>
          <cell r="C159" t="str">
            <v>S</v>
          </cell>
          <cell r="D159" t="str">
            <v>T</v>
          </cell>
          <cell r="E159" t="str">
            <v>Mwanza Admarc - Liwonde Village (junction M6)</v>
          </cell>
          <cell r="F159" t="str">
            <v>S135</v>
          </cell>
          <cell r="G159">
            <v>11</v>
          </cell>
          <cell r="H159">
            <v>3.8</v>
          </cell>
          <cell r="I159" t="str">
            <v>R</v>
          </cell>
          <cell r="J159" t="str">
            <v>MWANZA</v>
          </cell>
          <cell r="K159">
            <v>9</v>
          </cell>
        </row>
        <row r="160">
          <cell r="A160" t="str">
            <v>RS 367</v>
          </cell>
          <cell r="B160">
            <v>189</v>
          </cell>
          <cell r="C160" t="str">
            <v>S</v>
          </cell>
          <cell r="D160" t="str">
            <v>T</v>
          </cell>
          <cell r="E160" t="str">
            <v>Mwanza (junction M6) - Chimulango</v>
          </cell>
          <cell r="F160" t="str">
            <v>S136</v>
          </cell>
          <cell r="G160">
            <v>1</v>
          </cell>
          <cell r="H160">
            <v>10.7</v>
          </cell>
          <cell r="I160" t="str">
            <v>R</v>
          </cell>
          <cell r="J160" t="str">
            <v>MWANZA</v>
          </cell>
          <cell r="K160">
            <v>9</v>
          </cell>
        </row>
        <row r="161">
          <cell r="A161" t="str">
            <v>RS 374</v>
          </cell>
          <cell r="B161">
            <v>196</v>
          </cell>
          <cell r="C161" t="str">
            <v>S</v>
          </cell>
          <cell r="D161" t="str">
            <v>T</v>
          </cell>
          <cell r="E161" t="str">
            <v>Chimulango - Chikoleka</v>
          </cell>
          <cell r="F161" t="str">
            <v>S136</v>
          </cell>
          <cell r="G161">
            <v>2</v>
          </cell>
          <cell r="H161">
            <v>5.9</v>
          </cell>
          <cell r="I161" t="str">
            <v>R</v>
          </cell>
          <cell r="J161" t="str">
            <v>MWANZA</v>
          </cell>
          <cell r="K161">
            <v>9</v>
          </cell>
          <cell r="L161" t="str">
            <v>Changed designation from S142 to S139</v>
          </cell>
        </row>
        <row r="162">
          <cell r="A162" t="str">
            <v>RS 372</v>
          </cell>
          <cell r="B162">
            <v>194</v>
          </cell>
          <cell r="C162" t="str">
            <v>S</v>
          </cell>
          <cell r="D162" t="str">
            <v>T</v>
          </cell>
          <cell r="E162" t="str">
            <v>Chikoleka - Thambani</v>
          </cell>
          <cell r="F162" t="str">
            <v>S136</v>
          </cell>
          <cell r="G162">
            <v>3</v>
          </cell>
          <cell r="H162">
            <v>6.6</v>
          </cell>
          <cell r="I162" t="str">
            <v>H</v>
          </cell>
          <cell r="J162" t="str">
            <v>MWANZA</v>
          </cell>
          <cell r="K162">
            <v>9</v>
          </cell>
        </row>
        <row r="163">
          <cell r="A163" t="str">
            <v>RS 370</v>
          </cell>
          <cell r="B163">
            <v>192</v>
          </cell>
          <cell r="C163" t="str">
            <v>S</v>
          </cell>
          <cell r="D163" t="str">
            <v>T</v>
          </cell>
          <cell r="E163" t="str">
            <v>Thambani - Ngoma River</v>
          </cell>
          <cell r="F163" t="str">
            <v>S136</v>
          </cell>
          <cell r="G163">
            <v>4</v>
          </cell>
          <cell r="H163">
            <v>7.5</v>
          </cell>
          <cell r="I163" t="str">
            <v>R</v>
          </cell>
          <cell r="J163" t="str">
            <v>MWANZA</v>
          </cell>
          <cell r="K163">
            <v>9</v>
          </cell>
        </row>
        <row r="164">
          <cell r="A164" t="str">
            <v>RS 371</v>
          </cell>
          <cell r="B164">
            <v>193</v>
          </cell>
          <cell r="C164" t="str">
            <v>S</v>
          </cell>
          <cell r="D164" t="str">
            <v>T</v>
          </cell>
          <cell r="E164" t="str">
            <v>Ngoma River - Changoima</v>
          </cell>
          <cell r="F164" t="str">
            <v>S136</v>
          </cell>
          <cell r="G164">
            <v>5</v>
          </cell>
          <cell r="H164">
            <v>10.9</v>
          </cell>
          <cell r="I164" t="str">
            <v>FL</v>
          </cell>
          <cell r="J164" t="str">
            <v>CHIKWAWA</v>
          </cell>
          <cell r="K164">
            <v>9</v>
          </cell>
        </row>
        <row r="165">
          <cell r="A165" t="str">
            <v>RS 376</v>
          </cell>
          <cell r="B165">
            <v>198</v>
          </cell>
          <cell r="C165" t="str">
            <v>S</v>
          </cell>
          <cell r="D165" t="str">
            <v>T</v>
          </cell>
          <cell r="E165" t="str">
            <v>Changoima - Balalika</v>
          </cell>
          <cell r="F165" t="str">
            <v>S136</v>
          </cell>
          <cell r="G165">
            <v>6</v>
          </cell>
          <cell r="H165">
            <v>9.1</v>
          </cell>
          <cell r="I165" t="str">
            <v>R</v>
          </cell>
          <cell r="J165" t="str">
            <v>CHIKWAWA</v>
          </cell>
          <cell r="K165">
            <v>9</v>
          </cell>
          <cell r="L165" t="str">
            <v>Changed from feeder to trunk as bitumen road</v>
          </cell>
        </row>
        <row r="166">
          <cell r="A166" t="str">
            <v>RS 369</v>
          </cell>
          <cell r="B166">
            <v>191</v>
          </cell>
          <cell r="C166" t="str">
            <v>S</v>
          </cell>
          <cell r="D166" t="str">
            <v>T</v>
          </cell>
          <cell r="E166" t="str">
            <v>Balalika - Mwanza River</v>
          </cell>
          <cell r="F166" t="str">
            <v>S136</v>
          </cell>
          <cell r="G166">
            <v>7</v>
          </cell>
          <cell r="H166">
            <v>10.4</v>
          </cell>
          <cell r="I166" t="str">
            <v>R</v>
          </cell>
          <cell r="J166" t="str">
            <v>CHIKWAWA</v>
          </cell>
          <cell r="K166">
            <v>9</v>
          </cell>
          <cell r="L166" t="str">
            <v>Changed designation from S116 to T334. Changed to trunk</v>
          </cell>
        </row>
        <row r="167">
          <cell r="A167" t="str">
            <v>RS 377</v>
          </cell>
          <cell r="B167">
            <v>199</v>
          </cell>
          <cell r="C167" t="str">
            <v>S</v>
          </cell>
          <cell r="D167" t="str">
            <v>T</v>
          </cell>
          <cell r="E167" t="str">
            <v>Mwanza River - Nkhongono</v>
          </cell>
          <cell r="F167" t="str">
            <v>S136</v>
          </cell>
          <cell r="G167">
            <v>8</v>
          </cell>
          <cell r="H167">
            <v>16.399999999999999</v>
          </cell>
          <cell r="I167" t="str">
            <v>F</v>
          </cell>
          <cell r="J167" t="str">
            <v>CHIKWAWA</v>
          </cell>
          <cell r="K167">
            <v>9</v>
          </cell>
        </row>
        <row r="168">
          <cell r="A168" t="str">
            <v>RS 366</v>
          </cell>
          <cell r="B168">
            <v>188</v>
          </cell>
          <cell r="C168" t="str">
            <v>S</v>
          </cell>
          <cell r="D168" t="str">
            <v>T</v>
          </cell>
          <cell r="E168" t="str">
            <v>Nkhongono - Fombe</v>
          </cell>
          <cell r="F168" t="str">
            <v>S136</v>
          </cell>
          <cell r="G168">
            <v>9</v>
          </cell>
          <cell r="H168">
            <v>10.8</v>
          </cell>
          <cell r="I168" t="str">
            <v>R</v>
          </cell>
          <cell r="J168" t="str">
            <v>CHIKWAWA</v>
          </cell>
          <cell r="K168">
            <v>9</v>
          </cell>
          <cell r="L168" t="str">
            <v>Changed designation from D232 to T387</v>
          </cell>
        </row>
        <row r="169">
          <cell r="A169" t="str">
            <v>RS 378</v>
          </cell>
          <cell r="B169">
            <v>200</v>
          </cell>
          <cell r="C169" t="str">
            <v>S</v>
          </cell>
          <cell r="D169" t="str">
            <v>T</v>
          </cell>
          <cell r="E169" t="str">
            <v>Fombe - Chikwawa (junction T416)</v>
          </cell>
          <cell r="F169" t="str">
            <v>S136</v>
          </cell>
          <cell r="G169">
            <v>10</v>
          </cell>
          <cell r="H169">
            <v>8</v>
          </cell>
          <cell r="I169" t="str">
            <v>P</v>
          </cell>
          <cell r="J169" t="str">
            <v>CHIKWAWA</v>
          </cell>
          <cell r="K169">
            <v>9</v>
          </cell>
          <cell r="L169" t="str">
            <v>Changed designation from D232 to T387</v>
          </cell>
        </row>
        <row r="170">
          <cell r="A170" t="str">
            <v>RS 379</v>
          </cell>
          <cell r="B170">
            <v>201</v>
          </cell>
          <cell r="C170" t="str">
            <v>S</v>
          </cell>
          <cell r="D170" t="str">
            <v>T</v>
          </cell>
          <cell r="E170" t="str">
            <v>Moffati (junction M6) - Feremu</v>
          </cell>
          <cell r="F170" t="str">
            <v>S137</v>
          </cell>
          <cell r="G170">
            <v>1</v>
          </cell>
          <cell r="H170">
            <v>10.1</v>
          </cell>
          <cell r="I170" t="str">
            <v>R</v>
          </cell>
          <cell r="J170" t="str">
            <v>MWANZA</v>
          </cell>
          <cell r="K170">
            <v>9</v>
          </cell>
        </row>
        <row r="171">
          <cell r="A171" t="str">
            <v>RS 380</v>
          </cell>
          <cell r="B171">
            <v>202</v>
          </cell>
          <cell r="C171" t="str">
            <v>S</v>
          </cell>
          <cell r="D171" t="str">
            <v>T</v>
          </cell>
          <cell r="E171" t="str">
            <v>Feremu - Mpatamanga Gorge</v>
          </cell>
          <cell r="F171" t="str">
            <v>S137</v>
          </cell>
          <cell r="G171">
            <v>2</v>
          </cell>
          <cell r="H171">
            <v>14.7</v>
          </cell>
          <cell r="I171" t="str">
            <v>R</v>
          </cell>
          <cell r="J171" t="str">
            <v>MWANZA</v>
          </cell>
          <cell r="K171">
            <v>9</v>
          </cell>
        </row>
        <row r="172">
          <cell r="A172" t="str">
            <v>RS 381</v>
          </cell>
          <cell r="B172">
            <v>203</v>
          </cell>
          <cell r="C172" t="str">
            <v>S</v>
          </cell>
          <cell r="D172" t="str">
            <v>T</v>
          </cell>
          <cell r="E172" t="str">
            <v>Mpatamanga Gorge - Kaliati</v>
          </cell>
          <cell r="F172" t="str">
            <v>S137</v>
          </cell>
          <cell r="G172">
            <v>3</v>
          </cell>
          <cell r="H172">
            <v>14.3</v>
          </cell>
          <cell r="I172" t="str">
            <v>R</v>
          </cell>
          <cell r="J172" t="str">
            <v>BLANTYRE</v>
          </cell>
          <cell r="K172">
            <v>9</v>
          </cell>
        </row>
        <row r="173">
          <cell r="A173" t="str">
            <v>RS 383</v>
          </cell>
          <cell r="B173">
            <v>205</v>
          </cell>
          <cell r="C173" t="str">
            <v>S</v>
          </cell>
          <cell r="D173" t="str">
            <v>T</v>
          </cell>
          <cell r="E173" t="str">
            <v>Kaliati - Kunthembwe</v>
          </cell>
          <cell r="F173" t="str">
            <v>S137</v>
          </cell>
          <cell r="G173">
            <v>4</v>
          </cell>
          <cell r="H173">
            <v>8.6999999999999993</v>
          </cell>
          <cell r="I173" t="str">
            <v>R</v>
          </cell>
          <cell r="J173" t="str">
            <v>BLANTYRE</v>
          </cell>
          <cell r="K173">
            <v>9</v>
          </cell>
        </row>
        <row r="174">
          <cell r="A174" t="str">
            <v>RS 384</v>
          </cell>
          <cell r="B174">
            <v>206</v>
          </cell>
          <cell r="C174" t="str">
            <v>S</v>
          </cell>
          <cell r="D174" t="str">
            <v>T</v>
          </cell>
          <cell r="E174" t="str">
            <v>Kunthembwe - Chileka Airport</v>
          </cell>
          <cell r="F174" t="str">
            <v>S137</v>
          </cell>
          <cell r="G174">
            <v>5</v>
          </cell>
          <cell r="H174">
            <v>13.2</v>
          </cell>
          <cell r="I174" t="str">
            <v>F</v>
          </cell>
          <cell r="J174" t="str">
            <v>BLANTYRE</v>
          </cell>
          <cell r="K174">
            <v>9</v>
          </cell>
        </row>
        <row r="175">
          <cell r="A175" t="str">
            <v>RS 387</v>
          </cell>
          <cell r="B175">
            <v>209</v>
          </cell>
          <cell r="C175" t="str">
            <v>S</v>
          </cell>
          <cell r="D175" t="str">
            <v>T</v>
          </cell>
          <cell r="E175" t="str">
            <v>Sanama (junction S137) - Mtengowambalame</v>
          </cell>
          <cell r="F175" t="str">
            <v>S138</v>
          </cell>
          <cell r="G175">
            <v>1</v>
          </cell>
          <cell r="H175">
            <v>5.5</v>
          </cell>
          <cell r="I175" t="str">
            <v>R</v>
          </cell>
          <cell r="J175" t="str">
            <v>BLANTYRE</v>
          </cell>
          <cell r="K175">
            <v>9</v>
          </cell>
          <cell r="L175">
            <v>0</v>
          </cell>
        </row>
        <row r="176">
          <cell r="A176" t="str">
            <v>RS 385</v>
          </cell>
          <cell r="B176">
            <v>207</v>
          </cell>
          <cell r="C176" t="str">
            <v>S</v>
          </cell>
          <cell r="D176" t="str">
            <v>T</v>
          </cell>
          <cell r="E176" t="str">
            <v>Mtengowambalame - Nkula</v>
          </cell>
          <cell r="F176" t="str">
            <v>S138</v>
          </cell>
          <cell r="G176">
            <v>2</v>
          </cell>
          <cell r="H176">
            <v>16.399999999999999</v>
          </cell>
          <cell r="I176" t="str">
            <v>R</v>
          </cell>
          <cell r="J176" t="str">
            <v>BLANTYRE</v>
          </cell>
          <cell r="K176">
            <v>9</v>
          </cell>
          <cell r="L176" t="str">
            <v>Name changed from Kwacha Rd - Marhattma</v>
          </cell>
        </row>
        <row r="177">
          <cell r="A177" t="str">
            <v>RS 386</v>
          </cell>
          <cell r="B177">
            <v>208</v>
          </cell>
          <cell r="C177" t="str">
            <v>S</v>
          </cell>
          <cell r="D177" t="str">
            <v>T</v>
          </cell>
          <cell r="E177" t="str">
            <v>Nkula - Tedzani</v>
          </cell>
          <cell r="F177" t="str">
            <v>S138</v>
          </cell>
          <cell r="G177">
            <v>3</v>
          </cell>
          <cell r="H177">
            <v>10.199999999999999</v>
          </cell>
          <cell r="I177" t="str">
            <v>R</v>
          </cell>
          <cell r="J177" t="str">
            <v>BLANTYRE</v>
          </cell>
          <cell r="K177">
            <v>9</v>
          </cell>
          <cell r="L177" t="str">
            <v>Name modified by City Council</v>
          </cell>
        </row>
        <row r="178">
          <cell r="A178" t="str">
            <v>RS 388</v>
          </cell>
          <cell r="B178">
            <v>210</v>
          </cell>
          <cell r="C178" t="str">
            <v>S</v>
          </cell>
          <cell r="D178" t="str">
            <v>T</v>
          </cell>
          <cell r="E178" t="str">
            <v>Lirangwe (junction M1) - Namatumu railway crossing</v>
          </cell>
          <cell r="F178" t="str">
            <v>S139</v>
          </cell>
          <cell r="G178">
            <v>1</v>
          </cell>
          <cell r="H178">
            <v>13.1</v>
          </cell>
          <cell r="I178" t="str">
            <v>R</v>
          </cell>
          <cell r="J178" t="str">
            <v>BLANTYRE</v>
          </cell>
          <cell r="K178">
            <v>9</v>
          </cell>
          <cell r="L178" t="str">
            <v>Name modified</v>
          </cell>
        </row>
        <row r="179">
          <cell r="A179" t="str">
            <v>RS 337</v>
          </cell>
          <cell r="B179">
            <v>159</v>
          </cell>
          <cell r="C179" t="str">
            <v>S</v>
          </cell>
          <cell r="D179" t="str">
            <v>T</v>
          </cell>
          <cell r="E179" t="str">
            <v>Kasangale - Koloti River</v>
          </cell>
          <cell r="F179" t="str">
            <v>S139</v>
          </cell>
          <cell r="G179">
            <v>2</v>
          </cell>
          <cell r="H179">
            <v>19.8</v>
          </cell>
          <cell r="I179" t="str">
            <v>R</v>
          </cell>
          <cell r="J179" t="str">
            <v>ZOMBA</v>
          </cell>
          <cell r="K179">
            <v>9</v>
          </cell>
          <cell r="L179" t="str">
            <v>Changed designation from S129 to S139</v>
          </cell>
        </row>
        <row r="180">
          <cell r="A180" t="str">
            <v>RS 343</v>
          </cell>
          <cell r="B180">
            <v>165</v>
          </cell>
          <cell r="C180" t="str">
            <v>S</v>
          </cell>
          <cell r="D180" t="str">
            <v>T</v>
          </cell>
          <cell r="E180" t="str">
            <v>Koloti River - Chikwenga</v>
          </cell>
          <cell r="F180" t="str">
            <v>S139</v>
          </cell>
          <cell r="G180">
            <v>3</v>
          </cell>
          <cell r="H180">
            <v>5.0999999999999996</v>
          </cell>
          <cell r="I180" t="str">
            <v>R</v>
          </cell>
          <cell r="J180" t="str">
            <v>ZOMBA</v>
          </cell>
          <cell r="K180">
            <v>9</v>
          </cell>
          <cell r="L180" t="str">
            <v>name changed from HHI - David Whitehead Via Ndirande Market</v>
          </cell>
        </row>
        <row r="181">
          <cell r="A181" t="str">
            <v>RS 339</v>
          </cell>
          <cell r="B181">
            <v>161</v>
          </cell>
          <cell r="C181" t="str">
            <v>S</v>
          </cell>
          <cell r="D181" t="str">
            <v>T</v>
          </cell>
          <cell r="E181" t="str">
            <v>Changalume - Kaunde</v>
          </cell>
          <cell r="F181" t="str">
            <v>S139</v>
          </cell>
          <cell r="G181">
            <v>4</v>
          </cell>
          <cell r="H181">
            <v>3.4</v>
          </cell>
          <cell r="I181" t="str">
            <v>R</v>
          </cell>
          <cell r="J181" t="str">
            <v>ZOMBA</v>
          </cell>
          <cell r="K181">
            <v>9</v>
          </cell>
          <cell r="L181" t="str">
            <v>Changed designation from S129 to S139</v>
          </cell>
        </row>
        <row r="182">
          <cell r="A182" t="str">
            <v>RS 389</v>
          </cell>
          <cell r="B182">
            <v>211</v>
          </cell>
          <cell r="C182" t="str">
            <v>S</v>
          </cell>
          <cell r="D182" t="str">
            <v>T</v>
          </cell>
          <cell r="E182" t="str">
            <v>Likangala River - Kuntiya</v>
          </cell>
          <cell r="F182" t="str">
            <v>S139</v>
          </cell>
          <cell r="G182">
            <v>5</v>
          </cell>
          <cell r="H182">
            <v>5.8</v>
          </cell>
          <cell r="I182" t="str">
            <v>R</v>
          </cell>
          <cell r="J182" t="str">
            <v>ZOMBA</v>
          </cell>
          <cell r="K182">
            <v>9</v>
          </cell>
          <cell r="L182" t="str">
            <v>Changed designation from S142 to S139</v>
          </cell>
        </row>
        <row r="183">
          <cell r="A183" t="str">
            <v>RS 390</v>
          </cell>
          <cell r="B183">
            <v>212</v>
          </cell>
          <cell r="C183" t="str">
            <v>S</v>
          </cell>
          <cell r="D183" t="str">
            <v>T</v>
          </cell>
          <cell r="E183" t="str">
            <v>Likangala River - Nkoloma</v>
          </cell>
          <cell r="F183" t="str">
            <v>S142</v>
          </cell>
          <cell r="G183">
            <v>1</v>
          </cell>
          <cell r="H183">
            <v>8.1999999999999993</v>
          </cell>
          <cell r="I183" t="str">
            <v>R</v>
          </cell>
          <cell r="J183" t="str">
            <v>ZOMBA</v>
          </cell>
          <cell r="K183">
            <v>9</v>
          </cell>
        </row>
        <row r="184">
          <cell r="A184" t="str">
            <v>RS 394</v>
          </cell>
          <cell r="B184">
            <v>216</v>
          </cell>
          <cell r="C184" t="str">
            <v>S</v>
          </cell>
          <cell r="D184" t="str">
            <v>T</v>
          </cell>
          <cell r="E184" t="str">
            <v>Ndege (Air Wing) - Mpyupyu T.C.</v>
          </cell>
          <cell r="F184" t="str">
            <v>S143</v>
          </cell>
          <cell r="G184">
            <v>2</v>
          </cell>
          <cell r="H184">
            <v>14.1</v>
          </cell>
          <cell r="I184" t="str">
            <v>F</v>
          </cell>
          <cell r="J184" t="str">
            <v>ZOMBA</v>
          </cell>
          <cell r="K184">
            <v>9</v>
          </cell>
        </row>
        <row r="185">
          <cell r="A185" t="str">
            <v>RS 392</v>
          </cell>
          <cell r="B185">
            <v>214</v>
          </cell>
          <cell r="C185" t="str">
            <v>S</v>
          </cell>
          <cell r="D185" t="str">
            <v>T</v>
          </cell>
          <cell r="E185" t="str">
            <v>Mpyupyu T.C. - Kachulu Habour</v>
          </cell>
          <cell r="F185" t="str">
            <v>S143</v>
          </cell>
          <cell r="G185">
            <v>3</v>
          </cell>
          <cell r="H185">
            <v>9.4</v>
          </cell>
          <cell r="I185" t="str">
            <v>F</v>
          </cell>
          <cell r="J185" t="str">
            <v>ZOMBA</v>
          </cell>
          <cell r="K185">
            <v>9</v>
          </cell>
        </row>
        <row r="186">
          <cell r="A186" t="str">
            <v>RS 398</v>
          </cell>
          <cell r="B186">
            <v>220</v>
          </cell>
          <cell r="C186" t="str">
            <v>S</v>
          </cell>
          <cell r="D186" t="str">
            <v>T</v>
          </cell>
          <cell r="E186" t="str">
            <v>Ndege (junction S143) - Jali</v>
          </cell>
          <cell r="F186" t="str">
            <v>S144</v>
          </cell>
          <cell r="G186">
            <v>1</v>
          </cell>
          <cell r="H186">
            <v>16.899999999999999</v>
          </cell>
          <cell r="I186" t="str">
            <v>F</v>
          </cell>
          <cell r="J186" t="str">
            <v>ZOMBA</v>
          </cell>
          <cell r="K186">
            <v>9</v>
          </cell>
        </row>
        <row r="187">
          <cell r="A187" t="str">
            <v>RS 397</v>
          </cell>
          <cell r="B187">
            <v>219</v>
          </cell>
          <cell r="C187" t="str">
            <v>S</v>
          </cell>
          <cell r="D187" t="str">
            <v>T</v>
          </cell>
          <cell r="E187" t="str">
            <v>Jali - Namadzi River (Mlamwa)</v>
          </cell>
          <cell r="F187" t="str">
            <v>S144</v>
          </cell>
          <cell r="G187">
            <v>2</v>
          </cell>
          <cell r="H187">
            <v>15.8</v>
          </cell>
          <cell r="I187" t="str">
            <v>F</v>
          </cell>
          <cell r="J187" t="str">
            <v>ZOMBA</v>
          </cell>
          <cell r="K187">
            <v>9</v>
          </cell>
        </row>
        <row r="188">
          <cell r="A188" t="str">
            <v>RS 395</v>
          </cell>
          <cell r="B188">
            <v>217</v>
          </cell>
          <cell r="C188" t="str">
            <v>S</v>
          </cell>
          <cell r="D188" t="str">
            <v>T</v>
          </cell>
          <cell r="E188" t="str">
            <v>Namadzi River (Mlamwa) - Mumbuwa</v>
          </cell>
          <cell r="F188" t="str">
            <v>S144</v>
          </cell>
          <cell r="G188">
            <v>3</v>
          </cell>
          <cell r="H188">
            <v>8.8000000000000007</v>
          </cell>
          <cell r="I188" t="str">
            <v>F</v>
          </cell>
          <cell r="J188" t="str">
            <v>ZOMBA</v>
          </cell>
          <cell r="K188">
            <v>9</v>
          </cell>
        </row>
        <row r="189">
          <cell r="A189" t="str">
            <v>RS 396</v>
          </cell>
          <cell r="B189">
            <v>218</v>
          </cell>
          <cell r="C189" t="str">
            <v>S</v>
          </cell>
          <cell r="D189" t="str">
            <v>T</v>
          </cell>
          <cell r="E189" t="str">
            <v>Mumbuwa - Phalombe (junction S147)</v>
          </cell>
          <cell r="F189" t="str">
            <v>S144</v>
          </cell>
          <cell r="G189">
            <v>4</v>
          </cell>
          <cell r="H189">
            <v>23.6</v>
          </cell>
          <cell r="I189" t="str">
            <v>F</v>
          </cell>
          <cell r="J189" t="str">
            <v>PHALOMBE</v>
          </cell>
          <cell r="K189">
            <v>9</v>
          </cell>
          <cell r="L189" t="str">
            <v xml:space="preserve">Length changed </v>
          </cell>
        </row>
        <row r="190">
          <cell r="A190" t="str">
            <v>RS 401</v>
          </cell>
          <cell r="B190">
            <v>223</v>
          </cell>
          <cell r="C190" t="str">
            <v>S</v>
          </cell>
          <cell r="D190" t="str">
            <v>T</v>
          </cell>
          <cell r="E190" t="str">
            <v>Mikochi - Malangalanga River</v>
          </cell>
          <cell r="F190" t="str">
            <v>S145</v>
          </cell>
          <cell r="G190">
            <v>1</v>
          </cell>
          <cell r="H190">
            <v>4.4000000000000004</v>
          </cell>
          <cell r="I190" t="str">
            <v>R</v>
          </cell>
          <cell r="J190" t="str">
            <v>CHIRADZULU</v>
          </cell>
          <cell r="K190">
            <v>9</v>
          </cell>
          <cell r="L190" t="str">
            <v>New section part of origional RS 148</v>
          </cell>
        </row>
        <row r="191">
          <cell r="A191" t="str">
            <v>RS 405</v>
          </cell>
          <cell r="B191">
            <v>227</v>
          </cell>
          <cell r="C191" t="str">
            <v>S</v>
          </cell>
          <cell r="D191" t="str">
            <v>T</v>
          </cell>
          <cell r="E191" t="str">
            <v>Malangalanga River - Milepa</v>
          </cell>
          <cell r="F191" t="str">
            <v>S145</v>
          </cell>
          <cell r="G191">
            <v>2</v>
          </cell>
          <cell r="H191">
            <v>11.5</v>
          </cell>
          <cell r="I191" t="str">
            <v>F</v>
          </cell>
          <cell r="J191" t="str">
            <v>CHIRADZULU</v>
          </cell>
          <cell r="K191">
            <v>9</v>
          </cell>
        </row>
        <row r="192">
          <cell r="A192" t="str">
            <v>RS 402</v>
          </cell>
          <cell r="B192">
            <v>224</v>
          </cell>
          <cell r="C192" t="str">
            <v>S</v>
          </cell>
          <cell r="D192" t="str">
            <v>T</v>
          </cell>
          <cell r="E192" t="str">
            <v>Milepa - Sangawa</v>
          </cell>
          <cell r="F192" t="str">
            <v>S145</v>
          </cell>
          <cell r="G192">
            <v>3</v>
          </cell>
          <cell r="H192">
            <v>3</v>
          </cell>
          <cell r="I192" t="str">
            <v>F</v>
          </cell>
          <cell r="J192" t="str">
            <v>CHIRADZULU</v>
          </cell>
          <cell r="K192">
            <v>9</v>
          </cell>
        </row>
        <row r="193">
          <cell r="A193" t="str">
            <v>RS 404</v>
          </cell>
          <cell r="B193">
            <v>226</v>
          </cell>
          <cell r="C193" t="str">
            <v>S</v>
          </cell>
          <cell r="D193" t="str">
            <v>T</v>
          </cell>
          <cell r="E193" t="str">
            <v>Sangawa - Phalombe River</v>
          </cell>
          <cell r="F193" t="str">
            <v>S145</v>
          </cell>
          <cell r="G193">
            <v>4</v>
          </cell>
          <cell r="H193">
            <v>18.899999999999999</v>
          </cell>
          <cell r="I193" t="str">
            <v>F</v>
          </cell>
          <cell r="J193" t="str">
            <v>PHALOMBE</v>
          </cell>
          <cell r="K193">
            <v>9</v>
          </cell>
        </row>
        <row r="194">
          <cell r="A194" t="str">
            <v>RS 403</v>
          </cell>
          <cell r="B194">
            <v>225</v>
          </cell>
          <cell r="C194" t="str">
            <v>S</v>
          </cell>
          <cell r="D194" t="str">
            <v>T</v>
          </cell>
          <cell r="E194" t="str">
            <v>Phalombe River - Namangani</v>
          </cell>
          <cell r="F194" t="str">
            <v>S145</v>
          </cell>
          <cell r="G194">
            <v>5</v>
          </cell>
          <cell r="H194">
            <v>10.3</v>
          </cell>
          <cell r="I194" t="str">
            <v>R</v>
          </cell>
          <cell r="J194" t="str">
            <v>PHALOMBE</v>
          </cell>
          <cell r="K194">
            <v>9</v>
          </cell>
          <cell r="L194" t="str">
            <v>Changed designation from T394 to T395</v>
          </cell>
        </row>
        <row r="195">
          <cell r="A195" t="str">
            <v>RS 400</v>
          </cell>
          <cell r="B195">
            <v>222</v>
          </cell>
          <cell r="C195" t="str">
            <v>S</v>
          </cell>
          <cell r="D195" t="str">
            <v>T</v>
          </cell>
          <cell r="E195" t="str">
            <v>Namangani - Holo</v>
          </cell>
          <cell r="F195" t="str">
            <v>S145</v>
          </cell>
          <cell r="G195">
            <v>6</v>
          </cell>
          <cell r="H195">
            <v>7.3</v>
          </cell>
          <cell r="I195" t="str">
            <v>F</v>
          </cell>
          <cell r="J195" t="str">
            <v>PHALOMBE</v>
          </cell>
          <cell r="K195">
            <v>9</v>
          </cell>
          <cell r="L195" t="str">
            <v>Changed designation from T394 to T395</v>
          </cell>
        </row>
        <row r="196">
          <cell r="A196" t="str">
            <v>RS 399</v>
          </cell>
          <cell r="B196">
            <v>221</v>
          </cell>
          <cell r="C196" t="str">
            <v>S</v>
          </cell>
          <cell r="D196" t="str">
            <v>T</v>
          </cell>
          <cell r="E196" t="str">
            <v>Holo - Kalinde (junction S147)</v>
          </cell>
          <cell r="F196" t="str">
            <v>S145</v>
          </cell>
          <cell r="G196">
            <v>7</v>
          </cell>
          <cell r="H196">
            <v>10.4</v>
          </cell>
          <cell r="I196" t="str">
            <v>F</v>
          </cell>
          <cell r="J196" t="str">
            <v>PHALOMBE</v>
          </cell>
          <cell r="K196">
            <v>9</v>
          </cell>
          <cell r="L196" t="str">
            <v>Changed from T372 to Urban, to Trunk &amp; to Kepiri</v>
          </cell>
        </row>
        <row r="197">
          <cell r="A197" t="str">
            <v>RS 409</v>
          </cell>
          <cell r="B197">
            <v>231</v>
          </cell>
          <cell r="C197" t="str">
            <v>S</v>
          </cell>
          <cell r="D197" t="str">
            <v>T</v>
          </cell>
          <cell r="E197" t="str">
            <v>Mbulumbuzi (junction M3) - Mikochi</v>
          </cell>
          <cell r="F197" t="str">
            <v>S146</v>
          </cell>
          <cell r="G197">
            <v>1</v>
          </cell>
          <cell r="H197">
            <v>8.5</v>
          </cell>
          <cell r="I197" t="str">
            <v>R</v>
          </cell>
          <cell r="J197" t="str">
            <v>CHIRADZULU</v>
          </cell>
          <cell r="K197">
            <v>9</v>
          </cell>
          <cell r="L197" t="str">
            <v>Changed designation from T394 to T395</v>
          </cell>
        </row>
        <row r="198">
          <cell r="A198" t="str">
            <v>RS 408</v>
          </cell>
          <cell r="B198">
            <v>230</v>
          </cell>
          <cell r="C198" t="str">
            <v>S</v>
          </cell>
          <cell r="D198" t="str">
            <v>T</v>
          </cell>
          <cell r="E198" t="str">
            <v>Mikochi - Chiradzulu</v>
          </cell>
          <cell r="F198" t="str">
            <v>S146</v>
          </cell>
          <cell r="G198">
            <v>2</v>
          </cell>
          <cell r="H198">
            <v>2.5</v>
          </cell>
          <cell r="I198" t="str">
            <v>R</v>
          </cell>
          <cell r="J198" t="str">
            <v>CHIRADZULU</v>
          </cell>
          <cell r="K198">
            <v>9</v>
          </cell>
          <cell r="L198" t="str">
            <v>Changed designation from T394 to T395</v>
          </cell>
        </row>
        <row r="199">
          <cell r="A199" t="str">
            <v>RS 418</v>
          </cell>
          <cell r="B199">
            <v>240</v>
          </cell>
          <cell r="C199" t="str">
            <v>S</v>
          </cell>
          <cell r="D199" t="str">
            <v>T</v>
          </cell>
          <cell r="E199" t="str">
            <v>Mandawala - Nambazo</v>
          </cell>
          <cell r="F199" t="str">
            <v>S147</v>
          </cell>
          <cell r="G199">
            <v>1</v>
          </cell>
          <cell r="H199">
            <v>4.0999999999999996</v>
          </cell>
          <cell r="I199" t="str">
            <v>F</v>
          </cell>
          <cell r="J199" t="str">
            <v>MULANJE</v>
          </cell>
          <cell r="K199">
            <v>9</v>
          </cell>
        </row>
        <row r="200">
          <cell r="A200" t="str">
            <v>RS 416</v>
          </cell>
          <cell r="B200">
            <v>238</v>
          </cell>
          <cell r="C200" t="str">
            <v>S</v>
          </cell>
          <cell r="D200" t="str">
            <v>T</v>
          </cell>
          <cell r="E200" t="str">
            <v>Nambazo - Nambera</v>
          </cell>
          <cell r="F200" t="str">
            <v>S147</v>
          </cell>
          <cell r="G200">
            <v>2</v>
          </cell>
          <cell r="H200">
            <v>10.9</v>
          </cell>
          <cell r="I200" t="str">
            <v>F</v>
          </cell>
          <cell r="J200" t="str">
            <v>PHALOMBE</v>
          </cell>
          <cell r="K200">
            <v>9</v>
          </cell>
        </row>
        <row r="201">
          <cell r="A201" t="str">
            <v>RS 414</v>
          </cell>
          <cell r="B201">
            <v>236</v>
          </cell>
          <cell r="C201" t="str">
            <v>S</v>
          </cell>
          <cell r="D201" t="str">
            <v>T</v>
          </cell>
          <cell r="E201" t="str">
            <v>Nambera - Kalinde</v>
          </cell>
          <cell r="F201" t="str">
            <v>S147</v>
          </cell>
          <cell r="G201">
            <v>3</v>
          </cell>
          <cell r="H201">
            <v>6.2</v>
          </cell>
          <cell r="I201" t="str">
            <v>F</v>
          </cell>
          <cell r="J201" t="str">
            <v>PHALOMBE</v>
          </cell>
          <cell r="K201">
            <v>9</v>
          </cell>
        </row>
        <row r="202">
          <cell r="A202" t="str">
            <v>RS 412</v>
          </cell>
          <cell r="B202">
            <v>234</v>
          </cell>
          <cell r="C202" t="str">
            <v>S</v>
          </cell>
          <cell r="D202" t="str">
            <v>T</v>
          </cell>
          <cell r="E202" t="str">
            <v>Kalinde - Singano</v>
          </cell>
          <cell r="F202" t="str">
            <v>S147</v>
          </cell>
          <cell r="G202">
            <v>4</v>
          </cell>
          <cell r="H202">
            <v>5</v>
          </cell>
          <cell r="I202" t="str">
            <v>F</v>
          </cell>
          <cell r="J202" t="str">
            <v>PHALOMBE</v>
          </cell>
          <cell r="K202">
            <v>9</v>
          </cell>
        </row>
        <row r="203">
          <cell r="A203" t="str">
            <v>RS 419</v>
          </cell>
          <cell r="B203">
            <v>241</v>
          </cell>
          <cell r="C203" t="str">
            <v>S</v>
          </cell>
          <cell r="D203" t="str">
            <v>T</v>
          </cell>
          <cell r="E203" t="str">
            <v>Singano - Phalombe</v>
          </cell>
          <cell r="F203" t="str">
            <v>S147</v>
          </cell>
          <cell r="G203">
            <v>5</v>
          </cell>
          <cell r="H203">
            <v>17.100000000000001</v>
          </cell>
          <cell r="I203" t="str">
            <v>R</v>
          </cell>
          <cell r="J203" t="str">
            <v>PHALOMBE</v>
          </cell>
          <cell r="K203">
            <v>9</v>
          </cell>
        </row>
        <row r="204">
          <cell r="A204" t="str">
            <v>RS 413</v>
          </cell>
          <cell r="B204">
            <v>235</v>
          </cell>
          <cell r="C204" t="str">
            <v>S</v>
          </cell>
          <cell r="D204" t="str">
            <v>T</v>
          </cell>
          <cell r="E204" t="str">
            <v>Bwanaisa - Thuchila River</v>
          </cell>
          <cell r="F204" t="str">
            <v>S147</v>
          </cell>
          <cell r="G204">
            <v>6</v>
          </cell>
          <cell r="H204">
            <v>10.7</v>
          </cell>
          <cell r="I204" t="str">
            <v>F</v>
          </cell>
          <cell r="J204" t="str">
            <v>PHALOMBE</v>
          </cell>
          <cell r="K204">
            <v>9</v>
          </cell>
        </row>
        <row r="205">
          <cell r="A205" t="str">
            <v>RS 415</v>
          </cell>
          <cell r="B205">
            <v>237</v>
          </cell>
          <cell r="C205" t="str">
            <v>S</v>
          </cell>
          <cell r="D205" t="str">
            <v>T</v>
          </cell>
          <cell r="E205" t="str">
            <v>Thuchila River - Liwamba Village</v>
          </cell>
          <cell r="F205" t="str">
            <v>S147</v>
          </cell>
          <cell r="G205">
            <v>7</v>
          </cell>
          <cell r="H205">
            <v>13.3</v>
          </cell>
          <cell r="I205" t="str">
            <v>F</v>
          </cell>
          <cell r="J205" t="str">
            <v>MULANJE</v>
          </cell>
          <cell r="K205">
            <v>9</v>
          </cell>
        </row>
        <row r="206">
          <cell r="A206" t="str">
            <v>RS 411</v>
          </cell>
          <cell r="B206">
            <v>233</v>
          </cell>
          <cell r="C206" t="str">
            <v>S</v>
          </cell>
          <cell r="D206" t="str">
            <v>T</v>
          </cell>
          <cell r="E206" t="str">
            <v>Liwamba Village - Fundisi Cross (junction M4)</v>
          </cell>
          <cell r="F206" t="str">
            <v>S147</v>
          </cell>
          <cell r="G206">
            <v>8</v>
          </cell>
          <cell r="H206">
            <v>11.3</v>
          </cell>
          <cell r="I206" t="str">
            <v>F</v>
          </cell>
          <cell r="J206" t="str">
            <v>PHALOMBE</v>
          </cell>
          <cell r="K206">
            <v>9</v>
          </cell>
        </row>
        <row r="207">
          <cell r="A207" t="str">
            <v>RS 420</v>
          </cell>
          <cell r="B207">
            <v>242</v>
          </cell>
          <cell r="C207" t="str">
            <v>S</v>
          </cell>
          <cell r="D207" t="str">
            <v>T</v>
          </cell>
          <cell r="E207" t="str">
            <v>Liwamba Village - Chitakale</v>
          </cell>
          <cell r="F207" t="str">
            <v>S148</v>
          </cell>
          <cell r="G207">
            <v>1</v>
          </cell>
          <cell r="H207">
            <v>12</v>
          </cell>
          <cell r="I207" t="str">
            <v>H</v>
          </cell>
          <cell r="J207" t="str">
            <v>MULANJE</v>
          </cell>
          <cell r="K207">
            <v>9</v>
          </cell>
        </row>
        <row r="208">
          <cell r="A208" t="str">
            <v>RS 425</v>
          </cell>
          <cell r="B208">
            <v>247</v>
          </cell>
          <cell r="C208" t="str">
            <v>S</v>
          </cell>
          <cell r="D208" t="str">
            <v>T</v>
          </cell>
          <cell r="E208" t="str">
            <v>Chonde (junction M2) - Msikawanjala</v>
          </cell>
          <cell r="F208" t="str">
            <v>S149</v>
          </cell>
          <cell r="G208">
            <v>1</v>
          </cell>
          <cell r="H208">
            <v>9.1999999999999993</v>
          </cell>
          <cell r="I208" t="str">
            <v>R</v>
          </cell>
          <cell r="J208" t="str">
            <v>MULANJE</v>
          </cell>
          <cell r="K208">
            <v>9</v>
          </cell>
        </row>
        <row r="209">
          <cell r="A209" t="str">
            <v>RS 422</v>
          </cell>
          <cell r="B209">
            <v>244</v>
          </cell>
          <cell r="C209" t="str">
            <v>S</v>
          </cell>
          <cell r="D209" t="str">
            <v>T</v>
          </cell>
          <cell r="E209" t="str">
            <v>Msikawanjala - Mitombozi</v>
          </cell>
          <cell r="F209" t="str">
            <v>S149</v>
          </cell>
          <cell r="G209">
            <v>2</v>
          </cell>
          <cell r="H209">
            <v>11.4</v>
          </cell>
          <cell r="I209" t="str">
            <v>F</v>
          </cell>
          <cell r="J209" t="str">
            <v>MULANJE</v>
          </cell>
          <cell r="K209">
            <v>9</v>
          </cell>
        </row>
        <row r="210">
          <cell r="A210" t="str">
            <v>RS 421</v>
          </cell>
          <cell r="B210">
            <v>243</v>
          </cell>
          <cell r="C210" t="str">
            <v>S</v>
          </cell>
          <cell r="D210" t="str">
            <v>T</v>
          </cell>
          <cell r="E210" t="str">
            <v>Mitombozi - Thanguzi River</v>
          </cell>
          <cell r="F210" t="str">
            <v>S149</v>
          </cell>
          <cell r="G210">
            <v>3</v>
          </cell>
          <cell r="H210">
            <v>1</v>
          </cell>
          <cell r="I210" t="str">
            <v>R</v>
          </cell>
          <cell r="J210" t="str">
            <v>MULANJE</v>
          </cell>
          <cell r="K210">
            <v>9</v>
          </cell>
        </row>
        <row r="211">
          <cell r="A211" t="str">
            <v>RS 426</v>
          </cell>
          <cell r="B211">
            <v>248</v>
          </cell>
          <cell r="C211" t="str">
            <v>S</v>
          </cell>
          <cell r="D211" t="str">
            <v>T</v>
          </cell>
          <cell r="E211" t="str">
            <v>Thanguzi River - Matambi</v>
          </cell>
          <cell r="F211" t="str">
            <v>S149</v>
          </cell>
          <cell r="G211">
            <v>4</v>
          </cell>
          <cell r="H211">
            <v>12.6</v>
          </cell>
          <cell r="I211" t="str">
            <v>F</v>
          </cell>
          <cell r="J211" t="str">
            <v>MULANJE</v>
          </cell>
          <cell r="K211">
            <v>9</v>
          </cell>
        </row>
        <row r="212">
          <cell r="A212" t="str">
            <v>RS 423</v>
          </cell>
          <cell r="B212">
            <v>245</v>
          </cell>
          <cell r="C212" t="str">
            <v>S</v>
          </cell>
          <cell r="D212" t="str">
            <v>T</v>
          </cell>
          <cell r="E212" t="str">
            <v>Matambi - Mimosa (junction M2)</v>
          </cell>
          <cell r="F212" t="str">
            <v>S149</v>
          </cell>
          <cell r="G212">
            <v>5</v>
          </cell>
          <cell r="H212">
            <v>9.8000000000000007</v>
          </cell>
          <cell r="I212" t="str">
            <v>R</v>
          </cell>
          <cell r="J212" t="str">
            <v>MULANJE</v>
          </cell>
          <cell r="K212">
            <v>9</v>
          </cell>
        </row>
        <row r="213">
          <cell r="A213" t="str">
            <v>RS 430</v>
          </cell>
          <cell r="B213">
            <v>252</v>
          </cell>
          <cell r="C213" t="str">
            <v>S</v>
          </cell>
          <cell r="D213" t="str">
            <v>T</v>
          </cell>
          <cell r="E213" t="str">
            <v>Luchenza (junction M2) - Namilonje</v>
          </cell>
          <cell r="F213" t="str">
            <v>S150</v>
          </cell>
          <cell r="G213">
            <v>1</v>
          </cell>
          <cell r="H213">
            <v>9</v>
          </cell>
          <cell r="I213" t="str">
            <v>R</v>
          </cell>
          <cell r="J213" t="str">
            <v>THYOLO</v>
          </cell>
          <cell r="K213">
            <v>9</v>
          </cell>
        </row>
        <row r="214">
          <cell r="A214" t="str">
            <v>RS 428</v>
          </cell>
          <cell r="B214">
            <v>250</v>
          </cell>
          <cell r="C214" t="str">
            <v>S</v>
          </cell>
          <cell r="D214" t="str">
            <v>T</v>
          </cell>
          <cell r="E214" t="str">
            <v>Namilonje - Goliati</v>
          </cell>
          <cell r="F214" t="str">
            <v>S150</v>
          </cell>
          <cell r="G214">
            <v>2</v>
          </cell>
          <cell r="H214">
            <v>8.1</v>
          </cell>
          <cell r="I214" t="str">
            <v>R</v>
          </cell>
          <cell r="J214" t="str">
            <v>THYOLO</v>
          </cell>
          <cell r="K214">
            <v>9</v>
          </cell>
        </row>
        <row r="215">
          <cell r="A215" t="str">
            <v>RS 427</v>
          </cell>
          <cell r="B215">
            <v>249</v>
          </cell>
          <cell r="C215" t="str">
            <v>S</v>
          </cell>
          <cell r="D215" t="str">
            <v>T</v>
          </cell>
          <cell r="E215" t="str">
            <v>Goliati - Nansadi</v>
          </cell>
          <cell r="F215" t="str">
            <v>S150</v>
          </cell>
          <cell r="G215">
            <v>3</v>
          </cell>
          <cell r="H215">
            <v>6.5</v>
          </cell>
          <cell r="I215" t="str">
            <v>R</v>
          </cell>
          <cell r="J215" t="str">
            <v>THYOLO</v>
          </cell>
          <cell r="K215">
            <v>9</v>
          </cell>
        </row>
        <row r="216">
          <cell r="A216" t="str">
            <v>RS 429</v>
          </cell>
          <cell r="B216">
            <v>251</v>
          </cell>
          <cell r="C216" t="str">
            <v>S</v>
          </cell>
          <cell r="D216" t="str">
            <v>T</v>
          </cell>
          <cell r="E216" t="str">
            <v>Nansadi - Mikolongwe (junction M4)</v>
          </cell>
          <cell r="F216" t="str">
            <v>S150</v>
          </cell>
          <cell r="G216">
            <v>4</v>
          </cell>
          <cell r="H216">
            <v>5.7</v>
          </cell>
          <cell r="I216" t="str">
            <v>R</v>
          </cell>
          <cell r="J216" t="str">
            <v>THYOLO</v>
          </cell>
          <cell r="K216">
            <v>9</v>
          </cell>
        </row>
        <row r="217">
          <cell r="A217" t="str">
            <v>RS 433</v>
          </cell>
          <cell r="B217">
            <v>255</v>
          </cell>
          <cell r="C217" t="str">
            <v>S</v>
          </cell>
          <cell r="D217" t="str">
            <v>T</v>
          </cell>
          <cell r="E217" t="str">
            <v>Thyolo (junction M2) - Nawadzi River Bridge</v>
          </cell>
          <cell r="F217" t="str">
            <v>S151</v>
          </cell>
          <cell r="G217">
            <v>1</v>
          </cell>
          <cell r="H217">
            <v>5.0999999999999996</v>
          </cell>
          <cell r="I217" t="str">
            <v>R</v>
          </cell>
          <cell r="J217" t="str">
            <v>THYOLO</v>
          </cell>
          <cell r="K217">
            <v>9</v>
          </cell>
        </row>
        <row r="218">
          <cell r="A218" t="str">
            <v>RS 431</v>
          </cell>
          <cell r="B218">
            <v>253</v>
          </cell>
          <cell r="C218" t="str">
            <v>S</v>
          </cell>
          <cell r="D218" t="str">
            <v>T</v>
          </cell>
          <cell r="E218" t="str">
            <v>Nawadzi River Bridge - Makwasa</v>
          </cell>
          <cell r="F218" t="str">
            <v>S151</v>
          </cell>
          <cell r="G218">
            <v>2</v>
          </cell>
          <cell r="H218">
            <v>16.5</v>
          </cell>
          <cell r="I218" t="str">
            <v>H</v>
          </cell>
          <cell r="J218" t="str">
            <v>THYOLO</v>
          </cell>
          <cell r="K218">
            <v>9</v>
          </cell>
        </row>
        <row r="219">
          <cell r="A219" t="str">
            <v>RS 434</v>
          </cell>
          <cell r="B219">
            <v>256</v>
          </cell>
          <cell r="C219" t="str">
            <v>S</v>
          </cell>
          <cell r="D219" t="str">
            <v>T</v>
          </cell>
          <cell r="E219" t="str">
            <v>Makwasa - Chinzama</v>
          </cell>
          <cell r="F219" t="str">
            <v>S151</v>
          </cell>
          <cell r="G219">
            <v>3</v>
          </cell>
          <cell r="H219">
            <v>18</v>
          </cell>
          <cell r="I219" t="str">
            <v>H</v>
          </cell>
          <cell r="J219" t="str">
            <v>THYOLO</v>
          </cell>
          <cell r="K219">
            <v>9</v>
          </cell>
        </row>
        <row r="220">
          <cell r="A220" t="str">
            <v>RS 432</v>
          </cell>
          <cell r="B220">
            <v>254</v>
          </cell>
          <cell r="C220" t="str">
            <v>S</v>
          </cell>
          <cell r="D220" t="str">
            <v>T</v>
          </cell>
          <cell r="E220" t="str">
            <v>Chinzama - Thekerani</v>
          </cell>
          <cell r="F220" t="str">
            <v>S151</v>
          </cell>
          <cell r="G220">
            <v>4</v>
          </cell>
          <cell r="H220">
            <v>14.8</v>
          </cell>
          <cell r="I220" t="str">
            <v>H</v>
          </cell>
          <cell r="J220" t="str">
            <v>THYOLO</v>
          </cell>
          <cell r="K220">
            <v>10</v>
          </cell>
        </row>
        <row r="221">
          <cell r="A221" t="str">
            <v>RS 437</v>
          </cell>
          <cell r="B221">
            <v>259</v>
          </cell>
          <cell r="C221" t="str">
            <v>S</v>
          </cell>
          <cell r="D221" t="str">
            <v>T</v>
          </cell>
          <cell r="E221" t="str">
            <v>Thekerani - Chiphwanya</v>
          </cell>
          <cell r="F221" t="str">
            <v>S151</v>
          </cell>
          <cell r="G221">
            <v>5</v>
          </cell>
          <cell r="H221">
            <v>8.6999999999999993</v>
          </cell>
          <cell r="I221" t="str">
            <v>H</v>
          </cell>
          <cell r="J221" t="str">
            <v>THYOLO</v>
          </cell>
          <cell r="K221">
            <v>10</v>
          </cell>
        </row>
        <row r="222">
          <cell r="A222" t="str">
            <v>RS 442</v>
          </cell>
          <cell r="B222">
            <v>264</v>
          </cell>
          <cell r="C222" t="str">
            <v>S</v>
          </cell>
          <cell r="D222" t="str">
            <v>T</v>
          </cell>
          <cell r="E222" t="str">
            <v>Chiphwanya - Mlambala River</v>
          </cell>
          <cell r="F222" t="str">
            <v>S151</v>
          </cell>
          <cell r="G222">
            <v>6</v>
          </cell>
          <cell r="H222">
            <v>9.3000000000000007</v>
          </cell>
          <cell r="I222" t="str">
            <v>R</v>
          </cell>
          <cell r="J222" t="str">
            <v>NSANJE</v>
          </cell>
          <cell r="K222">
            <v>10</v>
          </cell>
          <cell r="L222" t="str">
            <v>Changed designation from S156 to S151</v>
          </cell>
        </row>
        <row r="223">
          <cell r="A223" t="str">
            <v>RS 440</v>
          </cell>
          <cell r="B223">
            <v>262</v>
          </cell>
          <cell r="C223" t="str">
            <v>S</v>
          </cell>
          <cell r="D223" t="str">
            <v>T</v>
          </cell>
          <cell r="E223" t="str">
            <v>Thabwa (junction M1) - Mapelera River</v>
          </cell>
          <cell r="F223" t="str">
            <v>S152</v>
          </cell>
          <cell r="G223">
            <v>1</v>
          </cell>
          <cell r="H223">
            <v>10</v>
          </cell>
          <cell r="I223" t="str">
            <v>R</v>
          </cell>
          <cell r="J223" t="str">
            <v>CHIKWAWA</v>
          </cell>
          <cell r="K223">
            <v>9</v>
          </cell>
        </row>
        <row r="224">
          <cell r="A224" t="str">
            <v>RS 441</v>
          </cell>
          <cell r="B224">
            <v>263</v>
          </cell>
          <cell r="C224" t="str">
            <v>S</v>
          </cell>
          <cell r="D224" t="str">
            <v>T</v>
          </cell>
          <cell r="E224" t="str">
            <v>Maperela River - Livunzi River</v>
          </cell>
          <cell r="F224" t="str">
            <v>S152</v>
          </cell>
          <cell r="G224">
            <v>2</v>
          </cell>
          <cell r="H224">
            <v>16.2</v>
          </cell>
          <cell r="I224" t="str">
            <v>R</v>
          </cell>
          <cell r="J224" t="str">
            <v>CHIKWAWA</v>
          </cell>
          <cell r="K224">
            <v>9</v>
          </cell>
        </row>
        <row r="225">
          <cell r="A225" t="str">
            <v>RS 438</v>
          </cell>
          <cell r="B225">
            <v>260</v>
          </cell>
          <cell r="C225" t="str">
            <v>S</v>
          </cell>
          <cell r="D225" t="str">
            <v>T</v>
          </cell>
          <cell r="E225" t="str">
            <v>Livunzu River - Milole River</v>
          </cell>
          <cell r="F225" t="str">
            <v>S152</v>
          </cell>
          <cell r="G225">
            <v>3</v>
          </cell>
          <cell r="H225">
            <v>19.100000000000001</v>
          </cell>
          <cell r="I225" t="str">
            <v>H</v>
          </cell>
          <cell r="J225" t="str">
            <v>CHIKWAWA</v>
          </cell>
          <cell r="K225">
            <v>9</v>
          </cell>
          <cell r="L225" t="str">
            <v>Changed designation from T403 to T405</v>
          </cell>
        </row>
        <row r="226">
          <cell r="A226" t="str">
            <v>RS 439</v>
          </cell>
          <cell r="B226">
            <v>261</v>
          </cell>
          <cell r="C226" t="str">
            <v>S</v>
          </cell>
          <cell r="D226" t="str">
            <v>T</v>
          </cell>
          <cell r="E226" t="str">
            <v>Milole River - Mlambala</v>
          </cell>
          <cell r="F226" t="str">
            <v>S152</v>
          </cell>
          <cell r="G226">
            <v>4</v>
          </cell>
          <cell r="H226">
            <v>14.5</v>
          </cell>
          <cell r="I226" t="str">
            <v>R</v>
          </cell>
          <cell r="J226" t="str">
            <v>CHIKWAWA</v>
          </cell>
          <cell r="K226">
            <v>10</v>
          </cell>
          <cell r="L226" t="str">
            <v>Changed designation from T408 to T405</v>
          </cell>
        </row>
        <row r="227">
          <cell r="A227" t="str">
            <v>RS 332</v>
          </cell>
          <cell r="B227">
            <v>154</v>
          </cell>
          <cell r="C227" t="str">
            <v>S</v>
          </cell>
          <cell r="D227" t="str">
            <v>T</v>
          </cell>
          <cell r="E227" t="str">
            <v>Mwona - Makhanga</v>
          </cell>
          <cell r="F227" t="str">
            <v>S152</v>
          </cell>
          <cell r="G227">
            <v>5</v>
          </cell>
          <cell r="H227">
            <v>12</v>
          </cell>
          <cell r="I227" t="str">
            <v>F</v>
          </cell>
          <cell r="J227" t="str">
            <v>NSANJE</v>
          </cell>
          <cell r="K227">
            <v>10</v>
          </cell>
          <cell r="L227" t="str">
            <v>Changed designation from M9 to S152</v>
          </cell>
        </row>
        <row r="228">
          <cell r="A228" t="str">
            <v>RS 436</v>
          </cell>
          <cell r="B228">
            <v>258</v>
          </cell>
          <cell r="C228" t="str">
            <v>S</v>
          </cell>
          <cell r="D228" t="str">
            <v>T</v>
          </cell>
          <cell r="E228" t="str">
            <v>Makhanga - Bangula (junction M1)</v>
          </cell>
          <cell r="F228" t="str">
            <v>S152</v>
          </cell>
          <cell r="G228">
            <v>6</v>
          </cell>
          <cell r="H228">
            <v>9</v>
          </cell>
          <cell r="I228" t="str">
            <v>H</v>
          </cell>
          <cell r="J228" t="str">
            <v>NSANJE</v>
          </cell>
          <cell r="K228">
            <v>10</v>
          </cell>
          <cell r="L228" t="str">
            <v>Changed designation from S151 to S152</v>
          </cell>
        </row>
        <row r="229">
          <cell r="A229" t="str">
            <v>RS 417</v>
          </cell>
          <cell r="B229">
            <v>239</v>
          </cell>
          <cell r="C229" t="str">
            <v>S</v>
          </cell>
          <cell r="D229" t="str">
            <v>T</v>
          </cell>
          <cell r="E229" t="str">
            <v>Kuchawe - Zomba City Boundary (down road)</v>
          </cell>
          <cell r="F229" t="str">
            <v>UD</v>
          </cell>
          <cell r="G229">
            <v>6</v>
          </cell>
          <cell r="H229">
            <v>5.9</v>
          </cell>
          <cell r="I229" t="str">
            <v>H</v>
          </cell>
          <cell r="J229" t="str">
            <v xml:space="preserve">ZOMBA </v>
          </cell>
          <cell r="K229" t="str">
            <v>C</v>
          </cell>
        </row>
        <row r="230">
          <cell r="A230" t="str">
            <v>RS 850</v>
          </cell>
          <cell r="B230" t="str">
            <v>n.a</v>
          </cell>
          <cell r="C230" t="str">
            <v>N</v>
          </cell>
          <cell r="D230" t="str">
            <v>Urban</v>
          </cell>
          <cell r="E230" t="str">
            <v>Viphya Drive (Mazuzu Hotel to end)</v>
          </cell>
          <cell r="F230" t="str">
            <v>Urban</v>
          </cell>
          <cell r="G230" t="str">
            <v>U</v>
          </cell>
          <cell r="H230">
            <v>1.5</v>
          </cell>
          <cell r="I230">
            <v>0</v>
          </cell>
          <cell r="J230" t="str">
            <v>MUZUZU</v>
          </cell>
          <cell r="K230" t="str">
            <v>C</v>
          </cell>
          <cell r="L230" t="str">
            <v>Part of origional RS 148</v>
          </cell>
        </row>
        <row r="231">
          <cell r="A231" t="str">
            <v>RS 150</v>
          </cell>
          <cell r="B231">
            <v>150</v>
          </cell>
          <cell r="C231" t="str">
            <v>N</v>
          </cell>
          <cell r="D231" t="str">
            <v>U</v>
          </cell>
          <cell r="E231" t="str">
            <v>Viphya Drive - via Prison - Kamuzu Drive</v>
          </cell>
          <cell r="F231" t="str">
            <v>Urban</v>
          </cell>
          <cell r="G231">
            <v>27</v>
          </cell>
          <cell r="H231">
            <v>2</v>
          </cell>
          <cell r="I231" t="str">
            <v>F</v>
          </cell>
          <cell r="J231" t="str">
            <v>MZUZU CITY</v>
          </cell>
          <cell r="K231" t="str">
            <v>C</v>
          </cell>
          <cell r="L231" t="str">
            <v>Road section redefined</v>
          </cell>
        </row>
        <row r="232">
          <cell r="A232" t="str">
            <v>RS 842</v>
          </cell>
          <cell r="B232">
            <v>170</v>
          </cell>
          <cell r="C232" t="str">
            <v>S</v>
          </cell>
          <cell r="D232" t="str">
            <v>U</v>
          </cell>
          <cell r="E232" t="str">
            <v>Zomba - Chikanda (end bitumen to end road)</v>
          </cell>
          <cell r="F232" t="str">
            <v>Urban</v>
          </cell>
          <cell r="G232">
            <v>18</v>
          </cell>
          <cell r="H232">
            <v>2.6</v>
          </cell>
          <cell r="I232" t="str">
            <v>R</v>
          </cell>
          <cell r="J232" t="str">
            <v>ZOMBA CITY</v>
          </cell>
          <cell r="K232" t="str">
            <v>C</v>
          </cell>
          <cell r="L232" t="str">
            <v>Road section redefined</v>
          </cell>
        </row>
        <row r="233">
          <cell r="A233" t="str">
            <v>RS 844</v>
          </cell>
          <cell r="B233">
            <v>172</v>
          </cell>
          <cell r="C233" t="str">
            <v>S</v>
          </cell>
          <cell r="D233" t="str">
            <v>U</v>
          </cell>
          <cell r="E233" t="str">
            <v>Chancellor College Road (end bitumen to end road)</v>
          </cell>
          <cell r="F233" t="str">
            <v>Urban</v>
          </cell>
          <cell r="G233">
            <v>20</v>
          </cell>
          <cell r="H233">
            <v>2.2000000000000002</v>
          </cell>
          <cell r="I233" t="str">
            <v>R</v>
          </cell>
          <cell r="J233" t="str">
            <v>ZOMBA CITY</v>
          </cell>
          <cell r="K233" t="str">
            <v>C</v>
          </cell>
        </row>
      </sheetData>
      <sheetData sheetId="2" refreshError="1">
        <row r="1">
          <cell r="A1" t="str">
            <v xml:space="preserve">Table A2 - Road Sections (as given in Terms of Reference) Not Used In The Study </v>
          </cell>
        </row>
        <row r="2">
          <cell r="A2" t="str">
            <v>Road Section No.</v>
          </cell>
          <cell r="B2" t="str">
            <v>MOWS Project No.</v>
          </cell>
          <cell r="C2" t="str">
            <v>Region</v>
          </cell>
          <cell r="D2" t="str">
            <v>Road class</v>
          </cell>
          <cell r="E2" t="str">
            <v>Road section</v>
          </cell>
          <cell r="F2" t="str">
            <v>Road designation</v>
          </cell>
          <cell r="G2" t="str">
            <v>Sequence</v>
          </cell>
          <cell r="H2" t="str">
            <v>Length (km)</v>
          </cell>
          <cell r="I2" t="str">
            <v>Map sheet No.</v>
          </cell>
          <cell r="J2" t="str">
            <v>Trrrain</v>
          </cell>
          <cell r="K2" t="str">
            <v>Reason for change &amp; district</v>
          </cell>
          <cell r="L2" t="str">
            <v>Comments</v>
          </cell>
        </row>
        <row r="3">
          <cell r="A3" t="str">
            <v>RS 001</v>
          </cell>
          <cell r="B3" t="str">
            <v>1</v>
          </cell>
          <cell r="C3" t="str">
            <v>N</v>
          </cell>
          <cell r="D3" t="str">
            <v>T</v>
          </cell>
          <cell r="E3" t="str">
            <v>Songwe - Chitimba River</v>
          </cell>
          <cell r="F3" t="str">
            <v>M01</v>
          </cell>
          <cell r="G3">
            <v>99</v>
          </cell>
          <cell r="H3">
            <v>120</v>
          </cell>
          <cell r="I3">
            <v>1</v>
          </cell>
          <cell r="J3" t="str">
            <v>F</v>
          </cell>
          <cell r="K3" t="str">
            <v>Split into RS 839 &amp; 840.</v>
          </cell>
          <cell r="L3" t="str">
            <v>Section not used in Study</v>
          </cell>
        </row>
        <row r="4">
          <cell r="A4" t="str">
            <v>RS 839</v>
          </cell>
          <cell r="B4" t="str">
            <v>n.a</v>
          </cell>
          <cell r="C4" t="str">
            <v>N</v>
          </cell>
          <cell r="D4" t="str">
            <v>T</v>
          </cell>
          <cell r="E4" t="str">
            <v>Songwe - Karonga</v>
          </cell>
          <cell r="F4" t="str">
            <v>M01</v>
          </cell>
          <cell r="G4">
            <v>1</v>
          </cell>
          <cell r="H4">
            <v>43</v>
          </cell>
          <cell r="I4">
            <v>1</v>
          </cell>
          <cell r="J4" t="str">
            <v>F</v>
          </cell>
          <cell r="K4" t="str">
            <v>KARONGA</v>
          </cell>
          <cell r="L4" t="str">
            <v>New section, part of RS1</v>
          </cell>
        </row>
        <row r="5">
          <cell r="A5" t="str">
            <v>RS 840</v>
          </cell>
          <cell r="B5" t="str">
            <v>n.a</v>
          </cell>
          <cell r="C5" t="str">
            <v>N</v>
          </cell>
          <cell r="D5" t="str">
            <v>T</v>
          </cell>
          <cell r="E5" t="str">
            <v>Karonga - Chitimba River</v>
          </cell>
          <cell r="F5" t="str">
            <v>M01</v>
          </cell>
          <cell r="G5">
            <v>2</v>
          </cell>
          <cell r="H5">
            <v>77</v>
          </cell>
          <cell r="I5">
            <v>1</v>
          </cell>
          <cell r="J5" t="str">
            <v>F</v>
          </cell>
          <cell r="K5" t="str">
            <v>KARONGA</v>
          </cell>
          <cell r="L5" t="str">
            <v>New section, part of RS1</v>
          </cell>
        </row>
        <row r="6">
          <cell r="A6" t="str">
            <v>RS 006</v>
          </cell>
          <cell r="B6" t="str">
            <v>6</v>
          </cell>
          <cell r="C6" t="str">
            <v>N</v>
          </cell>
          <cell r="D6" t="str">
            <v>T</v>
          </cell>
          <cell r="E6" t="str">
            <v>Mzuzu -Nkhata Bay Border</v>
          </cell>
          <cell r="F6" t="str">
            <v>M05</v>
          </cell>
          <cell r="G6">
            <v>99</v>
          </cell>
          <cell r="H6">
            <v>8</v>
          </cell>
          <cell r="I6" t="str">
            <v>-</v>
          </cell>
          <cell r="J6" t="str">
            <v>-</v>
          </cell>
          <cell r="K6" t="str">
            <v>Contained within RS 005</v>
          </cell>
          <cell r="L6" t="str">
            <v>Section not used in Study</v>
          </cell>
        </row>
        <row r="7">
          <cell r="A7" t="str">
            <v>RS 005</v>
          </cell>
          <cell r="B7" t="str">
            <v>5</v>
          </cell>
          <cell r="C7" t="str">
            <v>N</v>
          </cell>
          <cell r="D7" t="str">
            <v>T</v>
          </cell>
          <cell r="E7" t="str">
            <v>Mzuzu - Nkhata Bay</v>
          </cell>
          <cell r="F7" t="str">
            <v>M05</v>
          </cell>
          <cell r="G7">
            <v>1</v>
          </cell>
          <cell r="H7">
            <v>45</v>
          </cell>
          <cell r="I7">
            <v>3</v>
          </cell>
          <cell r="J7" t="str">
            <v>F</v>
          </cell>
          <cell r="K7" t="str">
            <v>MZIMBA &amp; NKHATA BAY</v>
          </cell>
        </row>
        <row r="8">
          <cell r="A8" t="str">
            <v>RS 039</v>
          </cell>
          <cell r="B8">
            <v>39</v>
          </cell>
          <cell r="C8" t="str">
            <v>C</v>
          </cell>
          <cell r="D8" t="str">
            <v>T</v>
          </cell>
          <cell r="E8" t="str">
            <v>Dedza - Lilongwe</v>
          </cell>
          <cell r="F8" t="str">
            <v>M01</v>
          </cell>
          <cell r="G8">
            <v>99</v>
          </cell>
          <cell r="H8">
            <v>84</v>
          </cell>
          <cell r="I8" t="str">
            <v>-</v>
          </cell>
          <cell r="J8" t="str">
            <v>-</v>
          </cell>
          <cell r="K8" t="str">
            <v>Contains RS 20,28,12,37,25,10,38,23,33</v>
          </cell>
          <cell r="L8" t="str">
            <v>Section not used in Study</v>
          </cell>
        </row>
        <row r="9">
          <cell r="A9" t="str">
            <v>RS 020</v>
          </cell>
          <cell r="B9">
            <v>20</v>
          </cell>
          <cell r="C9" t="str">
            <v>C</v>
          </cell>
          <cell r="D9" t="str">
            <v>T</v>
          </cell>
          <cell r="E9" t="str">
            <v>Lumbadzi River Bridge -  Chitsame</v>
          </cell>
          <cell r="F9" t="str">
            <v>M01</v>
          </cell>
          <cell r="G9">
            <v>15</v>
          </cell>
          <cell r="H9">
            <v>33</v>
          </cell>
          <cell r="I9">
            <v>6</v>
          </cell>
          <cell r="J9" t="str">
            <v>F</v>
          </cell>
          <cell r="K9" t="str">
            <v>LILONGWE</v>
          </cell>
        </row>
        <row r="10">
          <cell r="A10" t="str">
            <v>RS 028</v>
          </cell>
          <cell r="B10">
            <v>28</v>
          </cell>
          <cell r="C10" t="str">
            <v>C</v>
          </cell>
          <cell r="D10" t="str">
            <v>T</v>
          </cell>
          <cell r="E10" t="str">
            <v>Chitsime - Kamchere</v>
          </cell>
          <cell r="F10" t="str">
            <v>M01</v>
          </cell>
          <cell r="G10">
            <v>16</v>
          </cell>
          <cell r="H10">
            <v>8.8000000000000007</v>
          </cell>
          <cell r="I10">
            <v>6</v>
          </cell>
          <cell r="J10" t="str">
            <v>F</v>
          </cell>
          <cell r="K10" t="str">
            <v>LILONGWE</v>
          </cell>
        </row>
        <row r="11">
          <cell r="A11" t="str">
            <v>RS 012</v>
          </cell>
          <cell r="B11">
            <v>12</v>
          </cell>
          <cell r="C11" t="str">
            <v>C</v>
          </cell>
          <cell r="D11" t="str">
            <v>T</v>
          </cell>
          <cell r="E11" t="str">
            <v>Kamchere - Kalumba T/Off</v>
          </cell>
          <cell r="F11" t="str">
            <v>M01</v>
          </cell>
          <cell r="G11">
            <v>17</v>
          </cell>
          <cell r="H11">
            <v>13.4</v>
          </cell>
          <cell r="I11">
            <v>6</v>
          </cell>
          <cell r="J11" t="str">
            <v>F</v>
          </cell>
          <cell r="K11" t="str">
            <v>LILONGWE</v>
          </cell>
        </row>
        <row r="12">
          <cell r="A12" t="str">
            <v>RS 037</v>
          </cell>
          <cell r="B12">
            <v>37</v>
          </cell>
          <cell r="C12" t="str">
            <v>C</v>
          </cell>
          <cell r="D12" t="str">
            <v>T</v>
          </cell>
          <cell r="E12" t="str">
            <v>Kalumba T/Off - Diamphwe River Bridge</v>
          </cell>
          <cell r="F12" t="str">
            <v>M01</v>
          </cell>
          <cell r="G12">
            <v>18</v>
          </cell>
          <cell r="H12">
            <v>18.7</v>
          </cell>
          <cell r="I12">
            <v>6</v>
          </cell>
          <cell r="J12" t="str">
            <v>F</v>
          </cell>
          <cell r="K12" t="str">
            <v>LILONGWE</v>
          </cell>
        </row>
        <row r="13">
          <cell r="A13" t="str">
            <v>RS 025</v>
          </cell>
          <cell r="B13">
            <v>25</v>
          </cell>
          <cell r="C13" t="str">
            <v>C</v>
          </cell>
          <cell r="D13" t="str">
            <v>T</v>
          </cell>
          <cell r="E13" t="str">
            <v>Diamphwe River - Junction S126</v>
          </cell>
          <cell r="F13" t="str">
            <v>M01</v>
          </cell>
          <cell r="G13">
            <v>19</v>
          </cell>
          <cell r="H13">
            <v>5.4</v>
          </cell>
          <cell r="I13">
            <v>6</v>
          </cell>
          <cell r="J13" t="str">
            <v>R</v>
          </cell>
          <cell r="K13" t="str">
            <v>DEDZA</v>
          </cell>
        </row>
        <row r="14">
          <cell r="A14" t="str">
            <v>RS 010</v>
          </cell>
          <cell r="B14">
            <v>10</v>
          </cell>
          <cell r="C14" t="str">
            <v>C</v>
          </cell>
          <cell r="D14" t="str">
            <v>T</v>
          </cell>
          <cell r="E14" t="str">
            <v>Junction S126 - Linthipe</v>
          </cell>
          <cell r="F14" t="str">
            <v>M01</v>
          </cell>
          <cell r="G14">
            <v>20</v>
          </cell>
          <cell r="H14">
            <v>8.1</v>
          </cell>
          <cell r="I14">
            <v>6</v>
          </cell>
          <cell r="J14" t="str">
            <v>R</v>
          </cell>
          <cell r="K14" t="str">
            <v>DEDZA</v>
          </cell>
        </row>
        <row r="15">
          <cell r="A15" t="str">
            <v>RS 038</v>
          </cell>
          <cell r="B15">
            <v>38</v>
          </cell>
          <cell r="C15" t="str">
            <v>C</v>
          </cell>
          <cell r="D15" t="str">
            <v>T</v>
          </cell>
          <cell r="E15" t="str">
            <v>Linthipe - Chimbiya</v>
          </cell>
          <cell r="F15" t="str">
            <v>M01</v>
          </cell>
          <cell r="G15">
            <v>21</v>
          </cell>
          <cell r="H15">
            <v>6.3</v>
          </cell>
          <cell r="I15">
            <v>6</v>
          </cell>
          <cell r="J15" t="str">
            <v>R</v>
          </cell>
          <cell r="K15" t="str">
            <v>LILONGWE</v>
          </cell>
        </row>
        <row r="16">
          <cell r="A16" t="str">
            <v>RS 023</v>
          </cell>
          <cell r="B16">
            <v>23</v>
          </cell>
          <cell r="C16" t="str">
            <v>C</v>
          </cell>
          <cell r="D16" t="str">
            <v>T</v>
          </cell>
          <cell r="E16" t="str">
            <v>Chimbiya - Zuze</v>
          </cell>
          <cell r="F16" t="str">
            <v>M01</v>
          </cell>
          <cell r="G16">
            <v>22</v>
          </cell>
          <cell r="H16">
            <v>31.8</v>
          </cell>
          <cell r="I16">
            <v>6</v>
          </cell>
          <cell r="J16" t="str">
            <v>H</v>
          </cell>
          <cell r="K16" t="str">
            <v>DEDZA</v>
          </cell>
        </row>
        <row r="17">
          <cell r="A17" t="str">
            <v>RS 033</v>
          </cell>
          <cell r="B17">
            <v>33</v>
          </cell>
          <cell r="C17" t="str">
            <v>C</v>
          </cell>
          <cell r="D17" t="str">
            <v>T</v>
          </cell>
          <cell r="E17" t="str">
            <v>Dauya - Kapesi</v>
          </cell>
          <cell r="F17" t="str">
            <v>M01</v>
          </cell>
          <cell r="G17">
            <v>23</v>
          </cell>
          <cell r="H17">
            <v>12.5</v>
          </cell>
          <cell r="I17">
            <v>7</v>
          </cell>
          <cell r="J17" t="str">
            <v>F</v>
          </cell>
          <cell r="K17" t="str">
            <v>DEDZA</v>
          </cell>
        </row>
        <row r="18">
          <cell r="A18" t="str">
            <v>RS 040</v>
          </cell>
          <cell r="B18">
            <v>40</v>
          </cell>
          <cell r="C18" t="str">
            <v>C</v>
          </cell>
          <cell r="D18" t="str">
            <v>T</v>
          </cell>
          <cell r="E18" t="str">
            <v>Salima - Benga - Nkhotakota - Dwangwa</v>
          </cell>
          <cell r="F18" t="str">
            <v>M05</v>
          </cell>
          <cell r="G18">
            <v>99</v>
          </cell>
          <cell r="H18">
            <v>169</v>
          </cell>
          <cell r="I18" t="str">
            <v>-</v>
          </cell>
          <cell r="J18" t="str">
            <v>-</v>
          </cell>
          <cell r="K18" t="str">
            <v>Contains RS 43,66,50,54,53,61,42,58</v>
          </cell>
          <cell r="L18" t="str">
            <v>Section not used in Study</v>
          </cell>
        </row>
        <row r="19">
          <cell r="A19" t="str">
            <v>RS 043</v>
          </cell>
          <cell r="B19">
            <v>43</v>
          </cell>
          <cell r="C19" t="str">
            <v>C</v>
          </cell>
          <cell r="D19" t="str">
            <v>T</v>
          </cell>
          <cell r="E19" t="str">
            <v>Musenjere River- Bua River</v>
          </cell>
          <cell r="F19" t="str">
            <v>M05</v>
          </cell>
          <cell r="G19">
            <v>7</v>
          </cell>
          <cell r="H19">
            <v>14.7</v>
          </cell>
          <cell r="I19">
            <v>5</v>
          </cell>
          <cell r="J19" t="str">
            <v>R</v>
          </cell>
          <cell r="K19" t="str">
            <v>NKHOTA KOTA</v>
          </cell>
        </row>
        <row r="20">
          <cell r="A20" t="str">
            <v>RS 066</v>
          </cell>
          <cell r="B20">
            <v>66</v>
          </cell>
          <cell r="C20" t="str">
            <v>C</v>
          </cell>
          <cell r="D20" t="str">
            <v>T</v>
          </cell>
          <cell r="E20" t="str">
            <v>Bua River - Nkhota-kota</v>
          </cell>
          <cell r="F20" t="str">
            <v>M05</v>
          </cell>
          <cell r="G20">
            <v>8</v>
          </cell>
          <cell r="H20">
            <v>14.8</v>
          </cell>
          <cell r="I20">
            <v>5</v>
          </cell>
          <cell r="J20" t="str">
            <v>F</v>
          </cell>
          <cell r="K20" t="str">
            <v>NKHOTA KOTA</v>
          </cell>
        </row>
        <row r="21">
          <cell r="A21" t="str">
            <v>RS 050</v>
          </cell>
          <cell r="B21">
            <v>50</v>
          </cell>
          <cell r="C21" t="str">
            <v>C</v>
          </cell>
          <cell r="D21" t="str">
            <v>T</v>
          </cell>
          <cell r="E21" t="str">
            <v>Km 11.6-Km 18.3 (Nkhota-kota - Chia)</v>
          </cell>
          <cell r="F21" t="str">
            <v>M05</v>
          </cell>
          <cell r="G21">
            <v>10</v>
          </cell>
          <cell r="H21">
            <v>6.7</v>
          </cell>
          <cell r="I21">
            <v>5</v>
          </cell>
          <cell r="J21" t="str">
            <v>F</v>
          </cell>
          <cell r="K21" t="str">
            <v>NKHOTA KOTA</v>
          </cell>
        </row>
        <row r="22">
          <cell r="A22" t="str">
            <v>RS 054</v>
          </cell>
          <cell r="B22">
            <v>54</v>
          </cell>
          <cell r="C22" t="str">
            <v>C</v>
          </cell>
          <cell r="D22" t="str">
            <v>T</v>
          </cell>
          <cell r="E22" t="str">
            <v>Km 18.3-Chia River</v>
          </cell>
          <cell r="F22" t="str">
            <v>M05</v>
          </cell>
          <cell r="G22">
            <v>11</v>
          </cell>
          <cell r="H22">
            <v>5.4</v>
          </cell>
          <cell r="I22">
            <v>5</v>
          </cell>
          <cell r="J22" t="str">
            <v>F</v>
          </cell>
          <cell r="K22" t="str">
            <v>NKHOTA KOTA</v>
          </cell>
        </row>
        <row r="23">
          <cell r="A23" t="str">
            <v>RS 053</v>
          </cell>
          <cell r="B23">
            <v>53</v>
          </cell>
          <cell r="C23" t="str">
            <v>C</v>
          </cell>
          <cell r="D23" t="str">
            <v>T</v>
          </cell>
          <cell r="E23" t="str">
            <v>Chia River-Benga</v>
          </cell>
          <cell r="F23" t="str">
            <v>M05</v>
          </cell>
          <cell r="G23">
            <v>12</v>
          </cell>
          <cell r="H23">
            <v>29.4</v>
          </cell>
          <cell r="I23">
            <v>5</v>
          </cell>
          <cell r="J23" t="str">
            <v>F</v>
          </cell>
          <cell r="K23" t="str">
            <v>NKHOTA KOTA</v>
          </cell>
        </row>
        <row r="24">
          <cell r="A24" t="str">
            <v>RS 061</v>
          </cell>
          <cell r="B24">
            <v>61</v>
          </cell>
          <cell r="C24" t="str">
            <v>C</v>
          </cell>
          <cell r="D24" t="str">
            <v>T</v>
          </cell>
          <cell r="E24" t="str">
            <v>Benga-Kachisoka</v>
          </cell>
          <cell r="F24" t="str">
            <v>M05</v>
          </cell>
          <cell r="G24">
            <v>13</v>
          </cell>
          <cell r="H24">
            <v>2.7</v>
          </cell>
          <cell r="I24">
            <v>5</v>
          </cell>
          <cell r="J24" t="str">
            <v>F</v>
          </cell>
          <cell r="K24" t="str">
            <v>NKHOTA KOTA</v>
          </cell>
        </row>
        <row r="25">
          <cell r="A25" t="str">
            <v>RS 042</v>
          </cell>
          <cell r="B25">
            <v>42</v>
          </cell>
          <cell r="C25" t="str">
            <v>C</v>
          </cell>
          <cell r="D25" t="str">
            <v>T</v>
          </cell>
          <cell r="E25" t="str">
            <v>Chirua River Bridge - Thavite River Bridge</v>
          </cell>
          <cell r="F25" t="str">
            <v>M05</v>
          </cell>
          <cell r="G25">
            <v>14</v>
          </cell>
          <cell r="H25">
            <v>6</v>
          </cell>
          <cell r="I25">
            <v>5</v>
          </cell>
          <cell r="J25" t="str">
            <v>F</v>
          </cell>
          <cell r="K25" t="str">
            <v>SALIMA</v>
          </cell>
        </row>
        <row r="26">
          <cell r="A26" t="str">
            <v>RS 058</v>
          </cell>
          <cell r="B26">
            <v>58</v>
          </cell>
          <cell r="C26" t="str">
            <v>C</v>
          </cell>
          <cell r="D26" t="str">
            <v>T</v>
          </cell>
          <cell r="E26" t="str">
            <v>Thavite River Bridge - Kamphatenga</v>
          </cell>
          <cell r="F26" t="str">
            <v>M05</v>
          </cell>
          <cell r="G26">
            <v>15</v>
          </cell>
          <cell r="H26">
            <v>32.5</v>
          </cell>
          <cell r="I26">
            <v>7</v>
          </cell>
          <cell r="J26" t="str">
            <v>F</v>
          </cell>
          <cell r="K26" t="str">
            <v>SALIMA</v>
          </cell>
        </row>
        <row r="27">
          <cell r="A27" t="str">
            <v>RS 057</v>
          </cell>
          <cell r="B27">
            <v>57</v>
          </cell>
          <cell r="C27" t="str">
            <v>C</v>
          </cell>
          <cell r="D27" t="str">
            <v>T</v>
          </cell>
          <cell r="E27" t="str">
            <v>Malenga-Km 11.6</v>
          </cell>
          <cell r="F27" t="str">
            <v>M05</v>
          </cell>
          <cell r="G27">
            <v>99</v>
          </cell>
          <cell r="H27">
            <v>11.6</v>
          </cell>
          <cell r="I27" t="str">
            <v>-</v>
          </cell>
          <cell r="J27" t="str">
            <v>-</v>
          </cell>
          <cell r="K27" t="str">
            <v xml:space="preserve">Link does not exist </v>
          </cell>
          <cell r="L27" t="str">
            <v>Section not used in Study</v>
          </cell>
        </row>
        <row r="28">
          <cell r="A28" t="str">
            <v>RS 073</v>
          </cell>
          <cell r="B28">
            <v>73</v>
          </cell>
          <cell r="C28" t="str">
            <v>C</v>
          </cell>
          <cell r="D28" t="str">
            <v>T</v>
          </cell>
          <cell r="E28" t="str">
            <v>Kapiri - Bwanje River</v>
          </cell>
          <cell r="F28" t="str">
            <v>M10</v>
          </cell>
          <cell r="G28">
            <v>99</v>
          </cell>
          <cell r="H28">
            <v>9</v>
          </cell>
          <cell r="I28">
            <v>7</v>
          </cell>
          <cell r="J28" t="str">
            <v>F</v>
          </cell>
          <cell r="K28" t="str">
            <v>Contained within RS 72</v>
          </cell>
          <cell r="L28" t="str">
            <v>Section not used in Study</v>
          </cell>
        </row>
        <row r="29">
          <cell r="A29" t="str">
            <v>RS 072</v>
          </cell>
          <cell r="B29">
            <v>72</v>
          </cell>
          <cell r="C29" t="str">
            <v>C</v>
          </cell>
          <cell r="D29" t="str">
            <v>T</v>
          </cell>
          <cell r="E29" t="str">
            <v>Malambalala - Bwanje River</v>
          </cell>
          <cell r="F29" t="str">
            <v>M10</v>
          </cell>
          <cell r="G29">
            <v>3</v>
          </cell>
          <cell r="H29">
            <v>9</v>
          </cell>
          <cell r="I29">
            <v>7</v>
          </cell>
          <cell r="J29" t="str">
            <v>F</v>
          </cell>
          <cell r="K29" t="str">
            <v>DEDZA &amp; MANGOCHI</v>
          </cell>
        </row>
        <row r="30">
          <cell r="A30" t="str">
            <v>RS 078</v>
          </cell>
          <cell r="B30">
            <v>78</v>
          </cell>
          <cell r="C30" t="str">
            <v>C</v>
          </cell>
          <cell r="D30" t="str">
            <v>T</v>
          </cell>
          <cell r="E30" t="str">
            <v>Lilongwe-Mchinji</v>
          </cell>
          <cell r="F30" t="str">
            <v>M12</v>
          </cell>
          <cell r="G30">
            <v>99</v>
          </cell>
          <cell r="H30">
            <v>120</v>
          </cell>
          <cell r="I30">
            <v>6</v>
          </cell>
          <cell r="J30" t="str">
            <v>R</v>
          </cell>
          <cell r="K30" t="str">
            <v>Contains RS 80,79,77,76,75,836,74</v>
          </cell>
          <cell r="L30" t="str">
            <v>Section not used in Study</v>
          </cell>
        </row>
        <row r="31">
          <cell r="A31" t="str">
            <v>RS 080</v>
          </cell>
          <cell r="B31">
            <v>80</v>
          </cell>
          <cell r="C31" t="str">
            <v>C</v>
          </cell>
          <cell r="D31" t="str">
            <v>T</v>
          </cell>
          <cell r="E31" t="str">
            <v>International Border - Mchinji</v>
          </cell>
          <cell r="F31" t="str">
            <v>M12</v>
          </cell>
          <cell r="G31">
            <v>1</v>
          </cell>
          <cell r="H31">
            <v>11.5</v>
          </cell>
          <cell r="I31">
            <v>6</v>
          </cell>
          <cell r="J31" t="str">
            <v>F</v>
          </cell>
          <cell r="K31" t="str">
            <v>MCHINJI</v>
          </cell>
        </row>
        <row r="32">
          <cell r="A32" t="str">
            <v>RS 079</v>
          </cell>
          <cell r="B32">
            <v>79</v>
          </cell>
          <cell r="C32" t="str">
            <v>C</v>
          </cell>
          <cell r="D32" t="str">
            <v>T</v>
          </cell>
          <cell r="E32" t="str">
            <v>Mchinji - Kamwendo</v>
          </cell>
          <cell r="F32" t="str">
            <v>M12</v>
          </cell>
          <cell r="G32">
            <v>2</v>
          </cell>
          <cell r="H32">
            <v>19.100000000000001</v>
          </cell>
          <cell r="I32">
            <v>6</v>
          </cell>
          <cell r="J32" t="str">
            <v>F</v>
          </cell>
          <cell r="K32" t="str">
            <v>MCHINJI</v>
          </cell>
        </row>
        <row r="33">
          <cell r="A33" t="str">
            <v>RS 077</v>
          </cell>
          <cell r="B33">
            <v>77</v>
          </cell>
          <cell r="C33" t="str">
            <v>C</v>
          </cell>
          <cell r="D33" t="str">
            <v>T</v>
          </cell>
          <cell r="E33" t="str">
            <v>Kamwendo - Bua River</v>
          </cell>
          <cell r="F33" t="str">
            <v>M12</v>
          </cell>
          <cell r="G33">
            <v>3</v>
          </cell>
          <cell r="H33">
            <v>14.7</v>
          </cell>
          <cell r="I33">
            <v>6</v>
          </cell>
          <cell r="J33" t="str">
            <v>F</v>
          </cell>
          <cell r="K33" t="str">
            <v>MCHINJI</v>
          </cell>
        </row>
        <row r="34">
          <cell r="A34" t="str">
            <v>RS 076</v>
          </cell>
          <cell r="B34">
            <v>76</v>
          </cell>
          <cell r="C34" t="str">
            <v>C</v>
          </cell>
          <cell r="D34" t="str">
            <v>T</v>
          </cell>
          <cell r="E34" t="str">
            <v>Bua River - Namitete River Bridge</v>
          </cell>
          <cell r="F34" t="str">
            <v>M12</v>
          </cell>
          <cell r="G34">
            <v>4</v>
          </cell>
          <cell r="H34">
            <v>27.9</v>
          </cell>
          <cell r="I34">
            <v>6</v>
          </cell>
          <cell r="J34" t="str">
            <v>F</v>
          </cell>
          <cell r="K34" t="str">
            <v>MCHINJI</v>
          </cell>
        </row>
        <row r="35">
          <cell r="A35" t="str">
            <v>RS 075</v>
          </cell>
          <cell r="B35">
            <v>75</v>
          </cell>
          <cell r="C35" t="str">
            <v>C</v>
          </cell>
          <cell r="D35" t="str">
            <v>T</v>
          </cell>
          <cell r="E35" t="str">
            <v>Namitete River Bridge - Chileka</v>
          </cell>
          <cell r="F35" t="str">
            <v>M12</v>
          </cell>
          <cell r="G35">
            <v>5</v>
          </cell>
          <cell r="H35">
            <v>4.0999999999999996</v>
          </cell>
          <cell r="I35">
            <v>6</v>
          </cell>
          <cell r="J35" t="str">
            <v>R</v>
          </cell>
          <cell r="K35" t="str">
            <v>LILONGWE</v>
          </cell>
        </row>
        <row r="36">
          <cell r="A36" t="str">
            <v>RS 836</v>
          </cell>
          <cell r="B36" t="str">
            <v>n.a.</v>
          </cell>
          <cell r="C36" t="str">
            <v>C</v>
          </cell>
          <cell r="D36" t="str">
            <v>T</v>
          </cell>
          <cell r="E36" t="str">
            <v>Chileka - Chankhandwe</v>
          </cell>
          <cell r="F36" t="str">
            <v>M12</v>
          </cell>
          <cell r="G36">
            <v>6</v>
          </cell>
          <cell r="H36">
            <v>31.4</v>
          </cell>
          <cell r="I36">
            <v>6</v>
          </cell>
          <cell r="J36" t="str">
            <v>R</v>
          </cell>
          <cell r="K36" t="str">
            <v>LILONGWE</v>
          </cell>
          <cell r="L36" t="str">
            <v xml:space="preserve">New section part of RS 78 </v>
          </cell>
        </row>
        <row r="37">
          <cell r="A37" t="str">
            <v>RS 074</v>
          </cell>
          <cell r="B37">
            <v>74</v>
          </cell>
          <cell r="C37" t="str">
            <v>C</v>
          </cell>
          <cell r="D37" t="str">
            <v>T</v>
          </cell>
          <cell r="E37" t="str">
            <v>Chankhandwe - Njewa</v>
          </cell>
          <cell r="F37" t="str">
            <v>M12</v>
          </cell>
          <cell r="G37">
            <v>7</v>
          </cell>
          <cell r="H37">
            <v>11.3</v>
          </cell>
          <cell r="I37">
            <v>6</v>
          </cell>
          <cell r="J37" t="str">
            <v>R</v>
          </cell>
          <cell r="K37" t="str">
            <v>LILONGWE</v>
          </cell>
        </row>
        <row r="38">
          <cell r="A38" t="str">
            <v>RS 083</v>
          </cell>
          <cell r="B38">
            <v>83</v>
          </cell>
          <cell r="C38" t="str">
            <v>C</v>
          </cell>
          <cell r="D38" t="str">
            <v>T</v>
          </cell>
          <cell r="E38" t="str">
            <v>Chembe Railroad - Kaphatenga</v>
          </cell>
          <cell r="F38" t="str">
            <v>M14</v>
          </cell>
          <cell r="G38">
            <v>99</v>
          </cell>
          <cell r="H38">
            <v>8.6999999999999993</v>
          </cell>
          <cell r="I38">
            <v>6</v>
          </cell>
          <cell r="J38" t="str">
            <v>F</v>
          </cell>
          <cell r="K38" t="str">
            <v>Contains RS 60 &amp; 45</v>
          </cell>
          <cell r="L38" t="str">
            <v>Section not used in Study</v>
          </cell>
        </row>
        <row r="39">
          <cell r="A39" t="str">
            <v>RS 060</v>
          </cell>
          <cell r="B39">
            <v>60</v>
          </cell>
          <cell r="C39" t="str">
            <v>C</v>
          </cell>
          <cell r="D39" t="str">
            <v>T</v>
          </cell>
          <cell r="E39" t="str">
            <v>Chembe Railroad Bridge - Makande</v>
          </cell>
          <cell r="F39" t="str">
            <v>M14</v>
          </cell>
          <cell r="G39" t="str">
            <v>T</v>
          </cell>
          <cell r="H39">
            <v>6.8</v>
          </cell>
          <cell r="I39">
            <v>7</v>
          </cell>
          <cell r="J39" t="str">
            <v>F</v>
          </cell>
          <cell r="K39" t="str">
            <v>SALIMA</v>
          </cell>
          <cell r="L39" t="str">
            <v>Changed designation from M5 to M14</v>
          </cell>
        </row>
        <row r="40">
          <cell r="A40" t="str">
            <v>RS 045</v>
          </cell>
          <cell r="B40">
            <v>45</v>
          </cell>
          <cell r="C40" t="str">
            <v>C</v>
          </cell>
          <cell r="D40" t="str">
            <v>T</v>
          </cell>
          <cell r="E40" t="str">
            <v>Makande - Kaphatenga</v>
          </cell>
          <cell r="F40" t="str">
            <v>M14</v>
          </cell>
          <cell r="G40">
            <v>8</v>
          </cell>
          <cell r="H40">
            <v>4.5999999999999996</v>
          </cell>
          <cell r="I40">
            <v>6</v>
          </cell>
          <cell r="J40" t="str">
            <v>F</v>
          </cell>
          <cell r="K40" t="str">
            <v>SALIMA</v>
          </cell>
          <cell r="L40" t="str">
            <v>Changed designation from M5 to M14</v>
          </cell>
        </row>
        <row r="41">
          <cell r="A41" t="str">
            <v>RS 085</v>
          </cell>
          <cell r="B41">
            <v>85</v>
          </cell>
          <cell r="C41" t="str">
            <v>C</v>
          </cell>
          <cell r="D41" t="str">
            <v>T</v>
          </cell>
          <cell r="E41" t="str">
            <v>Salima - Senga Bay</v>
          </cell>
          <cell r="F41" t="str">
            <v>S122</v>
          </cell>
          <cell r="G41">
            <v>99</v>
          </cell>
          <cell r="H41">
            <v>22</v>
          </cell>
          <cell r="I41">
            <v>7</v>
          </cell>
          <cell r="J41" t="str">
            <v>F</v>
          </cell>
          <cell r="K41" t="str">
            <v>Contains RS276 &amp; 275</v>
          </cell>
          <cell r="L41" t="str">
            <v>Section not used in Study</v>
          </cell>
        </row>
        <row r="42">
          <cell r="A42" t="str">
            <v>RS 276</v>
          </cell>
          <cell r="B42">
            <v>98</v>
          </cell>
          <cell r="C42" t="str">
            <v>C</v>
          </cell>
          <cell r="D42" t="str">
            <v>T</v>
          </cell>
          <cell r="E42" t="str">
            <v>Salima railway crossing - Mikute</v>
          </cell>
          <cell r="F42" t="str">
            <v>S122</v>
          </cell>
          <cell r="G42">
            <v>2</v>
          </cell>
          <cell r="H42">
            <v>14.4</v>
          </cell>
          <cell r="I42">
            <v>7</v>
          </cell>
          <cell r="J42" t="str">
            <v>F</v>
          </cell>
          <cell r="K42" t="str">
            <v>SALIMA</v>
          </cell>
        </row>
        <row r="43">
          <cell r="A43" t="str">
            <v>RS 275</v>
          </cell>
          <cell r="B43">
            <v>97</v>
          </cell>
          <cell r="C43" t="str">
            <v>C</v>
          </cell>
          <cell r="D43" t="str">
            <v>T</v>
          </cell>
          <cell r="E43" t="str">
            <v>Mikute - Grand Beach</v>
          </cell>
          <cell r="F43" t="str">
            <v>S122</v>
          </cell>
          <cell r="G43">
            <v>3</v>
          </cell>
          <cell r="H43">
            <v>5.6</v>
          </cell>
          <cell r="I43">
            <v>7</v>
          </cell>
          <cell r="J43" t="str">
            <v>F</v>
          </cell>
          <cell r="K43" t="str">
            <v>SALIMA</v>
          </cell>
        </row>
        <row r="44">
          <cell r="A44" t="str">
            <v>RS 086</v>
          </cell>
          <cell r="B44">
            <v>86</v>
          </cell>
          <cell r="C44" t="str">
            <v>C</v>
          </cell>
          <cell r="D44" t="str">
            <v>T</v>
          </cell>
          <cell r="E44">
            <v>0</v>
          </cell>
          <cell r="F44" t="str">
            <v>S122</v>
          </cell>
          <cell r="G44">
            <v>0</v>
          </cell>
          <cell r="H44" t="str">
            <v>NO ROAD SECTION with this MOWS Project No.</v>
          </cell>
          <cell r="I44">
            <v>0</v>
          </cell>
          <cell r="J44">
            <v>0</v>
          </cell>
          <cell r="K44">
            <v>0</v>
          </cell>
          <cell r="L44" t="str">
            <v>Deleted from road sections in Study</v>
          </cell>
        </row>
        <row r="45">
          <cell r="A45" t="str">
            <v>RS 087</v>
          </cell>
          <cell r="B45">
            <v>87</v>
          </cell>
          <cell r="C45" t="str">
            <v>C</v>
          </cell>
          <cell r="D45" t="str">
            <v>T</v>
          </cell>
          <cell r="E45">
            <v>0</v>
          </cell>
          <cell r="F45" t="str">
            <v>S122</v>
          </cell>
          <cell r="G45">
            <v>0</v>
          </cell>
          <cell r="H45" t="str">
            <v>NO ROAD SECTION with this MOWS Project No.</v>
          </cell>
          <cell r="I45">
            <v>0</v>
          </cell>
          <cell r="J45">
            <v>0</v>
          </cell>
          <cell r="K45">
            <v>0</v>
          </cell>
          <cell r="L45" t="str">
            <v>Deleted from road sections in Study</v>
          </cell>
        </row>
        <row r="46">
          <cell r="A46" t="str">
            <v>RS 088</v>
          </cell>
          <cell r="B46">
            <v>88</v>
          </cell>
          <cell r="C46" t="str">
            <v>C</v>
          </cell>
          <cell r="D46" t="str">
            <v>T</v>
          </cell>
          <cell r="E46">
            <v>0</v>
          </cell>
          <cell r="F46" t="str">
            <v>S122</v>
          </cell>
          <cell r="G46">
            <v>0</v>
          </cell>
          <cell r="H46" t="str">
            <v>NO ROAD SECTION with this MOWS Project No.</v>
          </cell>
          <cell r="I46">
            <v>0</v>
          </cell>
          <cell r="J46">
            <v>0</v>
          </cell>
          <cell r="K46">
            <v>0</v>
          </cell>
          <cell r="L46" t="str">
            <v>Deleted from road sections in Study</v>
          </cell>
        </row>
        <row r="47">
          <cell r="A47" t="str">
            <v>RS 089</v>
          </cell>
          <cell r="B47">
            <v>89</v>
          </cell>
          <cell r="C47" t="str">
            <v>C</v>
          </cell>
          <cell r="D47" t="str">
            <v>T</v>
          </cell>
          <cell r="E47" t="str">
            <v xml:space="preserve"> Balaka - Salima</v>
          </cell>
          <cell r="F47" t="str">
            <v>M05</v>
          </cell>
          <cell r="G47">
            <v>99</v>
          </cell>
          <cell r="H47">
            <v>158</v>
          </cell>
          <cell r="I47" t="str">
            <v>-</v>
          </cell>
          <cell r="J47" t="str">
            <v>-</v>
          </cell>
          <cell r="K47" t="str">
            <v>Contains RS 51,67,64,59,63,55,41,46,65,56</v>
          </cell>
          <cell r="L47" t="str">
            <v>Section not used in Study</v>
          </cell>
        </row>
        <row r="48">
          <cell r="A48" t="str">
            <v>RS 051</v>
          </cell>
          <cell r="B48">
            <v>51</v>
          </cell>
          <cell r="C48" t="str">
            <v>C</v>
          </cell>
          <cell r="D48" t="str">
            <v>T</v>
          </cell>
          <cell r="E48" t="str">
            <v>Junction S122 - Linthipe River</v>
          </cell>
          <cell r="F48" t="str">
            <v>M05</v>
          </cell>
          <cell r="G48">
            <v>17</v>
          </cell>
          <cell r="H48">
            <v>1.9</v>
          </cell>
          <cell r="I48">
            <v>7</v>
          </cell>
          <cell r="J48" t="str">
            <v>F</v>
          </cell>
          <cell r="K48" t="str">
            <v>SALIMA</v>
          </cell>
        </row>
        <row r="49">
          <cell r="A49" t="str">
            <v>RS 067</v>
          </cell>
          <cell r="B49">
            <v>67</v>
          </cell>
          <cell r="C49" t="str">
            <v>C</v>
          </cell>
          <cell r="D49" t="str">
            <v>T</v>
          </cell>
          <cell r="E49" t="str">
            <v>Linthipe River - Luwadzi River Bridge</v>
          </cell>
          <cell r="F49" t="str">
            <v>M05</v>
          </cell>
          <cell r="G49">
            <v>18</v>
          </cell>
          <cell r="H49">
            <v>20.8</v>
          </cell>
          <cell r="I49">
            <v>7</v>
          </cell>
          <cell r="J49" t="str">
            <v>F</v>
          </cell>
          <cell r="K49" t="str">
            <v>SALIMA</v>
          </cell>
        </row>
        <row r="50">
          <cell r="A50" t="str">
            <v>RS 064</v>
          </cell>
          <cell r="B50">
            <v>64</v>
          </cell>
          <cell r="C50" t="str">
            <v>C</v>
          </cell>
          <cell r="D50" t="str">
            <v>T</v>
          </cell>
          <cell r="E50" t="str">
            <v>Luwadzi River Bridge - Ngodzi River Bridge</v>
          </cell>
          <cell r="F50" t="str">
            <v>M05</v>
          </cell>
          <cell r="G50">
            <v>19</v>
          </cell>
          <cell r="H50">
            <v>15.8</v>
          </cell>
          <cell r="I50">
            <v>7</v>
          </cell>
          <cell r="J50" t="str">
            <v>F</v>
          </cell>
          <cell r="K50" t="str">
            <v>SALIMA</v>
          </cell>
        </row>
        <row r="51">
          <cell r="A51" t="str">
            <v>RS 059</v>
          </cell>
          <cell r="B51">
            <v>59</v>
          </cell>
          <cell r="C51" t="str">
            <v>C</v>
          </cell>
          <cell r="D51" t="str">
            <v>T</v>
          </cell>
          <cell r="E51" t="str">
            <v>Ngodzi River Bridge - Mtakataka</v>
          </cell>
          <cell r="F51" t="str">
            <v>M05</v>
          </cell>
          <cell r="G51">
            <v>20</v>
          </cell>
          <cell r="H51">
            <v>14.3</v>
          </cell>
          <cell r="I51">
            <v>7</v>
          </cell>
          <cell r="J51" t="str">
            <v>F</v>
          </cell>
          <cell r="K51" t="str">
            <v>SALIMA</v>
          </cell>
        </row>
        <row r="52">
          <cell r="A52" t="str">
            <v>RS 063</v>
          </cell>
          <cell r="B52">
            <v>63</v>
          </cell>
          <cell r="C52" t="str">
            <v>C</v>
          </cell>
          <cell r="D52" t="str">
            <v>T</v>
          </cell>
          <cell r="E52" t="str">
            <v>Mtakataka - Golomoti</v>
          </cell>
          <cell r="F52" t="str">
            <v>M05</v>
          </cell>
          <cell r="G52">
            <v>21</v>
          </cell>
          <cell r="H52">
            <v>25.5</v>
          </cell>
          <cell r="I52">
            <v>7</v>
          </cell>
          <cell r="J52" t="str">
            <v>F</v>
          </cell>
          <cell r="K52" t="str">
            <v>DEDZA</v>
          </cell>
        </row>
        <row r="53">
          <cell r="A53" t="str">
            <v>RS 055</v>
          </cell>
          <cell r="B53">
            <v>55</v>
          </cell>
          <cell r="C53" t="str">
            <v>C</v>
          </cell>
          <cell r="D53" t="str">
            <v>T</v>
          </cell>
          <cell r="E53" t="str">
            <v>Golomoti - Kasinje</v>
          </cell>
          <cell r="F53" t="str">
            <v>M05</v>
          </cell>
          <cell r="G53">
            <v>22</v>
          </cell>
          <cell r="H53">
            <v>14.4</v>
          </cell>
          <cell r="I53">
            <v>8</v>
          </cell>
          <cell r="J53" t="str">
            <v>F</v>
          </cell>
          <cell r="K53" t="str">
            <v>NTCHEU</v>
          </cell>
        </row>
        <row r="54">
          <cell r="A54" t="str">
            <v>RS 041</v>
          </cell>
          <cell r="B54">
            <v>41</v>
          </cell>
          <cell r="C54" t="str">
            <v>C</v>
          </cell>
          <cell r="D54" t="str">
            <v>T</v>
          </cell>
          <cell r="E54" t="str">
            <v>Kasinje - Sharpevale</v>
          </cell>
          <cell r="F54" t="str">
            <v>M05</v>
          </cell>
          <cell r="G54">
            <v>23</v>
          </cell>
          <cell r="H54">
            <v>10.5</v>
          </cell>
          <cell r="I54">
            <v>8</v>
          </cell>
          <cell r="J54" t="str">
            <v>F</v>
          </cell>
          <cell r="K54" t="str">
            <v>NTCHEU</v>
          </cell>
        </row>
        <row r="55">
          <cell r="A55" t="str">
            <v>RS 046</v>
          </cell>
          <cell r="B55">
            <v>46</v>
          </cell>
          <cell r="C55" t="str">
            <v>C</v>
          </cell>
          <cell r="D55" t="str">
            <v>T</v>
          </cell>
          <cell r="E55" t="str">
            <v>Sharpevale - Bilila</v>
          </cell>
          <cell r="F55" t="str">
            <v>M05</v>
          </cell>
          <cell r="G55">
            <v>24</v>
          </cell>
          <cell r="H55">
            <v>28.3</v>
          </cell>
          <cell r="I55">
            <v>8</v>
          </cell>
          <cell r="J55" t="str">
            <v>R</v>
          </cell>
          <cell r="K55" t="str">
            <v>NTCHEU</v>
          </cell>
        </row>
        <row r="56">
          <cell r="A56" t="str">
            <v>RS 065</v>
          </cell>
          <cell r="B56">
            <v>65</v>
          </cell>
          <cell r="C56" t="str">
            <v>C</v>
          </cell>
          <cell r="D56" t="str">
            <v>T</v>
          </cell>
          <cell r="E56" t="str">
            <v>Bilila - Linengwe River</v>
          </cell>
          <cell r="F56" t="str">
            <v>M05</v>
          </cell>
          <cell r="G56">
            <v>25</v>
          </cell>
          <cell r="H56">
            <v>5.2</v>
          </cell>
          <cell r="I56">
            <v>8</v>
          </cell>
          <cell r="J56" t="str">
            <v>F</v>
          </cell>
          <cell r="K56" t="str">
            <v>NTCHEU</v>
          </cell>
        </row>
        <row r="57">
          <cell r="A57" t="str">
            <v>RS 056</v>
          </cell>
          <cell r="B57">
            <v>56</v>
          </cell>
          <cell r="C57" t="str">
            <v>C</v>
          </cell>
          <cell r="D57" t="str">
            <v>T</v>
          </cell>
          <cell r="E57" t="str">
            <v>Linengwe River - Balaka Market (junction M1)</v>
          </cell>
          <cell r="F57" t="str">
            <v>M05</v>
          </cell>
          <cell r="G57">
            <v>26</v>
          </cell>
          <cell r="H57">
            <v>7.4</v>
          </cell>
          <cell r="I57">
            <v>8</v>
          </cell>
          <cell r="J57" t="str">
            <v>F</v>
          </cell>
          <cell r="K57" t="str">
            <v>NTCHEU</v>
          </cell>
        </row>
        <row r="58">
          <cell r="A58" t="str">
            <v>RS 116</v>
          </cell>
          <cell r="B58">
            <v>116</v>
          </cell>
          <cell r="C58" t="str">
            <v>S</v>
          </cell>
          <cell r="D58" t="str">
            <v>T</v>
          </cell>
          <cell r="E58" t="str">
            <v>Blantyre - Limbe</v>
          </cell>
          <cell r="F58" t="str">
            <v>M02</v>
          </cell>
          <cell r="G58">
            <v>99</v>
          </cell>
          <cell r="H58">
            <v>7.9</v>
          </cell>
          <cell r="I58">
            <v>9</v>
          </cell>
          <cell r="J58" t="str">
            <v>R</v>
          </cell>
          <cell r="K58" t="str">
            <v>Same as RS 174</v>
          </cell>
          <cell r="L58" t="str">
            <v>Section not used in Study</v>
          </cell>
        </row>
        <row r="59">
          <cell r="A59" t="str">
            <v>RS 174</v>
          </cell>
          <cell r="B59">
            <v>174</v>
          </cell>
          <cell r="C59" t="str">
            <v>S</v>
          </cell>
          <cell r="D59" t="str">
            <v>U</v>
          </cell>
          <cell r="E59" t="str">
            <v>Chipembere Highway (M2, Blantyre - Limbe)</v>
          </cell>
          <cell r="F59" t="str">
            <v>Urban</v>
          </cell>
          <cell r="G59">
            <v>16</v>
          </cell>
          <cell r="H59">
            <v>9</v>
          </cell>
          <cell r="I59" t="str">
            <v>C</v>
          </cell>
          <cell r="J59" t="str">
            <v>R</v>
          </cell>
          <cell r="K59" t="str">
            <v>IN BLANTYRE CITY</v>
          </cell>
        </row>
        <row r="60">
          <cell r="A60" t="str">
            <v>RS 122</v>
          </cell>
          <cell r="B60">
            <v>122</v>
          </cell>
          <cell r="C60" t="str">
            <v>S</v>
          </cell>
          <cell r="D60" t="str">
            <v>T</v>
          </cell>
          <cell r="E60" t="str">
            <v>Nkoloma - Zomba Township Boundary</v>
          </cell>
          <cell r="F60" t="str">
            <v>M03</v>
          </cell>
          <cell r="G60">
            <v>99</v>
          </cell>
          <cell r="H60">
            <v>6.4</v>
          </cell>
          <cell r="I60">
            <v>9</v>
          </cell>
          <cell r="J60" t="str">
            <v>R</v>
          </cell>
          <cell r="K60" t="str">
            <v>Contained within RS 126</v>
          </cell>
          <cell r="L60" t="str">
            <v>Section not used in Study</v>
          </cell>
        </row>
        <row r="61">
          <cell r="A61" t="str">
            <v>RS 126</v>
          </cell>
          <cell r="B61">
            <v>126</v>
          </cell>
          <cell r="C61" t="str">
            <v>S</v>
          </cell>
          <cell r="D61" t="str">
            <v>T</v>
          </cell>
          <cell r="E61" t="str">
            <v>Namadzi River-Zomba South Township Boundary</v>
          </cell>
          <cell r="F61" t="str">
            <v>M03</v>
          </cell>
          <cell r="G61">
            <v>3</v>
          </cell>
          <cell r="H61">
            <v>13.3</v>
          </cell>
          <cell r="I61">
            <v>9</v>
          </cell>
          <cell r="J61" t="str">
            <v>R</v>
          </cell>
          <cell r="K61" t="str">
            <v>ZOMBA</v>
          </cell>
        </row>
        <row r="62">
          <cell r="A62" t="str">
            <v>RS 148</v>
          </cell>
          <cell r="B62">
            <v>148</v>
          </cell>
          <cell r="C62" t="str">
            <v>N</v>
          </cell>
          <cell r="D62" t="str">
            <v>U</v>
          </cell>
          <cell r="E62" t="str">
            <v>Mzuzu Hotel Road</v>
          </cell>
          <cell r="F62" t="str">
            <v>Urban</v>
          </cell>
          <cell r="G62" t="str">
            <v>U</v>
          </cell>
          <cell r="H62">
            <v>2</v>
          </cell>
          <cell r="I62" t="str">
            <v>C</v>
          </cell>
          <cell r="J62" t="str">
            <v>R</v>
          </cell>
          <cell r="K62" t="str">
            <v xml:space="preserve">Split into RS 849 &amp; 850 (bitumen &amp; earth sections) </v>
          </cell>
          <cell r="L62" t="str">
            <v>Section not used in Study</v>
          </cell>
        </row>
        <row r="63">
          <cell r="A63" t="str">
            <v>RS 849</v>
          </cell>
          <cell r="B63" t="str">
            <v>n.a.</v>
          </cell>
          <cell r="C63" t="str">
            <v>N</v>
          </cell>
          <cell r="D63" t="str">
            <v>U</v>
          </cell>
          <cell r="E63" t="str">
            <v>Viphya Drive (Kamuzu Avenue to Mazuzu Hotel)</v>
          </cell>
          <cell r="F63" t="str">
            <v>Urban</v>
          </cell>
          <cell r="G63" t="str">
            <v>U</v>
          </cell>
          <cell r="H63">
            <v>0.5</v>
          </cell>
          <cell r="I63">
            <v>0</v>
          </cell>
          <cell r="J63">
            <v>0</v>
          </cell>
          <cell r="K63" t="str">
            <v>MZUZU CITY</v>
          </cell>
        </row>
        <row r="64">
          <cell r="A64" t="str">
            <v>RS 850</v>
          </cell>
          <cell r="B64" t="str">
            <v>n.a.</v>
          </cell>
          <cell r="C64" t="str">
            <v>N</v>
          </cell>
          <cell r="D64" t="str">
            <v>U</v>
          </cell>
          <cell r="E64" t="str">
            <v>Viphya Drive (Mazuzu Hotel to end)</v>
          </cell>
          <cell r="F64" t="str">
            <v>Urban</v>
          </cell>
          <cell r="G64" t="str">
            <v>U</v>
          </cell>
          <cell r="H64">
            <v>1.5</v>
          </cell>
          <cell r="I64">
            <v>0</v>
          </cell>
          <cell r="J64">
            <v>0</v>
          </cell>
          <cell r="K64" t="str">
            <v>MZUZU CITY</v>
          </cell>
        </row>
        <row r="65">
          <cell r="A65" t="str">
            <v>RS 166</v>
          </cell>
          <cell r="B65">
            <v>166</v>
          </cell>
          <cell r="C65" t="str">
            <v>S</v>
          </cell>
          <cell r="D65" t="str">
            <v>U</v>
          </cell>
          <cell r="E65" t="str">
            <v>Zingwagwa Road (Chikwawa Road - Kapeni Road)</v>
          </cell>
          <cell r="F65" t="str">
            <v>Urban</v>
          </cell>
          <cell r="G65">
            <v>12</v>
          </cell>
          <cell r="H65">
            <v>7.7</v>
          </cell>
          <cell r="I65" t="str">
            <v>C</v>
          </cell>
          <cell r="J65" t="str">
            <v>R</v>
          </cell>
          <cell r="K65" t="str">
            <v>Name &amp; length modified by City Council</v>
          </cell>
          <cell r="L65" t="str">
            <v>See next line for change</v>
          </cell>
        </row>
        <row r="66">
          <cell r="A66" t="str">
            <v>RS 166</v>
          </cell>
          <cell r="B66">
            <v>166</v>
          </cell>
          <cell r="C66" t="str">
            <v>S</v>
          </cell>
          <cell r="D66" t="str">
            <v>U</v>
          </cell>
          <cell r="E66" t="str">
            <v>Kudya - Zingwagwa - Somba</v>
          </cell>
          <cell r="F66" t="str">
            <v>Urban</v>
          </cell>
          <cell r="G66">
            <v>12</v>
          </cell>
          <cell r="H66">
            <v>7.7</v>
          </cell>
          <cell r="I66" t="str">
            <v>C</v>
          </cell>
          <cell r="J66" t="str">
            <v>R</v>
          </cell>
          <cell r="K66" t="str">
            <v>IN BLANTYRE CITY</v>
          </cell>
          <cell r="L66" t="str">
            <v>New section details</v>
          </cell>
        </row>
        <row r="67">
          <cell r="A67" t="str">
            <v>RS 170</v>
          </cell>
          <cell r="B67">
            <v>170</v>
          </cell>
          <cell r="C67" t="str">
            <v>S</v>
          </cell>
          <cell r="D67" t="str">
            <v>U</v>
          </cell>
          <cell r="E67" t="str">
            <v>Zomba - Chikanda</v>
          </cell>
          <cell r="F67" t="str">
            <v>Urban</v>
          </cell>
          <cell r="G67">
            <v>99</v>
          </cell>
          <cell r="H67">
            <v>2</v>
          </cell>
          <cell r="I67" t="str">
            <v>C</v>
          </cell>
          <cell r="J67" t="str">
            <v>R</v>
          </cell>
          <cell r="K67" t="str">
            <v>Split into RS 841 &amp; 842 (bitumen &amp; earth sections)</v>
          </cell>
          <cell r="L67" t="str">
            <v>Section not used in Study</v>
          </cell>
        </row>
        <row r="68">
          <cell r="A68" t="str">
            <v>RS 841</v>
          </cell>
          <cell r="B68">
            <v>170</v>
          </cell>
          <cell r="C68" t="str">
            <v>S</v>
          </cell>
          <cell r="D68" t="str">
            <v>U</v>
          </cell>
          <cell r="E68" t="str">
            <v>Zomba - Chikanda (M1 to end bitumen)</v>
          </cell>
          <cell r="F68" t="str">
            <v>Urban</v>
          </cell>
          <cell r="G68">
            <v>18</v>
          </cell>
          <cell r="H68">
            <v>0.9</v>
          </cell>
          <cell r="I68" t="str">
            <v>C</v>
          </cell>
          <cell r="J68" t="str">
            <v>R</v>
          </cell>
          <cell r="K68" t="str">
            <v>ZOMBA CITY</v>
          </cell>
        </row>
        <row r="69">
          <cell r="A69" t="str">
            <v>RS 842</v>
          </cell>
          <cell r="B69">
            <v>170</v>
          </cell>
          <cell r="C69" t="str">
            <v>S</v>
          </cell>
          <cell r="D69" t="str">
            <v>U</v>
          </cell>
          <cell r="E69" t="str">
            <v>Zomba - Chikanda (end bitumen to end road)</v>
          </cell>
          <cell r="F69" t="str">
            <v>Urban</v>
          </cell>
          <cell r="G69">
            <v>18</v>
          </cell>
          <cell r="H69">
            <v>2.6</v>
          </cell>
          <cell r="I69" t="str">
            <v>C</v>
          </cell>
          <cell r="J69" t="str">
            <v>R</v>
          </cell>
          <cell r="K69" t="str">
            <v>ZOMBA CITY</v>
          </cell>
        </row>
        <row r="70">
          <cell r="A70" t="str">
            <v>RS 172</v>
          </cell>
          <cell r="B70">
            <v>172</v>
          </cell>
          <cell r="C70" t="str">
            <v>S</v>
          </cell>
          <cell r="D70" t="str">
            <v>U</v>
          </cell>
          <cell r="E70" t="str">
            <v>Chancellor College Road</v>
          </cell>
          <cell r="F70" t="str">
            <v>Urban</v>
          </cell>
          <cell r="G70">
            <v>99</v>
          </cell>
          <cell r="H70">
            <v>4.8</v>
          </cell>
          <cell r="I70" t="str">
            <v>C</v>
          </cell>
          <cell r="J70" t="str">
            <v>R</v>
          </cell>
          <cell r="K70" t="str">
            <v>Split into RS 843 &amp; 844 (bitumen &amp; earth sections)</v>
          </cell>
          <cell r="L70" t="str">
            <v>Section not used in Study</v>
          </cell>
        </row>
        <row r="71">
          <cell r="A71" t="str">
            <v>RS 843</v>
          </cell>
          <cell r="B71">
            <v>172</v>
          </cell>
          <cell r="C71" t="str">
            <v>S</v>
          </cell>
          <cell r="D71" t="str">
            <v>U</v>
          </cell>
          <cell r="E71" t="str">
            <v>Chancellor College Road (M1 to College - end bitumen)</v>
          </cell>
          <cell r="F71" t="str">
            <v>Urban</v>
          </cell>
          <cell r="G71">
            <v>20</v>
          </cell>
          <cell r="H71">
            <v>2.6</v>
          </cell>
          <cell r="I71" t="str">
            <v>C</v>
          </cell>
          <cell r="J71" t="str">
            <v>R</v>
          </cell>
          <cell r="K71" t="str">
            <v>ZOMBA CITY</v>
          </cell>
        </row>
        <row r="72">
          <cell r="A72" t="str">
            <v>RS 844</v>
          </cell>
          <cell r="B72">
            <v>172</v>
          </cell>
          <cell r="C72" t="str">
            <v>S</v>
          </cell>
          <cell r="D72" t="str">
            <v>U</v>
          </cell>
          <cell r="E72" t="str">
            <v>Chancellor College Road (end bitumen to end road)</v>
          </cell>
          <cell r="F72" t="str">
            <v>Urban</v>
          </cell>
          <cell r="G72">
            <v>20</v>
          </cell>
          <cell r="H72">
            <v>2.2000000000000002</v>
          </cell>
          <cell r="I72" t="str">
            <v>C</v>
          </cell>
          <cell r="J72" t="str">
            <v>R</v>
          </cell>
          <cell r="K72" t="str">
            <v>ZOMBA CITY</v>
          </cell>
        </row>
        <row r="73">
          <cell r="A73" t="str">
            <v>RS 175</v>
          </cell>
          <cell r="B73">
            <v>175</v>
          </cell>
          <cell r="C73" t="str">
            <v>S</v>
          </cell>
          <cell r="D73" t="str">
            <v>T</v>
          </cell>
          <cell r="E73" t="str">
            <v>Chileka Via Chirimba</v>
          </cell>
          <cell r="F73" t="str">
            <v>S137</v>
          </cell>
          <cell r="G73">
            <v>99</v>
          </cell>
          <cell r="H73">
            <v>18.7</v>
          </cell>
          <cell r="I73">
            <v>9</v>
          </cell>
          <cell r="J73" t="str">
            <v>F</v>
          </cell>
          <cell r="K73" t="str">
            <v>Contains RS 382 &amp; 838</v>
          </cell>
          <cell r="L73" t="str">
            <v>Section not used in Study</v>
          </cell>
        </row>
        <row r="74">
          <cell r="A74" t="str">
            <v>RS 382</v>
          </cell>
          <cell r="B74">
            <v>204</v>
          </cell>
          <cell r="C74" t="str">
            <v>S</v>
          </cell>
          <cell r="D74" t="str">
            <v>T</v>
          </cell>
          <cell r="E74" t="str">
            <v>Chileka Airport - Chirimba (junction M1)</v>
          </cell>
          <cell r="F74" t="str">
            <v>S137</v>
          </cell>
          <cell r="G74">
            <v>6</v>
          </cell>
          <cell r="H74">
            <v>8.3000000000000007</v>
          </cell>
          <cell r="I74">
            <v>9</v>
          </cell>
          <cell r="J74" t="str">
            <v>H</v>
          </cell>
          <cell r="K74" t="str">
            <v>BLANTYRE</v>
          </cell>
        </row>
        <row r="75">
          <cell r="A75" t="str">
            <v>RS 838</v>
          </cell>
          <cell r="B75" t="str">
            <v>n.a.</v>
          </cell>
          <cell r="C75" t="str">
            <v>S</v>
          </cell>
          <cell r="D75" t="str">
            <v>U</v>
          </cell>
          <cell r="E75" t="str">
            <v>Clock Tower - junction M1 (via road S137)</v>
          </cell>
          <cell r="F75" t="str">
            <v>Urban</v>
          </cell>
          <cell r="G75">
            <v>17</v>
          </cell>
          <cell r="H75">
            <v>10.4</v>
          </cell>
          <cell r="I75">
            <v>9</v>
          </cell>
          <cell r="J75" t="str">
            <v>R</v>
          </cell>
          <cell r="K75" t="str">
            <v>BLANTYRE CITY</v>
          </cell>
          <cell r="L75" t="str">
            <v>New section part original RS 175</v>
          </cell>
        </row>
        <row r="76">
          <cell r="A76" t="str">
            <v>RS 177</v>
          </cell>
          <cell r="B76">
            <v>177</v>
          </cell>
          <cell r="C76" t="str">
            <v>S</v>
          </cell>
          <cell r="D76" t="str">
            <v>U</v>
          </cell>
          <cell r="E76" t="str">
            <v>Air Wing Road</v>
          </cell>
          <cell r="F76" t="str">
            <v>Urban</v>
          </cell>
          <cell r="G76">
            <v>99</v>
          </cell>
          <cell r="H76">
            <v>8.6999999999999993</v>
          </cell>
          <cell r="I76" t="str">
            <v>C</v>
          </cell>
          <cell r="J76" t="str">
            <v>R</v>
          </cell>
          <cell r="K76" t="str">
            <v>Same as RS 393</v>
          </cell>
          <cell r="L76" t="str">
            <v>Section not used in Study</v>
          </cell>
        </row>
        <row r="77">
          <cell r="A77" t="str">
            <v>RS 393</v>
          </cell>
          <cell r="B77">
            <v>215</v>
          </cell>
          <cell r="C77" t="str">
            <v>S</v>
          </cell>
          <cell r="D77" t="str">
            <v>T</v>
          </cell>
          <cell r="E77" t="str">
            <v>M3 junction - Ndege (Air Wing)</v>
          </cell>
          <cell r="F77" t="str">
            <v>S143</v>
          </cell>
          <cell r="G77">
            <v>1</v>
          </cell>
          <cell r="H77">
            <v>3.9</v>
          </cell>
          <cell r="I77">
            <v>9</v>
          </cell>
          <cell r="J77" t="str">
            <v>F</v>
          </cell>
          <cell r="K77" t="str">
            <v>ZOMBA</v>
          </cell>
        </row>
        <row r="78">
          <cell r="A78" t="str">
            <v>RS 178</v>
          </cell>
          <cell r="B78">
            <v>178</v>
          </cell>
          <cell r="C78" t="str">
            <v>S</v>
          </cell>
          <cell r="D78" t="str">
            <v>U</v>
          </cell>
          <cell r="E78" t="str">
            <v>Balaka Loop</v>
          </cell>
          <cell r="F78" t="str">
            <v>Urban</v>
          </cell>
          <cell r="G78">
            <v>99</v>
          </cell>
          <cell r="H78">
            <v>1.5</v>
          </cell>
          <cell r="I78">
            <v>8</v>
          </cell>
          <cell r="J78" t="str">
            <v>-</v>
          </cell>
          <cell r="K78" t="str">
            <v>Same as RS 139</v>
          </cell>
          <cell r="L78" t="str">
            <v>Section not used in Study</v>
          </cell>
        </row>
        <row r="79">
          <cell r="A79" t="str">
            <v>RS 139</v>
          </cell>
          <cell r="B79">
            <v>139</v>
          </cell>
          <cell r="C79" t="str">
            <v>S</v>
          </cell>
          <cell r="D79" t="str">
            <v>T</v>
          </cell>
          <cell r="E79" t="str">
            <v xml:space="preserve">Balaka Loop </v>
          </cell>
          <cell r="F79" t="str">
            <v>Urban</v>
          </cell>
          <cell r="G79">
            <v>31</v>
          </cell>
          <cell r="H79">
            <v>1.5</v>
          </cell>
          <cell r="I79">
            <v>8</v>
          </cell>
          <cell r="J79" t="str">
            <v>F</v>
          </cell>
          <cell r="K79" t="str">
            <v>BALAKA TOWN</v>
          </cell>
        </row>
        <row r="80">
          <cell r="A80" t="str">
            <v>RS 179</v>
          </cell>
          <cell r="B80">
            <v>1</v>
          </cell>
          <cell r="C80" t="str">
            <v>N</v>
          </cell>
          <cell r="D80" t="str">
            <v>T</v>
          </cell>
          <cell r="E80" t="str">
            <v>Mkoma - Chelinda T/off</v>
          </cell>
          <cell r="F80" t="str">
            <v>M09</v>
          </cell>
          <cell r="G80" t="str">
            <v>T</v>
          </cell>
          <cell r="H80">
            <v>211.3</v>
          </cell>
          <cell r="I80">
            <v>2</v>
          </cell>
          <cell r="J80" t="str">
            <v>H</v>
          </cell>
          <cell r="K80" t="str">
            <v>Split into RS 847 &amp; 848 for link separation</v>
          </cell>
          <cell r="L80" t="str">
            <v>Section not used in Study</v>
          </cell>
        </row>
        <row r="81">
          <cell r="A81" t="str">
            <v>RS 847</v>
          </cell>
          <cell r="B81" t="str">
            <v>n.a.</v>
          </cell>
          <cell r="C81" t="str">
            <v>N</v>
          </cell>
          <cell r="D81" t="str">
            <v>T</v>
          </cell>
          <cell r="E81" t="str">
            <v>Mkoma (Tanzania border) - Chitipa</v>
          </cell>
          <cell r="F81" t="str">
            <v>M09</v>
          </cell>
          <cell r="G81">
            <v>1</v>
          </cell>
          <cell r="H81">
            <v>44.5</v>
          </cell>
          <cell r="I81">
            <v>1</v>
          </cell>
          <cell r="J81" t="str">
            <v>R</v>
          </cell>
          <cell r="K81" t="str">
            <v>CHITIPA</v>
          </cell>
          <cell r="L81" t="str">
            <v>New section part of original RS 179</v>
          </cell>
        </row>
        <row r="82">
          <cell r="A82" t="str">
            <v>RS 848</v>
          </cell>
          <cell r="B82" t="str">
            <v>n.a.</v>
          </cell>
          <cell r="C82" t="str">
            <v>N</v>
          </cell>
          <cell r="D82" t="str">
            <v>T</v>
          </cell>
          <cell r="E82" t="str">
            <v>Chitipa - Chelinda T/off</v>
          </cell>
          <cell r="F82" t="str">
            <v>M09</v>
          </cell>
          <cell r="G82">
            <v>2</v>
          </cell>
          <cell r="H82">
            <v>166.8</v>
          </cell>
          <cell r="I82">
            <v>1</v>
          </cell>
          <cell r="J82" t="str">
            <v>R</v>
          </cell>
          <cell r="K82" t="str">
            <v>CHITIPA</v>
          </cell>
          <cell r="L82" t="str">
            <v>New section part of original RS 179</v>
          </cell>
        </row>
        <row r="83">
          <cell r="A83" t="str">
            <v>RS 217</v>
          </cell>
          <cell r="B83">
            <v>39</v>
          </cell>
          <cell r="C83" t="str">
            <v>C</v>
          </cell>
          <cell r="D83" t="str">
            <v>T</v>
          </cell>
          <cell r="E83" t="str">
            <v>Railroad Bridge - Kanyenyeva</v>
          </cell>
          <cell r="F83" t="str">
            <v>M14</v>
          </cell>
          <cell r="G83" t="str">
            <v>T</v>
          </cell>
          <cell r="H83">
            <v>12</v>
          </cell>
          <cell r="I83">
            <v>6</v>
          </cell>
          <cell r="J83" t="str">
            <v>R</v>
          </cell>
          <cell r="K83" t="str">
            <v>Contained within RS 216</v>
          </cell>
          <cell r="L83" t="str">
            <v>Section not used in Study</v>
          </cell>
        </row>
        <row r="84">
          <cell r="A84" t="str">
            <v>RS 216</v>
          </cell>
          <cell r="B84">
            <v>38</v>
          </cell>
          <cell r="C84" t="str">
            <v>C</v>
          </cell>
          <cell r="D84" t="str">
            <v>T</v>
          </cell>
          <cell r="E84" t="str">
            <v>Kachinchezo - Kanyenyeva</v>
          </cell>
          <cell r="F84" t="str">
            <v>M14</v>
          </cell>
          <cell r="G84">
            <v>4</v>
          </cell>
          <cell r="H84">
            <v>10.8</v>
          </cell>
          <cell r="I84">
            <v>6</v>
          </cell>
          <cell r="J84" t="str">
            <v>R</v>
          </cell>
          <cell r="K84" t="str">
            <v>DOWA</v>
          </cell>
          <cell r="L84" t="str">
            <v>Changed designation from M16 to M14</v>
          </cell>
        </row>
        <row r="85">
          <cell r="A85" t="str">
            <v>RS 225</v>
          </cell>
          <cell r="B85">
            <v>47</v>
          </cell>
          <cell r="C85" t="str">
            <v>C</v>
          </cell>
          <cell r="D85" t="str">
            <v>T</v>
          </cell>
          <cell r="E85" t="str">
            <v>Msulira - Nkhotakota</v>
          </cell>
          <cell r="F85" t="str">
            <v>M18</v>
          </cell>
          <cell r="G85">
            <v>99</v>
          </cell>
          <cell r="H85">
            <v>80</v>
          </cell>
          <cell r="I85" t="str">
            <v>-</v>
          </cell>
          <cell r="J85" t="str">
            <v>-</v>
          </cell>
          <cell r="K85" t="str">
            <v>Contains RS 49,224,222,223,837,259</v>
          </cell>
          <cell r="L85" t="str">
            <v>Section not used in Study</v>
          </cell>
        </row>
        <row r="86">
          <cell r="A86" t="str">
            <v>RS 049</v>
          </cell>
          <cell r="B86">
            <v>49</v>
          </cell>
          <cell r="C86" t="str">
            <v>C</v>
          </cell>
          <cell r="D86" t="str">
            <v>T</v>
          </cell>
          <cell r="E86" t="str">
            <v>Nkhota-kota - Malenga</v>
          </cell>
          <cell r="F86" t="str">
            <v>M18</v>
          </cell>
          <cell r="G86">
            <v>1</v>
          </cell>
          <cell r="H86">
            <v>5.6</v>
          </cell>
          <cell r="I86">
            <v>5</v>
          </cell>
          <cell r="J86" t="str">
            <v>F</v>
          </cell>
          <cell r="K86" t="str">
            <v>NKHOTA KOTA</v>
          </cell>
          <cell r="L86" t="str">
            <v>Changed designation from M5 to M18</v>
          </cell>
        </row>
        <row r="87">
          <cell r="A87" t="str">
            <v>RS 224</v>
          </cell>
          <cell r="B87">
            <v>46</v>
          </cell>
          <cell r="C87" t="str">
            <v>C</v>
          </cell>
          <cell r="D87" t="str">
            <v>T</v>
          </cell>
          <cell r="E87" t="str">
            <v>Malenga - Nkhotakota Game Reserve</v>
          </cell>
          <cell r="F87" t="str">
            <v>M18</v>
          </cell>
          <cell r="G87">
            <v>2</v>
          </cell>
          <cell r="H87">
            <v>16.100000000000001</v>
          </cell>
          <cell r="I87">
            <v>5</v>
          </cell>
          <cell r="J87" t="str">
            <v>F</v>
          </cell>
          <cell r="K87" t="str">
            <v>NKHOTA KOTA</v>
          </cell>
        </row>
        <row r="88">
          <cell r="A88" t="str">
            <v>RS 222</v>
          </cell>
          <cell r="B88">
            <v>44</v>
          </cell>
          <cell r="C88" t="str">
            <v>C</v>
          </cell>
          <cell r="D88" t="str">
            <v>T</v>
          </cell>
          <cell r="E88" t="str">
            <v>Nkhotakota Game Reserve - Mbobo</v>
          </cell>
          <cell r="F88" t="str">
            <v>M18</v>
          </cell>
          <cell r="G88">
            <v>3</v>
          </cell>
          <cell r="H88">
            <v>32.6</v>
          </cell>
          <cell r="I88">
            <v>5</v>
          </cell>
          <cell r="J88" t="str">
            <v>R</v>
          </cell>
          <cell r="K88" t="str">
            <v>NKHOTA KOTA &amp; NTCHISI</v>
          </cell>
        </row>
        <row r="89">
          <cell r="A89" t="str">
            <v>RS 223</v>
          </cell>
          <cell r="B89">
            <v>45</v>
          </cell>
          <cell r="C89" t="str">
            <v>C</v>
          </cell>
          <cell r="D89" t="str">
            <v>T</v>
          </cell>
          <cell r="E89" t="str">
            <v>Mbobo - Malomo T.C.</v>
          </cell>
          <cell r="F89" t="str">
            <v>M18</v>
          </cell>
          <cell r="G89">
            <v>4</v>
          </cell>
          <cell r="H89">
            <v>18.100000000000001</v>
          </cell>
          <cell r="I89">
            <v>5</v>
          </cell>
          <cell r="J89" t="str">
            <v>R</v>
          </cell>
          <cell r="K89" t="str">
            <v>NTCHISI</v>
          </cell>
        </row>
        <row r="90">
          <cell r="A90" t="str">
            <v>RS 837</v>
          </cell>
          <cell r="B90" t="str">
            <v>n.a.</v>
          </cell>
          <cell r="C90" t="str">
            <v>C</v>
          </cell>
          <cell r="D90" t="str">
            <v>T</v>
          </cell>
          <cell r="E90" t="str">
            <v>Malomo T.C. - Chima</v>
          </cell>
          <cell r="F90" t="str">
            <v>M18</v>
          </cell>
          <cell r="G90">
            <v>5</v>
          </cell>
          <cell r="H90">
            <v>14.4</v>
          </cell>
          <cell r="I90">
            <v>6</v>
          </cell>
          <cell r="J90" t="str">
            <v>R</v>
          </cell>
          <cell r="K90" t="str">
            <v>LILONGWE</v>
          </cell>
          <cell r="L90" t="str">
            <v>New section part of RS 225</v>
          </cell>
        </row>
        <row r="91">
          <cell r="A91" t="str">
            <v>RS 259</v>
          </cell>
          <cell r="B91">
            <v>81</v>
          </cell>
          <cell r="C91" t="str">
            <v>C</v>
          </cell>
          <cell r="D91" t="str">
            <v>T</v>
          </cell>
          <cell r="E91" t="str">
            <v>Chima - Chilowamatambe</v>
          </cell>
          <cell r="F91" t="str">
            <v>M18</v>
          </cell>
          <cell r="G91">
            <v>6</v>
          </cell>
          <cell r="H91">
            <v>14.9</v>
          </cell>
          <cell r="I91">
            <v>5</v>
          </cell>
          <cell r="J91" t="str">
            <v>F</v>
          </cell>
          <cell r="K91" t="str">
            <v>KASUNGU</v>
          </cell>
          <cell r="L91" t="str">
            <v>Changed designation from S120 to M18. Now by-passed.</v>
          </cell>
        </row>
        <row r="92">
          <cell r="A92" t="str">
            <v>RS 228</v>
          </cell>
          <cell r="B92">
            <v>50</v>
          </cell>
          <cell r="C92" t="str">
            <v>C</v>
          </cell>
          <cell r="D92" t="str">
            <v>T</v>
          </cell>
          <cell r="E92" t="str">
            <v>Msokera - Lisitu River</v>
          </cell>
          <cell r="F92" t="str">
            <v>S114</v>
          </cell>
          <cell r="G92">
            <v>99</v>
          </cell>
          <cell r="H92">
            <v>32.5</v>
          </cell>
          <cell r="I92">
            <v>5</v>
          </cell>
          <cell r="J92" t="str">
            <v>F</v>
          </cell>
          <cell r="K92" t="str">
            <v>Contained within RS 229</v>
          </cell>
          <cell r="L92" t="str">
            <v>Section not used in Study</v>
          </cell>
        </row>
        <row r="93">
          <cell r="A93" t="str">
            <v>RS 229</v>
          </cell>
          <cell r="B93">
            <v>51</v>
          </cell>
          <cell r="C93" t="str">
            <v>C</v>
          </cell>
          <cell r="D93" t="str">
            <v>T</v>
          </cell>
          <cell r="E93" t="str">
            <v>Kasungu - Lifupa (Kasungu National Park)</v>
          </cell>
          <cell r="F93" t="str">
            <v>S114</v>
          </cell>
          <cell r="G93">
            <v>1</v>
          </cell>
          <cell r="H93">
            <v>47</v>
          </cell>
          <cell r="I93">
            <v>5</v>
          </cell>
          <cell r="J93" t="str">
            <v>F</v>
          </cell>
          <cell r="K93" t="str">
            <v>KASUNGU</v>
          </cell>
        </row>
        <row r="94">
          <cell r="A94" t="str">
            <v>RS 230</v>
          </cell>
          <cell r="B94">
            <v>52</v>
          </cell>
          <cell r="C94" t="str">
            <v>C</v>
          </cell>
          <cell r="D94" t="str">
            <v>T</v>
          </cell>
          <cell r="E94" t="str">
            <v>Dangaliro - Nambuma River</v>
          </cell>
          <cell r="F94" t="str">
            <v>S115</v>
          </cell>
          <cell r="G94">
            <v>99</v>
          </cell>
          <cell r="H94">
            <v>9.8000000000000007</v>
          </cell>
          <cell r="I94">
            <v>6</v>
          </cell>
          <cell r="J94" t="str">
            <v>F</v>
          </cell>
          <cell r="K94" t="str">
            <v>Contained in RS 232 &amp; 231</v>
          </cell>
          <cell r="L94" t="str">
            <v>Section not used in Study</v>
          </cell>
        </row>
        <row r="95">
          <cell r="A95" t="str">
            <v>RS 232</v>
          </cell>
          <cell r="B95">
            <v>54</v>
          </cell>
          <cell r="C95" t="str">
            <v>C</v>
          </cell>
          <cell r="D95" t="str">
            <v>T</v>
          </cell>
          <cell r="E95" t="str">
            <v>Dangaliro - Mkulumimba</v>
          </cell>
          <cell r="F95" t="str">
            <v>S115</v>
          </cell>
          <cell r="G95">
            <v>3</v>
          </cell>
          <cell r="H95">
            <v>15.4</v>
          </cell>
          <cell r="I95">
            <v>6</v>
          </cell>
          <cell r="J95" t="str">
            <v>F</v>
          </cell>
          <cell r="K95" t="str">
            <v>DOWA</v>
          </cell>
        </row>
        <row r="96">
          <cell r="A96" t="str">
            <v>RS 231</v>
          </cell>
          <cell r="B96">
            <v>53</v>
          </cell>
          <cell r="C96" t="str">
            <v>C</v>
          </cell>
          <cell r="D96" t="str">
            <v>T</v>
          </cell>
          <cell r="E96" t="str">
            <v>Mkulumimba - Bua River Bridge</v>
          </cell>
          <cell r="F96" t="str">
            <v>S115</v>
          </cell>
          <cell r="G96">
            <v>4</v>
          </cell>
          <cell r="H96">
            <v>13</v>
          </cell>
          <cell r="I96">
            <v>6</v>
          </cell>
          <cell r="J96" t="str">
            <v>F</v>
          </cell>
          <cell r="K96" t="str">
            <v>DOWA &amp; LILONGWE</v>
          </cell>
        </row>
        <row r="97">
          <cell r="A97" t="str">
            <v>RS 263</v>
          </cell>
          <cell r="B97">
            <v>85</v>
          </cell>
          <cell r="C97" t="str">
            <v>C</v>
          </cell>
          <cell r="D97" t="str">
            <v>T</v>
          </cell>
          <cell r="E97" t="str">
            <v>Kamphata - Nkhoma</v>
          </cell>
          <cell r="F97" t="str">
            <v>S121</v>
          </cell>
          <cell r="G97">
            <v>99</v>
          </cell>
          <cell r="H97">
            <v>16</v>
          </cell>
          <cell r="I97">
            <v>6</v>
          </cell>
          <cell r="J97" t="str">
            <v>F</v>
          </cell>
          <cell r="K97" t="str">
            <v>Contains RS 273 &amp; 265 (Part of T373)</v>
          </cell>
          <cell r="L97" t="str">
            <v>Section not used in Study</v>
          </cell>
        </row>
        <row r="98">
          <cell r="A98" t="str">
            <v>RS 273</v>
          </cell>
          <cell r="B98">
            <v>95</v>
          </cell>
          <cell r="C98" t="str">
            <v>C</v>
          </cell>
          <cell r="D98" t="str">
            <v>T</v>
          </cell>
          <cell r="E98" t="str">
            <v>Chamadenga - Kamphata</v>
          </cell>
          <cell r="F98" t="str">
            <v>S121</v>
          </cell>
          <cell r="G98">
            <v>8</v>
          </cell>
          <cell r="H98">
            <v>9.1</v>
          </cell>
          <cell r="I98">
            <v>6</v>
          </cell>
          <cell r="J98" t="str">
            <v>F</v>
          </cell>
          <cell r="K98" t="str">
            <v>LILONGWE</v>
          </cell>
        </row>
        <row r="99">
          <cell r="A99" t="str">
            <v>RS 265</v>
          </cell>
          <cell r="B99">
            <v>87</v>
          </cell>
          <cell r="C99" t="str">
            <v>C</v>
          </cell>
          <cell r="D99" t="str">
            <v>F</v>
          </cell>
          <cell r="E99" t="str">
            <v>Chamadenga - Katete River</v>
          </cell>
          <cell r="F99" t="str">
            <v>T373</v>
          </cell>
          <cell r="G99">
            <v>1</v>
          </cell>
          <cell r="H99">
            <v>6.3</v>
          </cell>
          <cell r="I99">
            <v>6</v>
          </cell>
          <cell r="J99" t="str">
            <v>F</v>
          </cell>
          <cell r="K99" t="str">
            <v>LILONGWE</v>
          </cell>
          <cell r="L99" t="str">
            <v>Changed designation from S121 to T373</v>
          </cell>
        </row>
        <row r="100">
          <cell r="A100" t="str">
            <v>RS 244</v>
          </cell>
          <cell r="B100">
            <v>66</v>
          </cell>
          <cell r="C100" t="str">
            <v>C</v>
          </cell>
          <cell r="D100" t="str">
            <v>T</v>
          </cell>
          <cell r="E100" t="str">
            <v>Santhe T.C. - Bua River</v>
          </cell>
          <cell r="F100" t="str">
            <v>S117</v>
          </cell>
          <cell r="G100">
            <v>2</v>
          </cell>
          <cell r="H100">
            <v>6.5</v>
          </cell>
          <cell r="I100" t="str">
            <v>F</v>
          </cell>
          <cell r="J100" t="str">
            <v>KASUNGU</v>
          </cell>
          <cell r="K100" t="str">
            <v>Contained within  RS 246</v>
          </cell>
          <cell r="L100" t="str">
            <v>Section not used in Study</v>
          </cell>
        </row>
        <row r="101">
          <cell r="A101" t="str">
            <v>RS 246</v>
          </cell>
          <cell r="B101">
            <v>68</v>
          </cell>
          <cell r="C101" t="str">
            <v>C</v>
          </cell>
          <cell r="D101" t="str">
            <v>T</v>
          </cell>
          <cell r="E101" t="str">
            <v>Bua River - Chilobwe - Mbabzi</v>
          </cell>
          <cell r="F101" t="str">
            <v>S117</v>
          </cell>
          <cell r="G101">
            <v>3</v>
          </cell>
          <cell r="H101">
            <v>93</v>
          </cell>
          <cell r="I101" t="str">
            <v>F</v>
          </cell>
          <cell r="J101" t="str">
            <v>LL &amp; MC &amp; KU</v>
          </cell>
          <cell r="K101" t="str">
            <v>LILONGWE/MCHINJI/KASUNGU</v>
          </cell>
        </row>
        <row r="102">
          <cell r="A102" t="str">
            <v>RS 287</v>
          </cell>
          <cell r="B102">
            <v>109</v>
          </cell>
          <cell r="C102" t="str">
            <v>C</v>
          </cell>
          <cell r="D102" t="str">
            <v>T</v>
          </cell>
          <cell r="E102" t="str">
            <v>Sitima - Diamphwe River</v>
          </cell>
          <cell r="F102" t="str">
            <v>S124</v>
          </cell>
          <cell r="G102">
            <v>99</v>
          </cell>
          <cell r="H102">
            <v>6.1</v>
          </cell>
          <cell r="I102">
            <v>6</v>
          </cell>
          <cell r="J102" t="str">
            <v>F</v>
          </cell>
          <cell r="K102" t="str">
            <v>Contains RS 661,284,286,288</v>
          </cell>
          <cell r="L102" t="str">
            <v>Section not used in Study</v>
          </cell>
        </row>
        <row r="103">
          <cell r="A103" t="str">
            <v>RS 661</v>
          </cell>
          <cell r="B103">
            <v>483</v>
          </cell>
          <cell r="C103" t="str">
            <v>C</v>
          </cell>
          <cell r="D103" t="str">
            <v>T</v>
          </cell>
          <cell r="E103" t="str">
            <v>Sitima - Kambalanje</v>
          </cell>
          <cell r="F103" t="str">
            <v>S124</v>
          </cell>
          <cell r="G103">
            <v>8</v>
          </cell>
          <cell r="H103">
            <v>1.9</v>
          </cell>
          <cell r="I103">
            <v>6</v>
          </cell>
          <cell r="J103" t="str">
            <v>F</v>
          </cell>
          <cell r="K103" t="str">
            <v>LILONGWE</v>
          </cell>
          <cell r="L103" t="str">
            <v>Changed designation from D198 to S124</v>
          </cell>
        </row>
        <row r="104">
          <cell r="A104" t="str">
            <v>RS 284</v>
          </cell>
          <cell r="B104">
            <v>106</v>
          </cell>
          <cell r="C104" t="str">
            <v>C</v>
          </cell>
          <cell r="D104" t="str">
            <v>T</v>
          </cell>
          <cell r="E104" t="str">
            <v>Kambalanje - Chisendera</v>
          </cell>
          <cell r="F104" t="str">
            <v>S124</v>
          </cell>
          <cell r="G104">
            <v>9</v>
          </cell>
          <cell r="H104">
            <v>7.5</v>
          </cell>
          <cell r="I104">
            <v>6</v>
          </cell>
          <cell r="J104" t="str">
            <v>F</v>
          </cell>
          <cell r="K104" t="str">
            <v>LILONGWE</v>
          </cell>
        </row>
        <row r="105">
          <cell r="A105" t="str">
            <v>RS 286</v>
          </cell>
          <cell r="B105">
            <v>108</v>
          </cell>
          <cell r="C105" t="str">
            <v>C</v>
          </cell>
          <cell r="D105" t="str">
            <v>T</v>
          </cell>
          <cell r="E105" t="str">
            <v>Chisendera - Mlozesi</v>
          </cell>
          <cell r="F105" t="str">
            <v>S124</v>
          </cell>
          <cell r="G105">
            <v>10</v>
          </cell>
          <cell r="H105">
            <v>4.9000000000000004</v>
          </cell>
          <cell r="I105">
            <v>6</v>
          </cell>
          <cell r="J105" t="str">
            <v>F</v>
          </cell>
          <cell r="K105" t="str">
            <v>LILONGWE</v>
          </cell>
        </row>
        <row r="106">
          <cell r="A106" t="str">
            <v>RS 288</v>
          </cell>
          <cell r="B106">
            <v>110</v>
          </cell>
          <cell r="C106" t="str">
            <v>C</v>
          </cell>
          <cell r="D106" t="str">
            <v>T</v>
          </cell>
          <cell r="E106" t="str">
            <v>Mlozesi - Diamphwe River</v>
          </cell>
          <cell r="F106" t="str">
            <v>S124</v>
          </cell>
          <cell r="G106">
            <v>11</v>
          </cell>
          <cell r="H106">
            <v>4.5</v>
          </cell>
          <cell r="I106">
            <v>6</v>
          </cell>
          <cell r="J106" t="str">
            <v>F</v>
          </cell>
          <cell r="K106" t="str">
            <v>LILONGWE</v>
          </cell>
        </row>
        <row r="107">
          <cell r="A107" t="str">
            <v>RS 316</v>
          </cell>
          <cell r="B107">
            <v>138</v>
          </cell>
          <cell r="C107" t="str">
            <v>S</v>
          </cell>
          <cell r="D107" t="str">
            <v>T</v>
          </cell>
          <cell r="E107" t="str">
            <v>Ngabu - Lalanje River</v>
          </cell>
          <cell r="F107" t="str">
            <v>M01</v>
          </cell>
          <cell r="G107">
            <v>99</v>
          </cell>
          <cell r="H107">
            <v>17.399999999999999</v>
          </cell>
          <cell r="I107">
            <v>3</v>
          </cell>
          <cell r="J107" t="str">
            <v>F</v>
          </cell>
          <cell r="K107" t="str">
            <v>Same as RS 097</v>
          </cell>
          <cell r="L107" t="str">
            <v>Section not used in Study</v>
          </cell>
        </row>
        <row r="108">
          <cell r="A108" t="str">
            <v>RS 097</v>
          </cell>
          <cell r="B108">
            <v>97</v>
          </cell>
          <cell r="C108" t="str">
            <v>S</v>
          </cell>
          <cell r="D108" t="str">
            <v>T</v>
          </cell>
          <cell r="E108" t="str">
            <v>Ngabu - Lalanje River</v>
          </cell>
          <cell r="F108" t="str">
            <v>M01</v>
          </cell>
          <cell r="G108">
            <v>50</v>
          </cell>
          <cell r="H108">
            <v>17.399999999999999</v>
          </cell>
          <cell r="I108">
            <v>10</v>
          </cell>
          <cell r="J108" t="str">
            <v>F</v>
          </cell>
          <cell r="K108" t="str">
            <v>CHIKWAWA</v>
          </cell>
        </row>
        <row r="109">
          <cell r="A109" t="str">
            <v>RS 319</v>
          </cell>
          <cell r="B109">
            <v>141</v>
          </cell>
          <cell r="C109" t="str">
            <v>S</v>
          </cell>
          <cell r="D109" t="str">
            <v>T</v>
          </cell>
          <cell r="E109" t="str">
            <v>Bango - Mirale Police Post</v>
          </cell>
          <cell r="F109" t="str">
            <v>M01</v>
          </cell>
          <cell r="G109">
            <v>99</v>
          </cell>
          <cell r="H109">
            <v>11.4</v>
          </cell>
          <cell r="I109">
            <v>9</v>
          </cell>
          <cell r="J109" t="str">
            <v>R</v>
          </cell>
          <cell r="K109" t="str">
            <v>Same as RS 104</v>
          </cell>
          <cell r="L109" t="str">
            <v>Section not used in Study</v>
          </cell>
        </row>
        <row r="110">
          <cell r="A110" t="str">
            <v>RS 104</v>
          </cell>
          <cell r="B110">
            <v>104</v>
          </cell>
          <cell r="C110" t="str">
            <v>S</v>
          </cell>
          <cell r="D110" t="str">
            <v>T</v>
          </cell>
          <cell r="E110" t="str">
            <v>Bango - Mirale Police Post</v>
          </cell>
          <cell r="F110" t="str">
            <v>M01</v>
          </cell>
          <cell r="G110">
            <v>42</v>
          </cell>
          <cell r="H110">
            <v>11.4</v>
          </cell>
          <cell r="I110">
            <v>9</v>
          </cell>
          <cell r="J110" t="str">
            <v>R</v>
          </cell>
          <cell r="K110" t="str">
            <v>BLANTYRE</v>
          </cell>
        </row>
        <row r="111">
          <cell r="A111" t="str">
            <v>RS 330</v>
          </cell>
          <cell r="B111">
            <v>152</v>
          </cell>
          <cell r="C111" t="str">
            <v>S</v>
          </cell>
          <cell r="D111" t="str">
            <v>T</v>
          </cell>
          <cell r="E111" t="str">
            <v>Losa - Luwanje</v>
          </cell>
          <cell r="F111" t="str">
            <v>M04</v>
          </cell>
          <cell r="G111">
            <v>99</v>
          </cell>
          <cell r="H111">
            <v>15.6</v>
          </cell>
          <cell r="I111">
            <v>9</v>
          </cell>
          <cell r="J111" t="str">
            <v>R</v>
          </cell>
          <cell r="K111" t="str">
            <v>Contains RS 758 &amp; 838</v>
          </cell>
          <cell r="L111" t="str">
            <v>Section not used in Study</v>
          </cell>
        </row>
        <row r="112">
          <cell r="A112" t="str">
            <v>RS 758</v>
          </cell>
          <cell r="B112">
            <v>580</v>
          </cell>
          <cell r="C112" t="str">
            <v>S</v>
          </cell>
          <cell r="D112" t="str">
            <v>T</v>
          </cell>
          <cell r="E112" t="str">
            <v>Losa - Thuchila River Bridge</v>
          </cell>
          <cell r="F112" t="str">
            <v>M04</v>
          </cell>
          <cell r="G112">
            <v>4</v>
          </cell>
          <cell r="H112">
            <v>8.6999999999999993</v>
          </cell>
          <cell r="I112">
            <v>9</v>
          </cell>
          <cell r="J112" t="str">
            <v>F</v>
          </cell>
          <cell r="K112" t="str">
            <v>MULANJE</v>
          </cell>
          <cell r="L112" t="str">
            <v>Changed designation from T413  to M04</v>
          </cell>
        </row>
        <row r="113">
          <cell r="A113" t="str">
            <v>RS 838</v>
          </cell>
          <cell r="B113" t="str">
            <v>n.a.</v>
          </cell>
          <cell r="C113" t="str">
            <v>S</v>
          </cell>
          <cell r="D113" t="str">
            <v>T</v>
          </cell>
          <cell r="E113" t="str">
            <v>Thuchila River Bridge - Luwanje T.C.</v>
          </cell>
          <cell r="F113" t="str">
            <v>M04</v>
          </cell>
          <cell r="G113">
            <v>5</v>
          </cell>
          <cell r="H113">
            <v>6.9</v>
          </cell>
          <cell r="I113">
            <v>9</v>
          </cell>
          <cell r="J113" t="str">
            <v>R</v>
          </cell>
          <cell r="K113" t="str">
            <v>MULANJE</v>
          </cell>
          <cell r="L113" t="str">
            <v xml:space="preserve">New section part of RS 330 </v>
          </cell>
        </row>
        <row r="114">
          <cell r="A114" t="str">
            <v>RS 352</v>
          </cell>
          <cell r="B114">
            <v>174</v>
          </cell>
          <cell r="C114" t="str">
            <v>S</v>
          </cell>
          <cell r="D114" t="str">
            <v>T</v>
          </cell>
          <cell r="E114" t="str">
            <v>Matope - Singwa</v>
          </cell>
          <cell r="F114" t="str">
            <v>S131</v>
          </cell>
          <cell r="G114">
            <v>99</v>
          </cell>
          <cell r="H114">
            <v>18.7</v>
          </cell>
          <cell r="I114">
            <v>8</v>
          </cell>
          <cell r="J114" t="str">
            <v>R</v>
          </cell>
          <cell r="K114" t="str">
            <v>Contains RS 355 &amp; 845</v>
          </cell>
          <cell r="L114" t="str">
            <v>Section not used in Study</v>
          </cell>
        </row>
        <row r="115">
          <cell r="A115" t="str">
            <v>RS 355</v>
          </cell>
          <cell r="B115">
            <v>177</v>
          </cell>
          <cell r="C115" t="str">
            <v>S</v>
          </cell>
          <cell r="D115" t="str">
            <v>T</v>
          </cell>
          <cell r="E115" t="str">
            <v>Matope - Ntaja</v>
          </cell>
          <cell r="F115" t="str">
            <v>S131</v>
          </cell>
          <cell r="G115">
            <v>5</v>
          </cell>
          <cell r="H115">
            <v>7.5</v>
          </cell>
          <cell r="I115">
            <v>8</v>
          </cell>
          <cell r="J115" t="str">
            <v>R</v>
          </cell>
          <cell r="K115" t="str">
            <v>MACHINGA</v>
          </cell>
        </row>
        <row r="116">
          <cell r="A116" t="str">
            <v>RS 845</v>
          </cell>
          <cell r="B116" t="str">
            <v>n.a.</v>
          </cell>
          <cell r="C116" t="str">
            <v>S</v>
          </cell>
          <cell r="D116" t="str">
            <v>T</v>
          </cell>
          <cell r="E116" t="str">
            <v>Ntaja - Singwa</v>
          </cell>
          <cell r="F116" t="str">
            <v>S131</v>
          </cell>
          <cell r="G116">
            <v>6</v>
          </cell>
          <cell r="H116">
            <v>11.2</v>
          </cell>
          <cell r="I116">
            <v>8</v>
          </cell>
          <cell r="J116" t="str">
            <v>R</v>
          </cell>
          <cell r="K116" t="str">
            <v>MACHINGA</v>
          </cell>
          <cell r="L116" t="str">
            <v>New section added to cover original RS 352</v>
          </cell>
        </row>
        <row r="117">
          <cell r="A117" t="str">
            <v>RS 375</v>
          </cell>
          <cell r="B117">
            <v>197</v>
          </cell>
          <cell r="C117" t="str">
            <v>S</v>
          </cell>
          <cell r="D117" t="str">
            <v>T</v>
          </cell>
          <cell r="E117" t="str">
            <v>Mwanza River - Phwadzi River</v>
          </cell>
          <cell r="F117" t="str">
            <v>S136</v>
          </cell>
          <cell r="G117">
            <v>99</v>
          </cell>
          <cell r="H117">
            <v>12.1</v>
          </cell>
          <cell r="I117">
            <v>9</v>
          </cell>
          <cell r="J117" t="str">
            <v>R</v>
          </cell>
          <cell r="K117" t="str">
            <v>Contained within RS377</v>
          </cell>
          <cell r="L117" t="str">
            <v>Section not used in Study</v>
          </cell>
        </row>
        <row r="118">
          <cell r="A118" t="str">
            <v>RS 377</v>
          </cell>
          <cell r="B118">
            <v>199</v>
          </cell>
          <cell r="C118" t="str">
            <v>S</v>
          </cell>
          <cell r="D118" t="str">
            <v>T</v>
          </cell>
          <cell r="E118" t="str">
            <v>Mwanza River - Nkhongono</v>
          </cell>
          <cell r="F118" t="str">
            <v>S136</v>
          </cell>
          <cell r="G118">
            <v>8</v>
          </cell>
          <cell r="H118">
            <v>16.399999999999999</v>
          </cell>
          <cell r="I118">
            <v>9</v>
          </cell>
          <cell r="J118" t="str">
            <v>F</v>
          </cell>
          <cell r="K118" t="str">
            <v>CHIKWAWA</v>
          </cell>
        </row>
        <row r="119">
          <cell r="A119" t="str">
            <v>RS 410</v>
          </cell>
          <cell r="B119">
            <v>232</v>
          </cell>
          <cell r="C119" t="str">
            <v>S</v>
          </cell>
          <cell r="D119" t="str">
            <v>T</v>
          </cell>
          <cell r="E119" t="str">
            <v>Zomba - Kuchawe</v>
          </cell>
          <cell r="F119" t="str">
            <v>UD</v>
          </cell>
          <cell r="G119">
            <v>99</v>
          </cell>
          <cell r="H119">
            <v>8.9</v>
          </cell>
          <cell r="I119">
            <v>9</v>
          </cell>
          <cell r="J119" t="str">
            <v>H</v>
          </cell>
          <cell r="K119" t="str">
            <v>Contains RS 176 &amp; 417.</v>
          </cell>
          <cell r="L119" t="str">
            <v>Section not used in Study</v>
          </cell>
        </row>
        <row r="120">
          <cell r="A120" t="str">
            <v>RS 176</v>
          </cell>
          <cell r="B120">
            <v>176</v>
          </cell>
          <cell r="C120" t="str">
            <v>S</v>
          </cell>
          <cell r="D120" t="str">
            <v>U</v>
          </cell>
          <cell r="E120" t="str">
            <v>Kuchawe Road (up road)</v>
          </cell>
          <cell r="F120" t="str">
            <v>Urban</v>
          </cell>
          <cell r="G120">
            <v>22</v>
          </cell>
          <cell r="H120">
            <v>15</v>
          </cell>
          <cell r="I120" t="str">
            <v>C</v>
          </cell>
          <cell r="J120" t="str">
            <v>H</v>
          </cell>
          <cell r="K120" t="str">
            <v>ZOMBA CITY &amp; ZOMBA</v>
          </cell>
        </row>
        <row r="121">
          <cell r="A121" t="str">
            <v>RS 417</v>
          </cell>
          <cell r="B121">
            <v>239</v>
          </cell>
          <cell r="C121" t="str">
            <v>S</v>
          </cell>
          <cell r="D121" t="str">
            <v>T</v>
          </cell>
          <cell r="E121" t="str">
            <v>Kuchawe - Zomba City Boundary (down road)</v>
          </cell>
          <cell r="F121" t="str">
            <v>UD</v>
          </cell>
          <cell r="G121">
            <v>6</v>
          </cell>
          <cell r="H121">
            <v>5.9</v>
          </cell>
          <cell r="I121" t="str">
            <v>C</v>
          </cell>
          <cell r="J121" t="str">
            <v>H</v>
          </cell>
          <cell r="K121" t="str">
            <v xml:space="preserve">ZOMBA </v>
          </cell>
        </row>
        <row r="122">
          <cell r="A122" t="str">
            <v>RS 465</v>
          </cell>
          <cell r="B122">
            <v>287</v>
          </cell>
          <cell r="C122" t="str">
            <v>N</v>
          </cell>
          <cell r="D122" t="str">
            <v>F</v>
          </cell>
          <cell r="E122" t="str">
            <v>Mabulabo - Kasungu Border</v>
          </cell>
          <cell r="F122" t="str">
            <v>T327</v>
          </cell>
          <cell r="G122">
            <v>99</v>
          </cell>
          <cell r="H122">
            <v>3.9</v>
          </cell>
          <cell r="I122">
            <v>4</v>
          </cell>
          <cell r="J122" t="str">
            <v>R</v>
          </cell>
          <cell r="K122" t="str">
            <v xml:space="preserve">Contained within RS 529. </v>
          </cell>
          <cell r="L122" t="str">
            <v>Section not used in Study</v>
          </cell>
        </row>
        <row r="123">
          <cell r="A123" t="str">
            <v>RS 529</v>
          </cell>
          <cell r="B123">
            <v>351</v>
          </cell>
          <cell r="C123" t="str">
            <v>C</v>
          </cell>
          <cell r="D123" t="str">
            <v>F</v>
          </cell>
          <cell r="E123" t="str">
            <v>Kalula - Mabulabo</v>
          </cell>
          <cell r="F123" t="str">
            <v>T327</v>
          </cell>
          <cell r="G123">
            <v>1</v>
          </cell>
          <cell r="H123">
            <v>12.5</v>
          </cell>
          <cell r="I123">
            <v>4</v>
          </cell>
          <cell r="J123" t="str">
            <v>R</v>
          </cell>
          <cell r="K123" t="str">
            <v>KASUNGU/MZIMBA</v>
          </cell>
        </row>
        <row r="124">
          <cell r="A124" t="str">
            <v>RS 468</v>
          </cell>
          <cell r="B124">
            <v>290</v>
          </cell>
          <cell r="C124" t="str">
            <v>N</v>
          </cell>
          <cell r="D124" t="str">
            <v>F</v>
          </cell>
          <cell r="E124" t="str">
            <v>Davide Kameme-Adamu</v>
          </cell>
          <cell r="F124" t="str">
            <v>D002</v>
          </cell>
          <cell r="G124">
            <v>99</v>
          </cell>
          <cell r="H124">
            <v>10</v>
          </cell>
          <cell r="I124" t="str">
            <v>F</v>
          </cell>
          <cell r="J124" t="str">
            <v>CHITIPA</v>
          </cell>
          <cell r="K124" t="str">
            <v>Contiained within RS 444</v>
          </cell>
          <cell r="L124" t="str">
            <v>Section not used in Study</v>
          </cell>
        </row>
        <row r="125">
          <cell r="A125" t="str">
            <v>RS 444</v>
          </cell>
          <cell r="B125">
            <v>266</v>
          </cell>
          <cell r="C125" t="str">
            <v>N</v>
          </cell>
          <cell r="D125" t="str">
            <v>F</v>
          </cell>
          <cell r="E125" t="str">
            <v>Fikolo Mkisi - Winston Kmeme</v>
          </cell>
          <cell r="F125" t="str">
            <v>D002</v>
          </cell>
          <cell r="G125">
            <v>1</v>
          </cell>
          <cell r="H125">
            <v>24.8</v>
          </cell>
          <cell r="I125">
            <v>1</v>
          </cell>
          <cell r="J125" t="str">
            <v>CHITIPA</v>
          </cell>
          <cell r="K125" t="str">
            <v>CHITIPA</v>
          </cell>
          <cell r="L125" t="str">
            <v>Changed designation from T301 to D2</v>
          </cell>
        </row>
        <row r="126">
          <cell r="A126" t="str">
            <v>RS 519</v>
          </cell>
          <cell r="B126">
            <v>341</v>
          </cell>
          <cell r="C126" t="str">
            <v>N</v>
          </cell>
          <cell r="D126" t="str">
            <v>T</v>
          </cell>
          <cell r="E126" t="str">
            <v>Enukweni - Embombeni</v>
          </cell>
          <cell r="F126" t="str">
            <v>M01</v>
          </cell>
          <cell r="G126">
            <v>99</v>
          </cell>
          <cell r="H126">
            <v>14.9</v>
          </cell>
          <cell r="I126">
            <v>3</v>
          </cell>
          <cell r="J126" t="str">
            <v>F&amp;H</v>
          </cell>
          <cell r="K126" t="str">
            <v>Contained in RS 3</v>
          </cell>
          <cell r="L126" t="str">
            <v>Section not used in Study</v>
          </cell>
        </row>
        <row r="127">
          <cell r="A127" t="str">
            <v>RS 003</v>
          </cell>
          <cell r="B127" t="str">
            <v>3</v>
          </cell>
          <cell r="C127" t="str">
            <v>N</v>
          </cell>
          <cell r="D127" t="str">
            <v>T</v>
          </cell>
          <cell r="E127" t="str">
            <v>Luzi River - Mzuzu - Champhoyo - Mtangatanga</v>
          </cell>
          <cell r="F127" t="str">
            <v>M01</v>
          </cell>
          <cell r="G127">
            <v>3</v>
          </cell>
          <cell r="H127">
            <v>107.5</v>
          </cell>
          <cell r="I127" t="str">
            <v>F</v>
          </cell>
          <cell r="J127" t="str">
            <v>RUMPHI &amp; MZIMBA</v>
          </cell>
          <cell r="K127" t="str">
            <v>RUMPHI &amp; MZIMBA</v>
          </cell>
        </row>
        <row r="128">
          <cell r="A128" t="str">
            <v>RS 543</v>
          </cell>
          <cell r="B128">
            <v>365</v>
          </cell>
          <cell r="C128" t="str">
            <v>C</v>
          </cell>
          <cell r="D128" t="str">
            <v>F</v>
          </cell>
          <cell r="E128" t="str">
            <v>Ngombe - junction D82</v>
          </cell>
          <cell r="F128" t="str">
            <v>T340</v>
          </cell>
          <cell r="G128">
            <v>99</v>
          </cell>
          <cell r="H128">
            <v>23</v>
          </cell>
          <cell r="I128">
            <v>5</v>
          </cell>
          <cell r="J128" t="str">
            <v>F</v>
          </cell>
          <cell r="K128" t="str">
            <v>Link does not exist</v>
          </cell>
          <cell r="L128" t="str">
            <v>Not used in Study</v>
          </cell>
        </row>
        <row r="129">
          <cell r="A129" t="str">
            <v>RS 670</v>
          </cell>
          <cell r="B129">
            <v>492</v>
          </cell>
          <cell r="C129" t="str">
            <v>C</v>
          </cell>
          <cell r="D129" t="str">
            <v>F</v>
          </cell>
          <cell r="E129" t="str">
            <v>Nakura - junction S124</v>
          </cell>
          <cell r="F129" t="str">
            <v>T364</v>
          </cell>
          <cell r="G129">
            <v>99</v>
          </cell>
          <cell r="H129">
            <v>10</v>
          </cell>
          <cell r="I129">
            <v>6</v>
          </cell>
          <cell r="J129" t="str">
            <v>FL</v>
          </cell>
          <cell r="K129" t="str">
            <v xml:space="preserve">Contains RS 669, 597 &amp; 566 </v>
          </cell>
          <cell r="L129" t="str">
            <v>Section not used in Study</v>
          </cell>
        </row>
        <row r="130">
          <cell r="A130" t="str">
            <v>RS 669</v>
          </cell>
          <cell r="B130">
            <v>491</v>
          </cell>
          <cell r="C130" t="str">
            <v>C</v>
          </cell>
          <cell r="D130" t="str">
            <v>F</v>
          </cell>
          <cell r="E130" t="str">
            <v>Nakula - Kakoma</v>
          </cell>
          <cell r="F130" t="str">
            <v>T364</v>
          </cell>
          <cell r="G130">
            <v>3</v>
          </cell>
          <cell r="H130">
            <v>8.4</v>
          </cell>
          <cell r="I130" t="str">
            <v>FL</v>
          </cell>
          <cell r="J130" t="str">
            <v>LILONGWE</v>
          </cell>
          <cell r="K130" t="str">
            <v>LILONGWE</v>
          </cell>
          <cell r="L130" t="str">
            <v>Changed designation from UDX to T364</v>
          </cell>
        </row>
        <row r="131">
          <cell r="A131" t="str">
            <v>RS 597</v>
          </cell>
          <cell r="B131">
            <v>419</v>
          </cell>
          <cell r="C131" t="str">
            <v>C</v>
          </cell>
          <cell r="D131" t="str">
            <v>F</v>
          </cell>
          <cell r="E131" t="str">
            <v>Kakoma - Njoka</v>
          </cell>
          <cell r="F131" t="str">
            <v>T364</v>
          </cell>
          <cell r="G131">
            <v>4</v>
          </cell>
          <cell r="H131">
            <v>11.9</v>
          </cell>
          <cell r="I131" t="str">
            <v>FL</v>
          </cell>
          <cell r="J131" t="str">
            <v>LILONGWE</v>
          </cell>
          <cell r="K131" t="str">
            <v>LILONGWE</v>
          </cell>
        </row>
        <row r="132">
          <cell r="A132" t="str">
            <v>RS 566</v>
          </cell>
          <cell r="B132">
            <v>388</v>
          </cell>
          <cell r="C132" t="str">
            <v>C</v>
          </cell>
          <cell r="D132" t="str">
            <v>F</v>
          </cell>
          <cell r="E132" t="str">
            <v>Njoka - Malingunde (junction S124)</v>
          </cell>
          <cell r="F132" t="str">
            <v>T345</v>
          </cell>
          <cell r="G132">
            <v>4</v>
          </cell>
          <cell r="H132">
            <v>9.6999999999999993</v>
          </cell>
          <cell r="I132" t="str">
            <v>F</v>
          </cell>
          <cell r="J132" t="str">
            <v>LILONGWE</v>
          </cell>
          <cell r="K132" t="str">
            <v>LILONGWE</v>
          </cell>
        </row>
        <row r="133">
          <cell r="A133" t="str">
            <v>RS 671</v>
          </cell>
          <cell r="B133">
            <v>493</v>
          </cell>
          <cell r="C133" t="str">
            <v>C</v>
          </cell>
          <cell r="D133" t="str">
            <v>F</v>
          </cell>
          <cell r="E133" t="str">
            <v>North Ngodzi River - Lake Malawi</v>
          </cell>
          <cell r="F133" t="str">
            <v>PR58</v>
          </cell>
          <cell r="G133">
            <v>1</v>
          </cell>
          <cell r="H133">
            <v>8</v>
          </cell>
          <cell r="I133">
            <v>7</v>
          </cell>
          <cell r="J133" t="str">
            <v>F</v>
          </cell>
          <cell r="K133" t="str">
            <v>SALIMA</v>
          </cell>
          <cell r="L133" t="str">
            <v>Can not locate.  Section not used in Sudy</v>
          </cell>
        </row>
        <row r="134">
          <cell r="A134" t="str">
            <v>RS 672</v>
          </cell>
          <cell r="B134">
            <v>494</v>
          </cell>
          <cell r="C134" t="str">
            <v>C</v>
          </cell>
          <cell r="D134" t="str">
            <v>F</v>
          </cell>
          <cell r="E134" t="str">
            <v>junction T357 - West Chelani</v>
          </cell>
          <cell r="F134" t="str">
            <v>PR92</v>
          </cell>
          <cell r="G134">
            <v>1</v>
          </cell>
          <cell r="H134">
            <v>11.5</v>
          </cell>
          <cell r="I134">
            <v>7</v>
          </cell>
          <cell r="J134" t="str">
            <v>F</v>
          </cell>
          <cell r="K134" t="str">
            <v>SALMA</v>
          </cell>
          <cell r="L134" t="str">
            <v>Can not locate.  Section not used in Sudy</v>
          </cell>
        </row>
        <row r="135">
          <cell r="A135" t="str">
            <v>RS 698</v>
          </cell>
          <cell r="B135">
            <v>520</v>
          </cell>
          <cell r="C135" t="str">
            <v>S</v>
          </cell>
          <cell r="D135" t="str">
            <v>F</v>
          </cell>
          <cell r="E135" t="str">
            <v>Maundani- Machina</v>
          </cell>
          <cell r="F135" t="str">
            <v>T392</v>
          </cell>
          <cell r="G135">
            <v>99</v>
          </cell>
          <cell r="H135">
            <v>12</v>
          </cell>
          <cell r="I135" t="str">
            <v>H</v>
          </cell>
          <cell r="J135" t="str">
            <v>Same as RS 696</v>
          </cell>
          <cell r="K135" t="str">
            <v>Same as RS 696</v>
          </cell>
          <cell r="L135" t="str">
            <v>Section not used in Study</v>
          </cell>
        </row>
        <row r="136">
          <cell r="A136" t="str">
            <v>RS 696</v>
          </cell>
          <cell r="B136">
            <v>518</v>
          </cell>
          <cell r="C136" t="str">
            <v>S</v>
          </cell>
          <cell r="D136" t="str">
            <v>F</v>
          </cell>
          <cell r="E136" t="str">
            <v>Maundani - Machina</v>
          </cell>
          <cell r="F136" t="str">
            <v>T392</v>
          </cell>
          <cell r="G136">
            <v>2</v>
          </cell>
          <cell r="H136">
            <v>17</v>
          </cell>
          <cell r="I136" t="str">
            <v>H</v>
          </cell>
          <cell r="J136" t="str">
            <v>MANGOCHI</v>
          </cell>
          <cell r="K136" t="str">
            <v>MANGOCHI</v>
          </cell>
        </row>
        <row r="137">
          <cell r="A137" t="str">
            <v>RS 790</v>
          </cell>
          <cell r="B137">
            <v>612</v>
          </cell>
          <cell r="C137" t="str">
            <v>S</v>
          </cell>
          <cell r="D137" t="str">
            <v>F</v>
          </cell>
          <cell r="E137" t="str">
            <v>Namikalango River - Ngabu</v>
          </cell>
          <cell r="F137" t="str">
            <v>T424</v>
          </cell>
          <cell r="G137">
            <v>99</v>
          </cell>
          <cell r="H137">
            <v>10</v>
          </cell>
          <cell r="I137">
            <v>10</v>
          </cell>
          <cell r="J137" t="str">
            <v>H</v>
          </cell>
          <cell r="K137" t="str">
            <v>Same as RS 785</v>
          </cell>
          <cell r="L137" t="str">
            <v>Section not used in Study</v>
          </cell>
        </row>
        <row r="138">
          <cell r="A138" t="str">
            <v>RS 785</v>
          </cell>
          <cell r="B138">
            <v>607</v>
          </cell>
          <cell r="C138" t="str">
            <v>S</v>
          </cell>
          <cell r="D138" t="str">
            <v>F</v>
          </cell>
          <cell r="E138" t="str">
            <v>Namikalango River - Ngabu</v>
          </cell>
          <cell r="F138" t="str">
            <v>T424</v>
          </cell>
          <cell r="G138">
            <v>2</v>
          </cell>
          <cell r="H138">
            <v>7.1</v>
          </cell>
          <cell r="I138">
            <v>10</v>
          </cell>
          <cell r="J138" t="str">
            <v>FL</v>
          </cell>
          <cell r="K138" t="str">
            <v>CHIKWAWA</v>
          </cell>
        </row>
        <row r="139">
          <cell r="A139" t="str">
            <v>RS 800</v>
          </cell>
          <cell r="B139">
            <v>622</v>
          </cell>
          <cell r="C139" t="str">
            <v>S</v>
          </cell>
          <cell r="D139" t="str">
            <v>F</v>
          </cell>
          <cell r="E139" t="str">
            <v>Mwanza Admarc - West Chipondeni</v>
          </cell>
          <cell r="F139" t="str">
            <v>S135</v>
          </cell>
          <cell r="G139">
            <v>99</v>
          </cell>
          <cell r="H139">
            <v>21</v>
          </cell>
          <cell r="I139">
            <v>9</v>
          </cell>
          <cell r="J139" t="str">
            <v>F</v>
          </cell>
          <cell r="K139" t="str">
            <v>Contians RS 362, 363 &amp; 364</v>
          </cell>
          <cell r="L139" t="str">
            <v>Changed designation frim D287 to S135. Not used in Study</v>
          </cell>
        </row>
        <row r="140">
          <cell r="A140" t="str">
            <v>RS 362</v>
          </cell>
          <cell r="B140">
            <v>184</v>
          </cell>
          <cell r="C140" t="str">
            <v>S</v>
          </cell>
          <cell r="D140" t="str">
            <v>T</v>
          </cell>
          <cell r="E140" t="str">
            <v>Chipondeni - Kunenekude</v>
          </cell>
          <cell r="F140" t="str">
            <v>S135</v>
          </cell>
          <cell r="G140">
            <v>9</v>
          </cell>
          <cell r="H140">
            <v>5.5</v>
          </cell>
          <cell r="I140" t="str">
            <v>H</v>
          </cell>
          <cell r="J140" t="str">
            <v>MWANZA</v>
          </cell>
          <cell r="K140" t="str">
            <v>MWANZA</v>
          </cell>
        </row>
        <row r="141">
          <cell r="A141" t="str">
            <v>RS 363</v>
          </cell>
          <cell r="B141">
            <v>185</v>
          </cell>
          <cell r="C141" t="str">
            <v>S</v>
          </cell>
          <cell r="D141" t="str">
            <v>T</v>
          </cell>
          <cell r="E141" t="str">
            <v>Kunenekude - Mwanza Admarc</v>
          </cell>
          <cell r="F141" t="str">
            <v>S135</v>
          </cell>
          <cell r="G141">
            <v>10</v>
          </cell>
          <cell r="H141">
            <v>12</v>
          </cell>
          <cell r="I141" t="str">
            <v>H</v>
          </cell>
          <cell r="J141" t="str">
            <v>MWANZA</v>
          </cell>
          <cell r="K141" t="str">
            <v>MWANZA</v>
          </cell>
        </row>
        <row r="142">
          <cell r="A142" t="str">
            <v>RS 364</v>
          </cell>
          <cell r="B142">
            <v>186</v>
          </cell>
          <cell r="C142" t="str">
            <v>S</v>
          </cell>
          <cell r="D142" t="str">
            <v>T</v>
          </cell>
          <cell r="E142" t="str">
            <v>Mwanza Admarc - Liwonde Village (junction M6)</v>
          </cell>
          <cell r="F142" t="str">
            <v>S135</v>
          </cell>
          <cell r="G142">
            <v>11</v>
          </cell>
          <cell r="H142">
            <v>3.8</v>
          </cell>
          <cell r="I142">
            <v>0</v>
          </cell>
          <cell r="J142">
            <v>0</v>
          </cell>
          <cell r="K142" t="str">
            <v>MWANZA</v>
          </cell>
        </row>
      </sheetData>
      <sheetData sheetId="3" refreshError="1">
        <row r="1">
          <cell r="A1">
            <v>0</v>
          </cell>
          <cell r="B1">
            <v>0</v>
          </cell>
          <cell r="C1">
            <v>0</v>
          </cell>
          <cell r="D1">
            <v>0</v>
          </cell>
          <cell r="E1">
            <v>0</v>
          </cell>
          <cell r="F1">
            <v>0</v>
          </cell>
          <cell r="G1">
            <v>0</v>
          </cell>
          <cell r="H1">
            <v>0</v>
          </cell>
          <cell r="I1">
            <v>0</v>
          </cell>
          <cell r="J1">
            <v>0</v>
          </cell>
          <cell r="K1">
            <v>0</v>
          </cell>
          <cell r="L1">
            <v>0</v>
          </cell>
          <cell r="W1" t="str">
            <v>Origional</v>
          </cell>
          <cell r="X1">
            <v>0</v>
          </cell>
          <cell r="Y1">
            <v>0</v>
          </cell>
          <cell r="Z1">
            <v>0</v>
          </cell>
          <cell r="AA1">
            <v>0</v>
          </cell>
          <cell r="AB1">
            <v>0</v>
          </cell>
          <cell r="AC1">
            <v>0</v>
          </cell>
          <cell r="AD1">
            <v>0</v>
          </cell>
          <cell r="AE1" t="str">
            <v>Treatment 1</v>
          </cell>
          <cell r="AF1">
            <v>0</v>
          </cell>
          <cell r="AG1">
            <v>0</v>
          </cell>
          <cell r="AH1">
            <v>0</v>
          </cell>
          <cell r="AI1" t="str">
            <v>Treatment 2</v>
          </cell>
          <cell r="AJ1">
            <v>0</v>
          </cell>
          <cell r="AK1">
            <v>0</v>
          </cell>
          <cell r="AL1">
            <v>0</v>
          </cell>
          <cell r="AM1">
            <v>0</v>
          </cell>
          <cell r="AN1">
            <v>0</v>
          </cell>
          <cell r="BO1" t="str">
            <v>HDM III INPUT DATA</v>
          </cell>
          <cell r="BP1">
            <v>0</v>
          </cell>
          <cell r="BQ1">
            <v>0</v>
          </cell>
          <cell r="BR1" t="str">
            <v>x</v>
          </cell>
          <cell r="BS1">
            <v>0</v>
          </cell>
          <cell r="BT1" t="str">
            <v>x</v>
          </cell>
          <cell r="BU1">
            <v>0</v>
          </cell>
          <cell r="BV1">
            <v>0</v>
          </cell>
          <cell r="BW1">
            <v>1</v>
          </cell>
          <cell r="BX1">
            <v>2</v>
          </cell>
          <cell r="BY1">
            <v>3</v>
          </cell>
          <cell r="BZ1">
            <v>4</v>
          </cell>
          <cell r="CA1">
            <v>5</v>
          </cell>
          <cell r="CB1">
            <v>6</v>
          </cell>
          <cell r="CC1">
            <v>7</v>
          </cell>
          <cell r="CD1" t="str">
            <v>x</v>
          </cell>
          <cell r="CE1" t="str">
            <v>x</v>
          </cell>
          <cell r="CF1" t="str">
            <v>x</v>
          </cell>
          <cell r="CG1">
            <v>8</v>
          </cell>
          <cell r="CH1">
            <v>9</v>
          </cell>
          <cell r="CI1">
            <v>0</v>
          </cell>
          <cell r="CJ1">
            <v>10</v>
          </cell>
          <cell r="CK1" t="str">
            <v xml:space="preserve">IRI change </v>
          </cell>
          <cell r="CL1">
            <v>0</v>
          </cell>
          <cell r="CM1">
            <v>0</v>
          </cell>
          <cell r="CN1">
            <v>0</v>
          </cell>
          <cell r="CO1">
            <v>0</v>
          </cell>
          <cell r="CP1">
            <v>0</v>
          </cell>
          <cell r="CQ1" t="str">
            <v>x</v>
          </cell>
          <cell r="CR1">
            <v>11</v>
          </cell>
          <cell r="CS1">
            <v>0</v>
          </cell>
          <cell r="CT1">
            <v>12</v>
          </cell>
          <cell r="CU1">
            <v>13</v>
          </cell>
          <cell r="CV1">
            <v>14</v>
          </cell>
          <cell r="CW1">
            <v>15</v>
          </cell>
          <cell r="CX1">
            <v>16</v>
          </cell>
          <cell r="CY1" t="str">
            <v>x</v>
          </cell>
          <cell r="CZ1" t="str">
            <v>x</v>
          </cell>
          <cell r="DA1" t="str">
            <v>x</v>
          </cell>
          <cell r="DB1">
            <v>0</v>
          </cell>
          <cell r="DC1">
            <v>17</v>
          </cell>
          <cell r="DD1">
            <v>18</v>
          </cell>
          <cell r="DE1">
            <v>19</v>
          </cell>
          <cell r="DF1">
            <v>20</v>
          </cell>
          <cell r="DG1">
            <v>21</v>
          </cell>
          <cell r="DH1">
            <v>22</v>
          </cell>
          <cell r="DI1">
            <v>23</v>
          </cell>
        </row>
        <row r="2">
          <cell r="A2" t="str">
            <v>Road Section No.</v>
          </cell>
          <cell r="B2" t="str">
            <v>MOWS Project No.</v>
          </cell>
          <cell r="C2" t="str">
            <v>Region</v>
          </cell>
          <cell r="D2" t="str">
            <v>Road class</v>
          </cell>
          <cell r="E2" t="str">
            <v>Road section</v>
          </cell>
          <cell r="F2" t="str">
            <v>Designation</v>
          </cell>
          <cell r="G2" t="str">
            <v>Sequence</v>
          </cell>
          <cell r="H2" t="str">
            <v>Length (km)</v>
          </cell>
          <cell r="I2" t="str">
            <v>Terrain</v>
          </cell>
          <cell r="J2" t="str">
            <v>District</v>
          </cell>
          <cell r="K2" t="str">
            <v>Map sheet No.</v>
          </cell>
          <cell r="L2" t="str">
            <v>Comments</v>
          </cell>
          <cell r="W2" t="str">
            <v>Year constructed</v>
          </cell>
          <cell r="X2" t="str">
            <v>Surface type</v>
          </cell>
          <cell r="Y2" t="str">
            <v>Base thickness</v>
          </cell>
          <cell r="Z2" t="str">
            <v>Base type</v>
          </cell>
          <cell r="AA2" t="str">
            <v>Sub base thick</v>
          </cell>
          <cell r="AB2" t="str">
            <v>Sub base type</v>
          </cell>
          <cell r="AC2" t="str">
            <v>Sub grade CBR</v>
          </cell>
          <cell r="AD2" t="str">
            <v>Basis of data</v>
          </cell>
          <cell r="AE2" t="str">
            <v>Year treated</v>
          </cell>
          <cell r="AF2" t="str">
            <v>Treatment type</v>
          </cell>
          <cell r="AG2" t="str">
            <v>Surface type</v>
          </cell>
          <cell r="AH2" t="str">
            <v>Surface thickness</v>
          </cell>
          <cell r="AI2" t="str">
            <v>Year treated</v>
          </cell>
          <cell r="AJ2" t="str">
            <v>Treatment type</v>
          </cell>
          <cell r="AK2" t="str">
            <v>Surface type</v>
          </cell>
          <cell r="AL2" t="str">
            <v>Surface thickness</v>
          </cell>
          <cell r="AM2" t="str">
            <v>HDM surface code</v>
          </cell>
          <cell r="AN2" t="str">
            <v>Comments</v>
          </cell>
          <cell r="BO2" t="str">
            <v>Road Section No.</v>
          </cell>
          <cell r="BP2" t="str">
            <v>Length (km)</v>
          </cell>
          <cell r="BQ2" t="str">
            <v>Bitumen width (m)</v>
          </cell>
          <cell r="BR2" t="str">
            <v>Terrain</v>
          </cell>
          <cell r="BS2" t="str">
            <v>Surface type (field)</v>
          </cell>
          <cell r="BT2" t="str">
            <v>Gravel (% length)</v>
          </cell>
          <cell r="BU2" t="str">
            <v>Current surf. type</v>
          </cell>
          <cell r="BV2" t="str">
            <v>Prev. surface type</v>
          </cell>
          <cell r="BW2" t="str">
            <v>HDM surface code</v>
          </cell>
          <cell r="BX2" t="str">
            <v>Current surf. thick</v>
          </cell>
          <cell r="BY2" t="str">
            <v>Prev. surface thick</v>
          </cell>
          <cell r="BZ2" t="str">
            <v>Base mat'l code</v>
          </cell>
          <cell r="CA2" t="str">
            <v>Subgrade CBR</v>
          </cell>
          <cell r="CB2" t="str">
            <v>Structural No.</v>
          </cell>
          <cell r="CC2" t="str">
            <v>Roughness (IRI)</v>
          </cell>
          <cell r="CD2" t="str">
            <v xml:space="preserve">All cracks (%area) </v>
          </cell>
          <cell r="CE2" t="str">
            <v>Wide c'ks (%area)</v>
          </cell>
          <cell r="CF2" t="str">
            <v>Wide crack &gt;15%</v>
          </cell>
          <cell r="CG2" t="str">
            <v>All crack (end 98)</v>
          </cell>
          <cell r="CH2" t="str">
            <v>Wide c'ks (end 98)</v>
          </cell>
          <cell r="CI2" t="str">
            <v>Pothole /km</v>
          </cell>
          <cell r="CJ2" t="str">
            <v>Pothole (%area)</v>
          </cell>
          <cell r="CK2" t="str">
            <v>Delta minASPm</v>
          </cell>
          <cell r="CL2" t="str">
            <v>Delta CRXm</v>
          </cell>
          <cell r="CM2" t="str">
            <v>Delta IRIm</v>
          </cell>
          <cell r="CN2" t="str">
            <v>Min Delta IRIm</v>
          </cell>
          <cell r="CO2" t="str">
            <v>Patch /km</v>
          </cell>
          <cell r="CP2" t="str">
            <v>Patch (%area)</v>
          </cell>
          <cell r="CQ2" t="str">
            <v>IRI after patch</v>
          </cell>
          <cell r="CR2" t="str">
            <v xml:space="preserve">Ravelling (%area) </v>
          </cell>
          <cell r="CS2" t="str">
            <v>Ruts rating</v>
          </cell>
          <cell r="CT2" t="str">
            <v>Mean rut (mm)</v>
          </cell>
          <cell r="CU2" t="str">
            <v>S.D. rut (mm)</v>
          </cell>
          <cell r="CV2" t="str">
            <v>Surface age (yrs)</v>
          </cell>
          <cell r="CW2" t="str">
            <v xml:space="preserve">Const. Age (yrs) </v>
          </cell>
          <cell r="CX2" t="str">
            <v>Previous wide c'ks</v>
          </cell>
          <cell r="CY2" t="str">
            <v>Edge break rating</v>
          </cell>
          <cell r="CZ2" t="str">
            <v>Shoulder rating</v>
          </cell>
          <cell r="DA2" t="str">
            <v>Side drain rating</v>
          </cell>
          <cell r="DB2" t="str">
            <v>ADT total</v>
          </cell>
          <cell r="DC2" t="str">
            <v>ADT car</v>
          </cell>
          <cell r="DD2" t="str">
            <v>ADT pickup</v>
          </cell>
          <cell r="DE2" t="str">
            <v>ADT bus</v>
          </cell>
          <cell r="DF2" t="str">
            <v>ADT light truck</v>
          </cell>
          <cell r="DG2" t="str">
            <v>ADT med. Truck</v>
          </cell>
          <cell r="DH2" t="str">
            <v>ADT heavy truck</v>
          </cell>
          <cell r="DI2" t="str">
            <v>ADT artic truck</v>
          </cell>
        </row>
        <row r="3">
          <cell r="A3" t="str">
            <v>RS 839</v>
          </cell>
          <cell r="B3" t="str">
            <v>n.a</v>
          </cell>
          <cell r="C3" t="str">
            <v>N</v>
          </cell>
          <cell r="D3" t="str">
            <v>T</v>
          </cell>
          <cell r="E3" t="str">
            <v>Songwe - Karonga</v>
          </cell>
          <cell r="F3" t="str">
            <v>M01</v>
          </cell>
          <cell r="G3">
            <v>1</v>
          </cell>
          <cell r="H3">
            <v>43</v>
          </cell>
          <cell r="I3" t="str">
            <v>F</v>
          </cell>
          <cell r="J3" t="str">
            <v>KARONGA</v>
          </cell>
          <cell r="K3">
            <v>1</v>
          </cell>
          <cell r="L3" t="str">
            <v>Part of RS1</v>
          </cell>
          <cell r="W3">
            <v>92</v>
          </cell>
          <cell r="X3" t="str">
            <v>DS</v>
          </cell>
          <cell r="Y3">
            <v>150</v>
          </cell>
          <cell r="Z3" t="str">
            <v>SB</v>
          </cell>
          <cell r="AA3">
            <v>100</v>
          </cell>
          <cell r="AB3" t="str">
            <v>GR</v>
          </cell>
          <cell r="AC3">
            <v>12</v>
          </cell>
          <cell r="AD3" t="str">
            <v>VR</v>
          </cell>
          <cell r="AE3">
            <v>0</v>
          </cell>
          <cell r="AF3">
            <v>0</v>
          </cell>
          <cell r="AG3">
            <v>0</v>
          </cell>
          <cell r="AH3">
            <v>0</v>
          </cell>
          <cell r="AI3">
            <v>0</v>
          </cell>
          <cell r="AJ3">
            <v>0</v>
          </cell>
          <cell r="AK3">
            <v>0</v>
          </cell>
          <cell r="AL3">
            <v>0</v>
          </cell>
          <cell r="AM3">
            <v>1</v>
          </cell>
          <cell r="AN3" t="str">
            <v>never resealed</v>
          </cell>
          <cell r="BO3" t="str">
            <v>RS 839</v>
          </cell>
          <cell r="BP3">
            <v>43</v>
          </cell>
          <cell r="BQ3">
            <v>6.7</v>
          </cell>
          <cell r="BR3" t="str">
            <v>F</v>
          </cell>
          <cell r="BS3" t="str">
            <v>C</v>
          </cell>
          <cell r="BT3">
            <v>11</v>
          </cell>
          <cell r="BU3" t="str">
            <v>DS</v>
          </cell>
          <cell r="BV3" t="str">
            <v/>
          </cell>
          <cell r="BW3">
            <v>1</v>
          </cell>
          <cell r="BX3">
            <v>15</v>
          </cell>
          <cell r="BY3" t="str">
            <v xml:space="preserve"> </v>
          </cell>
          <cell r="BZ3">
            <v>1</v>
          </cell>
          <cell r="CA3">
            <v>12</v>
          </cell>
          <cell r="CB3">
            <v>1.177</v>
          </cell>
          <cell r="CC3">
            <v>3.85</v>
          </cell>
          <cell r="CD3">
            <v>12.5</v>
          </cell>
          <cell r="CE3">
            <v>2</v>
          </cell>
          <cell r="CF3">
            <v>0</v>
          </cell>
          <cell r="CG3">
            <v>12.5</v>
          </cell>
          <cell r="CH3">
            <v>2</v>
          </cell>
          <cell r="CI3">
            <v>0</v>
          </cell>
          <cell r="CJ3">
            <v>0</v>
          </cell>
          <cell r="CK3">
            <v>0</v>
          </cell>
          <cell r="CL3">
            <v>0</v>
          </cell>
          <cell r="CM3">
            <v>0</v>
          </cell>
          <cell r="CN3">
            <v>0</v>
          </cell>
          <cell r="CO3">
            <v>0</v>
          </cell>
          <cell r="CP3">
            <v>0</v>
          </cell>
          <cell r="CQ3">
            <v>3.85</v>
          </cell>
          <cell r="CR3">
            <v>0</v>
          </cell>
          <cell r="CS3">
            <v>1</v>
          </cell>
          <cell r="CT3">
            <v>0</v>
          </cell>
          <cell r="CU3">
            <v>0</v>
          </cell>
          <cell r="CV3">
            <v>6</v>
          </cell>
          <cell r="CW3">
            <v>6</v>
          </cell>
          <cell r="CX3" t="str">
            <v xml:space="preserve"> </v>
          </cell>
          <cell r="CY3">
            <v>1</v>
          </cell>
          <cell r="CZ3">
            <v>1</v>
          </cell>
          <cell r="DA3">
            <v>1</v>
          </cell>
          <cell r="DB3">
            <v>220</v>
          </cell>
          <cell r="DC3">
            <v>104</v>
          </cell>
          <cell r="DD3">
            <v>58</v>
          </cell>
          <cell r="DE3">
            <v>17</v>
          </cell>
          <cell r="DF3">
            <v>26</v>
          </cell>
          <cell r="DG3">
            <v>5</v>
          </cell>
          <cell r="DH3">
            <v>3</v>
          </cell>
          <cell r="DI3">
            <v>11</v>
          </cell>
        </row>
        <row r="4">
          <cell r="A4" t="str">
            <v>RS 840</v>
          </cell>
          <cell r="B4" t="str">
            <v>n.a</v>
          </cell>
          <cell r="C4" t="str">
            <v>N</v>
          </cell>
          <cell r="D4" t="str">
            <v>T</v>
          </cell>
          <cell r="E4" t="str">
            <v>Karonga - Chitimba River</v>
          </cell>
          <cell r="F4" t="str">
            <v>M01</v>
          </cell>
          <cell r="G4">
            <v>2</v>
          </cell>
          <cell r="H4">
            <v>77</v>
          </cell>
          <cell r="I4" t="str">
            <v>F</v>
          </cell>
          <cell r="J4" t="str">
            <v>KARONGA</v>
          </cell>
          <cell r="K4">
            <v>1</v>
          </cell>
          <cell r="L4" t="str">
            <v>Part of RS1</v>
          </cell>
          <cell r="W4">
            <v>79</v>
          </cell>
          <cell r="X4" t="str">
            <v>DS</v>
          </cell>
          <cell r="Y4">
            <v>150</v>
          </cell>
          <cell r="Z4" t="str">
            <v>SB</v>
          </cell>
          <cell r="AA4">
            <v>100</v>
          </cell>
          <cell r="AB4" t="str">
            <v>GR</v>
          </cell>
          <cell r="AC4">
            <v>12</v>
          </cell>
          <cell r="AD4" t="str">
            <v>VR</v>
          </cell>
          <cell r="AE4">
            <v>0</v>
          </cell>
          <cell r="AF4">
            <v>0</v>
          </cell>
          <cell r="AG4">
            <v>0</v>
          </cell>
          <cell r="AH4">
            <v>0</v>
          </cell>
          <cell r="AI4">
            <v>0</v>
          </cell>
          <cell r="AJ4">
            <v>0</v>
          </cell>
          <cell r="AK4">
            <v>0</v>
          </cell>
          <cell r="AL4">
            <v>0</v>
          </cell>
          <cell r="AM4">
            <v>1</v>
          </cell>
          <cell r="AN4" t="str">
            <v>never resealed</v>
          </cell>
          <cell r="BO4" t="str">
            <v>RS 840</v>
          </cell>
          <cell r="BP4">
            <v>77</v>
          </cell>
          <cell r="BQ4">
            <v>6.7</v>
          </cell>
          <cell r="BR4" t="str">
            <v>F</v>
          </cell>
          <cell r="BS4" t="str">
            <v>C</v>
          </cell>
          <cell r="BT4">
            <v>11</v>
          </cell>
          <cell r="BU4" t="str">
            <v>DS</v>
          </cell>
          <cell r="BV4" t="str">
            <v/>
          </cell>
          <cell r="BW4">
            <v>1</v>
          </cell>
          <cell r="BX4">
            <v>15</v>
          </cell>
          <cell r="BY4" t="str">
            <v xml:space="preserve"> </v>
          </cell>
          <cell r="BZ4">
            <v>1</v>
          </cell>
          <cell r="CA4">
            <v>12</v>
          </cell>
          <cell r="CB4">
            <v>1.177</v>
          </cell>
          <cell r="CC4">
            <v>5.36</v>
          </cell>
          <cell r="CD4">
            <v>40</v>
          </cell>
          <cell r="CE4">
            <v>30</v>
          </cell>
          <cell r="CF4">
            <v>15</v>
          </cell>
          <cell r="CG4">
            <v>25</v>
          </cell>
          <cell r="CH4">
            <v>15</v>
          </cell>
          <cell r="CI4">
            <v>100</v>
          </cell>
          <cell r="CJ4">
            <v>0.29850746268656719</v>
          </cell>
          <cell r="CK4">
            <v>10</v>
          </cell>
          <cell r="CL4">
            <v>15</v>
          </cell>
          <cell r="CM4">
            <v>0.31197474167623418</v>
          </cell>
          <cell r="CN4">
            <v>0.31197474167623418</v>
          </cell>
          <cell r="CO4">
            <v>0</v>
          </cell>
          <cell r="CP4">
            <v>0</v>
          </cell>
          <cell r="CQ4">
            <v>5.6719747416762347</v>
          </cell>
          <cell r="CR4">
            <v>0</v>
          </cell>
          <cell r="CS4">
            <v>1.1000000000000001</v>
          </cell>
          <cell r="CT4">
            <v>0.50000000000000044</v>
          </cell>
          <cell r="CU4">
            <v>0.20000000000000018</v>
          </cell>
          <cell r="CV4">
            <v>19</v>
          </cell>
          <cell r="CW4">
            <v>19</v>
          </cell>
          <cell r="CX4" t="str">
            <v xml:space="preserve"> </v>
          </cell>
          <cell r="CY4">
            <v>2.5</v>
          </cell>
          <cell r="CZ4">
            <v>1.8</v>
          </cell>
          <cell r="DA4">
            <v>1.3</v>
          </cell>
          <cell r="DB4">
            <v>220</v>
          </cell>
          <cell r="DC4">
            <v>104</v>
          </cell>
          <cell r="DD4">
            <v>58</v>
          </cell>
          <cell r="DE4">
            <v>17</v>
          </cell>
          <cell r="DF4">
            <v>26</v>
          </cell>
          <cell r="DG4">
            <v>5</v>
          </cell>
          <cell r="DH4">
            <v>3</v>
          </cell>
          <cell r="DI4">
            <v>11</v>
          </cell>
        </row>
        <row r="5">
          <cell r="A5" t="str">
            <v>RS 002</v>
          </cell>
          <cell r="B5" t="str">
            <v>2</v>
          </cell>
          <cell r="C5" t="str">
            <v>N</v>
          </cell>
          <cell r="D5" t="str">
            <v>T</v>
          </cell>
          <cell r="E5" t="str">
            <v>Chitimba River - Luzi River</v>
          </cell>
          <cell r="F5" t="str">
            <v>M01</v>
          </cell>
          <cell r="G5">
            <v>2</v>
          </cell>
          <cell r="H5">
            <v>52</v>
          </cell>
          <cell r="I5" t="str">
            <v>R</v>
          </cell>
          <cell r="J5" t="str">
            <v>MZIMBA</v>
          </cell>
          <cell r="K5">
            <v>2</v>
          </cell>
          <cell r="L5">
            <v>0</v>
          </cell>
          <cell r="W5">
            <v>75</v>
          </cell>
          <cell r="X5" t="str">
            <v>ST</v>
          </cell>
          <cell r="Y5">
            <v>150</v>
          </cell>
          <cell r="Z5" t="str">
            <v>GR</v>
          </cell>
          <cell r="AA5">
            <v>100</v>
          </cell>
          <cell r="AB5" t="str">
            <v>GR</v>
          </cell>
          <cell r="AC5">
            <v>12</v>
          </cell>
          <cell r="AD5" t="str">
            <v>VR</v>
          </cell>
          <cell r="AE5">
            <v>98</v>
          </cell>
          <cell r="AF5" t="str">
            <v>SR</v>
          </cell>
          <cell r="AG5" t="str">
            <v>ST</v>
          </cell>
          <cell r="AH5">
            <v>10</v>
          </cell>
          <cell r="AI5">
            <v>0</v>
          </cell>
          <cell r="AJ5">
            <v>0</v>
          </cell>
          <cell r="AK5">
            <v>0</v>
          </cell>
          <cell r="AL5">
            <v>0</v>
          </cell>
          <cell r="AM5">
            <v>4</v>
          </cell>
          <cell r="AN5" t="str">
            <v>To be resealed 1998</v>
          </cell>
          <cell r="BO5" t="str">
            <v>RS 002</v>
          </cell>
          <cell r="BP5">
            <v>52</v>
          </cell>
          <cell r="BQ5">
            <v>6</v>
          </cell>
          <cell r="BR5" t="str">
            <v>R</v>
          </cell>
          <cell r="BS5" t="str">
            <v>C</v>
          </cell>
          <cell r="BT5">
            <v>7</v>
          </cell>
          <cell r="BU5" t="str">
            <v>ST</v>
          </cell>
          <cell r="BV5" t="str">
            <v>ST</v>
          </cell>
          <cell r="BW5">
            <v>4</v>
          </cell>
          <cell r="BX5">
            <v>10</v>
          </cell>
          <cell r="BY5">
            <v>10</v>
          </cell>
          <cell r="BZ5">
            <v>1</v>
          </cell>
          <cell r="CA5">
            <v>12</v>
          </cell>
          <cell r="CB5">
            <v>1.085</v>
          </cell>
          <cell r="CC5">
            <v>4.6900000000000004</v>
          </cell>
          <cell r="CD5" t="str">
            <v>To be re-sealed 1998</v>
          </cell>
          <cell r="CE5">
            <v>0</v>
          </cell>
          <cell r="CF5">
            <v>0</v>
          </cell>
          <cell r="CG5">
            <v>0</v>
          </cell>
          <cell r="CH5">
            <v>0</v>
          </cell>
          <cell r="CI5">
            <v>0</v>
          </cell>
          <cell r="CJ5">
            <v>0</v>
          </cell>
          <cell r="CK5">
            <v>0</v>
          </cell>
          <cell r="CL5">
            <v>0</v>
          </cell>
          <cell r="CM5">
            <v>0</v>
          </cell>
          <cell r="CN5">
            <v>0</v>
          </cell>
          <cell r="CO5">
            <v>0</v>
          </cell>
          <cell r="CP5">
            <v>0</v>
          </cell>
          <cell r="CQ5">
            <v>0</v>
          </cell>
          <cell r="CR5">
            <v>0</v>
          </cell>
          <cell r="CS5">
            <v>1.3</v>
          </cell>
          <cell r="CT5">
            <v>0</v>
          </cell>
          <cell r="CU5">
            <v>0</v>
          </cell>
          <cell r="CV5">
            <v>0</v>
          </cell>
          <cell r="CW5">
            <v>0</v>
          </cell>
          <cell r="CX5" t="str">
            <v xml:space="preserve"> </v>
          </cell>
          <cell r="CY5">
            <v>2.5</v>
          </cell>
          <cell r="CZ5">
            <v>1.5</v>
          </cell>
          <cell r="DA5">
            <v>1.6</v>
          </cell>
          <cell r="DB5">
            <v>300</v>
          </cell>
          <cell r="DC5">
            <v>141</v>
          </cell>
          <cell r="DD5">
            <v>78</v>
          </cell>
          <cell r="DE5">
            <v>23</v>
          </cell>
          <cell r="DF5">
            <v>35</v>
          </cell>
          <cell r="DG5">
            <v>6</v>
          </cell>
          <cell r="DH5">
            <v>3</v>
          </cell>
          <cell r="DI5">
            <v>15</v>
          </cell>
        </row>
        <row r="6">
          <cell r="A6" t="str">
            <v>RS 003</v>
          </cell>
          <cell r="B6" t="str">
            <v>3</v>
          </cell>
          <cell r="C6" t="str">
            <v>N</v>
          </cell>
          <cell r="D6" t="str">
            <v>T</v>
          </cell>
          <cell r="E6" t="str">
            <v>Luzi River - Mzuzu  - Mtangatanga</v>
          </cell>
          <cell r="F6" t="str">
            <v>M01</v>
          </cell>
          <cell r="G6">
            <v>3</v>
          </cell>
          <cell r="H6">
            <v>107.5</v>
          </cell>
          <cell r="I6" t="str">
            <v>F</v>
          </cell>
          <cell r="J6" t="str">
            <v>RUMPHI &amp; MZIMBA</v>
          </cell>
          <cell r="K6">
            <v>3</v>
          </cell>
          <cell r="L6">
            <v>0</v>
          </cell>
          <cell r="W6">
            <v>86</v>
          </cell>
          <cell r="X6" t="str">
            <v>DS</v>
          </cell>
          <cell r="Y6">
            <v>150</v>
          </cell>
          <cell r="Z6" t="str">
            <v>SB</v>
          </cell>
          <cell r="AA6">
            <v>100</v>
          </cell>
          <cell r="AB6" t="str">
            <v>GR</v>
          </cell>
          <cell r="AC6">
            <v>13</v>
          </cell>
          <cell r="AD6" t="str">
            <v>VR</v>
          </cell>
          <cell r="AE6">
            <v>98</v>
          </cell>
          <cell r="AF6" t="str">
            <v>SR</v>
          </cell>
          <cell r="AG6" t="str">
            <v>ST</v>
          </cell>
          <cell r="AH6">
            <v>10</v>
          </cell>
          <cell r="AI6">
            <v>0</v>
          </cell>
          <cell r="AJ6">
            <v>0</v>
          </cell>
          <cell r="AK6">
            <v>0</v>
          </cell>
          <cell r="AL6">
            <v>0</v>
          </cell>
          <cell r="AM6">
            <v>4</v>
          </cell>
          <cell r="AN6" t="str">
            <v>To be resealed 1998</v>
          </cell>
          <cell r="BO6" t="str">
            <v>RS 003</v>
          </cell>
          <cell r="BP6">
            <v>107.5</v>
          </cell>
          <cell r="BQ6">
            <v>6.7</v>
          </cell>
          <cell r="BR6" t="str">
            <v>F</v>
          </cell>
          <cell r="BS6" t="str">
            <v>C</v>
          </cell>
          <cell r="BT6">
            <v>0</v>
          </cell>
          <cell r="BU6" t="str">
            <v>ST</v>
          </cell>
          <cell r="BV6" t="str">
            <v>DS</v>
          </cell>
          <cell r="BW6">
            <v>4</v>
          </cell>
          <cell r="BX6">
            <v>10</v>
          </cell>
          <cell r="BY6">
            <v>15</v>
          </cell>
          <cell r="BZ6">
            <v>1</v>
          </cell>
          <cell r="CA6">
            <v>13</v>
          </cell>
          <cell r="CB6">
            <v>1.3540000000000001</v>
          </cell>
          <cell r="CC6">
            <v>4.1399999999999997</v>
          </cell>
          <cell r="CD6" t="str">
            <v>To be re-sealed 1998</v>
          </cell>
          <cell r="CE6">
            <v>0</v>
          </cell>
          <cell r="CF6">
            <v>0</v>
          </cell>
          <cell r="CG6">
            <v>0</v>
          </cell>
          <cell r="CH6">
            <v>0</v>
          </cell>
          <cell r="CI6">
            <v>0</v>
          </cell>
          <cell r="CJ6">
            <v>0</v>
          </cell>
          <cell r="CK6">
            <v>0</v>
          </cell>
          <cell r="CL6">
            <v>0</v>
          </cell>
          <cell r="CM6">
            <v>0</v>
          </cell>
          <cell r="CN6">
            <v>0</v>
          </cell>
          <cell r="CO6">
            <v>0</v>
          </cell>
          <cell r="CP6">
            <v>0</v>
          </cell>
          <cell r="CQ6">
            <v>0</v>
          </cell>
          <cell r="CR6">
            <v>0</v>
          </cell>
          <cell r="CS6">
            <v>1.3</v>
          </cell>
          <cell r="CT6">
            <v>0</v>
          </cell>
          <cell r="CU6">
            <v>0</v>
          </cell>
          <cell r="CV6">
            <v>0</v>
          </cell>
          <cell r="CW6">
            <v>0</v>
          </cell>
          <cell r="CX6">
            <v>0</v>
          </cell>
          <cell r="CY6">
            <v>2</v>
          </cell>
          <cell r="CZ6">
            <v>1.8</v>
          </cell>
          <cell r="DA6">
            <v>1</v>
          </cell>
          <cell r="DB6">
            <v>450</v>
          </cell>
          <cell r="DC6">
            <v>212</v>
          </cell>
          <cell r="DD6">
            <v>117</v>
          </cell>
          <cell r="DE6">
            <v>34</v>
          </cell>
          <cell r="DF6">
            <v>52</v>
          </cell>
          <cell r="DG6">
            <v>9</v>
          </cell>
          <cell r="DH6">
            <v>5</v>
          </cell>
          <cell r="DI6">
            <v>23</v>
          </cell>
        </row>
        <row r="7">
          <cell r="A7" t="str">
            <v>RS 004</v>
          </cell>
          <cell r="B7" t="str">
            <v>4</v>
          </cell>
          <cell r="C7" t="str">
            <v>N</v>
          </cell>
          <cell r="D7" t="str">
            <v>T</v>
          </cell>
          <cell r="E7" t="str">
            <v>Mtangatanga - Jenda</v>
          </cell>
          <cell r="F7" t="str">
            <v>M01</v>
          </cell>
          <cell r="G7">
            <v>4</v>
          </cell>
          <cell r="H7">
            <v>62.1</v>
          </cell>
          <cell r="I7" t="str">
            <v>R</v>
          </cell>
          <cell r="J7" t="str">
            <v>MZIMBA</v>
          </cell>
          <cell r="K7">
            <v>4</v>
          </cell>
          <cell r="L7">
            <v>0</v>
          </cell>
          <cell r="W7">
            <v>86</v>
          </cell>
          <cell r="X7" t="str">
            <v>DS</v>
          </cell>
          <cell r="Y7">
            <v>150</v>
          </cell>
          <cell r="Z7" t="str">
            <v>SB</v>
          </cell>
          <cell r="AA7">
            <v>100</v>
          </cell>
          <cell r="AB7" t="str">
            <v>GR</v>
          </cell>
          <cell r="AC7">
            <v>13</v>
          </cell>
          <cell r="AD7" t="str">
            <v>VR</v>
          </cell>
          <cell r="AE7">
            <v>0</v>
          </cell>
          <cell r="AF7">
            <v>0</v>
          </cell>
          <cell r="AG7">
            <v>0</v>
          </cell>
          <cell r="AH7">
            <v>0</v>
          </cell>
          <cell r="AI7">
            <v>0</v>
          </cell>
          <cell r="AJ7">
            <v>0</v>
          </cell>
          <cell r="AK7">
            <v>0</v>
          </cell>
          <cell r="AL7">
            <v>0</v>
          </cell>
          <cell r="AM7">
            <v>1</v>
          </cell>
          <cell r="AN7" t="str">
            <v>never resealed</v>
          </cell>
          <cell r="BO7" t="str">
            <v>RS 004</v>
          </cell>
          <cell r="BP7">
            <v>62.1</v>
          </cell>
          <cell r="BQ7">
            <v>6</v>
          </cell>
          <cell r="BR7" t="str">
            <v>R</v>
          </cell>
          <cell r="BS7" t="str">
            <v>C</v>
          </cell>
          <cell r="BT7">
            <v>0</v>
          </cell>
          <cell r="BU7" t="str">
            <v>DS</v>
          </cell>
          <cell r="BV7" t="str">
            <v/>
          </cell>
          <cell r="BW7">
            <v>1</v>
          </cell>
          <cell r="BX7">
            <v>15</v>
          </cell>
          <cell r="BY7" t="str">
            <v xml:space="preserve"> </v>
          </cell>
          <cell r="BZ7">
            <v>1</v>
          </cell>
          <cell r="CA7">
            <v>13</v>
          </cell>
          <cell r="CB7">
            <v>1.177</v>
          </cell>
          <cell r="CC7">
            <v>4.3</v>
          </cell>
          <cell r="CD7">
            <v>29</v>
          </cell>
          <cell r="CE7">
            <v>23</v>
          </cell>
          <cell r="CF7">
            <v>8</v>
          </cell>
          <cell r="CG7">
            <v>21</v>
          </cell>
          <cell r="CH7">
            <v>15</v>
          </cell>
          <cell r="CI7">
            <v>1.1000000000000001</v>
          </cell>
          <cell r="CJ7">
            <v>3.666666666666667E-3</v>
          </cell>
          <cell r="CK7">
            <v>8.0036666666666658</v>
          </cell>
          <cell r="CL7">
            <v>8</v>
          </cell>
          <cell r="CM7">
            <v>0.13434461538461537</v>
          </cell>
          <cell r="CN7">
            <v>0.13434461538461537</v>
          </cell>
          <cell r="CO7">
            <v>0</v>
          </cell>
          <cell r="CP7">
            <v>0</v>
          </cell>
          <cell r="CQ7">
            <v>4.4343446153846156</v>
          </cell>
          <cell r="CR7">
            <v>0</v>
          </cell>
          <cell r="CS7">
            <v>1.2</v>
          </cell>
          <cell r="CT7">
            <v>0.99999999999999978</v>
          </cell>
          <cell r="CU7">
            <v>0.39999999999999991</v>
          </cell>
          <cell r="CV7">
            <v>12</v>
          </cell>
          <cell r="CW7">
            <v>12</v>
          </cell>
          <cell r="CX7" t="str">
            <v xml:space="preserve"> </v>
          </cell>
          <cell r="CY7">
            <v>1.3</v>
          </cell>
          <cell r="CZ7">
            <v>1.5</v>
          </cell>
          <cell r="DA7">
            <v>1</v>
          </cell>
          <cell r="DB7">
            <v>300</v>
          </cell>
          <cell r="DC7">
            <v>141</v>
          </cell>
          <cell r="DD7">
            <v>78</v>
          </cell>
          <cell r="DE7">
            <v>23</v>
          </cell>
          <cell r="DF7">
            <v>35</v>
          </cell>
          <cell r="DG7">
            <v>6</v>
          </cell>
          <cell r="DH7">
            <v>3</v>
          </cell>
          <cell r="DI7">
            <v>15</v>
          </cell>
        </row>
        <row r="8">
          <cell r="A8" t="str">
            <v>RS 031</v>
          </cell>
          <cell r="B8">
            <v>31</v>
          </cell>
          <cell r="C8" t="str">
            <v>C</v>
          </cell>
          <cell r="D8" t="str">
            <v>T</v>
          </cell>
          <cell r="E8" t="str">
            <v>Jenda - Chimaliro Forest Camp</v>
          </cell>
          <cell r="F8" t="str">
            <v>M01</v>
          </cell>
          <cell r="G8">
            <v>5</v>
          </cell>
          <cell r="H8">
            <v>11.6</v>
          </cell>
          <cell r="I8" t="str">
            <v>F</v>
          </cell>
          <cell r="J8" t="str">
            <v>KASUNGU</v>
          </cell>
          <cell r="K8">
            <v>4</v>
          </cell>
          <cell r="L8">
            <v>0</v>
          </cell>
          <cell r="W8">
            <v>83</v>
          </cell>
          <cell r="X8" t="str">
            <v>DS</v>
          </cell>
          <cell r="Y8">
            <v>150</v>
          </cell>
          <cell r="Z8" t="str">
            <v>SB</v>
          </cell>
          <cell r="AA8">
            <v>100</v>
          </cell>
          <cell r="AB8" t="str">
            <v>GR</v>
          </cell>
          <cell r="AC8">
            <v>9</v>
          </cell>
          <cell r="AD8" t="str">
            <v>VR</v>
          </cell>
          <cell r="AE8">
            <v>0</v>
          </cell>
          <cell r="AF8">
            <v>0</v>
          </cell>
          <cell r="AG8">
            <v>0</v>
          </cell>
          <cell r="AH8">
            <v>0</v>
          </cell>
          <cell r="AI8">
            <v>0</v>
          </cell>
          <cell r="AJ8">
            <v>0</v>
          </cell>
          <cell r="AK8">
            <v>0</v>
          </cell>
          <cell r="AL8">
            <v>0</v>
          </cell>
          <cell r="AM8">
            <v>1</v>
          </cell>
          <cell r="AN8" t="str">
            <v>never resealed</v>
          </cell>
          <cell r="BO8" t="str">
            <v>RS 031</v>
          </cell>
          <cell r="BP8">
            <v>11.6</v>
          </cell>
          <cell r="BQ8">
            <v>6</v>
          </cell>
          <cell r="BR8" t="str">
            <v>F</v>
          </cell>
          <cell r="BS8" t="str">
            <v>C</v>
          </cell>
          <cell r="BT8">
            <v>0</v>
          </cell>
          <cell r="BU8" t="str">
            <v>DS</v>
          </cell>
          <cell r="BV8" t="str">
            <v/>
          </cell>
          <cell r="BW8">
            <v>1</v>
          </cell>
          <cell r="BX8">
            <v>15</v>
          </cell>
          <cell r="BY8" t="str">
            <v xml:space="preserve"> </v>
          </cell>
          <cell r="BZ8">
            <v>1</v>
          </cell>
          <cell r="CA8">
            <v>9</v>
          </cell>
          <cell r="CB8">
            <v>1.177</v>
          </cell>
          <cell r="CC8">
            <v>3.23</v>
          </cell>
          <cell r="CD8">
            <v>20</v>
          </cell>
          <cell r="CE8">
            <v>15</v>
          </cell>
          <cell r="CF8">
            <v>0</v>
          </cell>
          <cell r="CG8">
            <v>20</v>
          </cell>
          <cell r="CH8">
            <v>15</v>
          </cell>
          <cell r="CI8">
            <v>1.5</v>
          </cell>
          <cell r="CJ8">
            <v>5.000000000000001E-3</v>
          </cell>
          <cell r="CK8">
            <v>5.000000000000001E-3</v>
          </cell>
          <cell r="CL8">
            <v>0</v>
          </cell>
          <cell r="CM8">
            <v>1.9384615384615391E-3</v>
          </cell>
          <cell r="CN8">
            <v>1.9384615384615391E-3</v>
          </cell>
          <cell r="CO8">
            <v>0</v>
          </cell>
          <cell r="CP8">
            <v>0</v>
          </cell>
          <cell r="CQ8">
            <v>3.2319384615384616</v>
          </cell>
          <cell r="CR8">
            <v>0</v>
          </cell>
          <cell r="CS8">
            <v>1.1000000000000001</v>
          </cell>
          <cell r="CT8">
            <v>0.50000000000000044</v>
          </cell>
          <cell r="CU8">
            <v>0.20000000000000018</v>
          </cell>
          <cell r="CV8">
            <v>15</v>
          </cell>
          <cell r="CW8">
            <v>15</v>
          </cell>
          <cell r="CX8" t="str">
            <v xml:space="preserve"> </v>
          </cell>
          <cell r="CY8">
            <v>1.2</v>
          </cell>
          <cell r="CZ8">
            <v>1.5</v>
          </cell>
          <cell r="DA8">
            <v>1</v>
          </cell>
          <cell r="DB8">
            <v>600</v>
          </cell>
          <cell r="DC8">
            <v>282</v>
          </cell>
          <cell r="DD8">
            <v>156</v>
          </cell>
          <cell r="DE8">
            <v>45</v>
          </cell>
          <cell r="DF8">
            <v>69</v>
          </cell>
          <cell r="DG8">
            <v>12</v>
          </cell>
          <cell r="DH8">
            <v>6</v>
          </cell>
          <cell r="DI8">
            <v>30</v>
          </cell>
        </row>
        <row r="9">
          <cell r="A9" t="str">
            <v>RS 022</v>
          </cell>
          <cell r="B9">
            <v>22</v>
          </cell>
          <cell r="C9" t="str">
            <v>C</v>
          </cell>
          <cell r="D9" t="str">
            <v>T</v>
          </cell>
          <cell r="E9" t="str">
            <v>Chimaliro Forest Camp - Chatoloma</v>
          </cell>
          <cell r="F9" t="str">
            <v>M01</v>
          </cell>
          <cell r="G9">
            <v>7</v>
          </cell>
          <cell r="H9">
            <v>26.6</v>
          </cell>
          <cell r="I9" t="str">
            <v>R</v>
          </cell>
          <cell r="J9" t="str">
            <v>KASUNGU</v>
          </cell>
          <cell r="K9">
            <v>4</v>
          </cell>
          <cell r="L9">
            <v>0</v>
          </cell>
          <cell r="W9">
            <v>83</v>
          </cell>
          <cell r="X9" t="str">
            <v>DS</v>
          </cell>
          <cell r="Y9">
            <v>150</v>
          </cell>
          <cell r="Z9" t="str">
            <v>GR</v>
          </cell>
          <cell r="AA9">
            <v>100</v>
          </cell>
          <cell r="AB9" t="str">
            <v>GR</v>
          </cell>
          <cell r="AC9">
            <v>14</v>
          </cell>
          <cell r="AD9" t="str">
            <v>VR</v>
          </cell>
          <cell r="AE9">
            <v>0</v>
          </cell>
          <cell r="AF9">
            <v>0</v>
          </cell>
          <cell r="AG9">
            <v>0</v>
          </cell>
          <cell r="AH9">
            <v>0</v>
          </cell>
          <cell r="AI9">
            <v>0</v>
          </cell>
          <cell r="AJ9">
            <v>0</v>
          </cell>
          <cell r="AK9">
            <v>0</v>
          </cell>
          <cell r="AL9">
            <v>0</v>
          </cell>
          <cell r="AM9">
            <v>1</v>
          </cell>
          <cell r="AN9" t="str">
            <v>never resealed</v>
          </cell>
          <cell r="BO9" t="str">
            <v>RS 022</v>
          </cell>
          <cell r="BP9">
            <v>26.6</v>
          </cell>
          <cell r="BQ9">
            <v>6</v>
          </cell>
          <cell r="BR9" t="str">
            <v>R</v>
          </cell>
          <cell r="BS9" t="str">
            <v>C</v>
          </cell>
          <cell r="BT9">
            <v>0</v>
          </cell>
          <cell r="BU9" t="str">
            <v>DS</v>
          </cell>
          <cell r="BV9" t="str">
            <v/>
          </cell>
          <cell r="BW9">
            <v>1</v>
          </cell>
          <cell r="BX9">
            <v>15</v>
          </cell>
          <cell r="BY9" t="str">
            <v xml:space="preserve"> </v>
          </cell>
          <cell r="BZ9">
            <v>1</v>
          </cell>
          <cell r="CA9">
            <v>14</v>
          </cell>
          <cell r="CB9">
            <v>1.077</v>
          </cell>
          <cell r="CC9">
            <v>3.6480386194450714</v>
          </cell>
          <cell r="CD9">
            <v>12</v>
          </cell>
          <cell r="CE9">
            <v>10</v>
          </cell>
          <cell r="CF9">
            <v>0</v>
          </cell>
          <cell r="CG9">
            <v>12</v>
          </cell>
          <cell r="CH9">
            <v>10</v>
          </cell>
          <cell r="CI9">
            <v>1.2</v>
          </cell>
          <cell r="CJ9">
            <v>4.0000000000000001E-3</v>
          </cell>
          <cell r="CK9">
            <v>4.0000000000000001E-3</v>
          </cell>
          <cell r="CL9">
            <v>0</v>
          </cell>
          <cell r="CM9">
            <v>1.5507692307692308E-3</v>
          </cell>
          <cell r="CN9">
            <v>1.5507692307692308E-3</v>
          </cell>
          <cell r="CO9">
            <v>0</v>
          </cell>
          <cell r="CP9">
            <v>0</v>
          </cell>
          <cell r="CQ9">
            <v>3.6495893886758406</v>
          </cell>
          <cell r="CR9">
            <v>0</v>
          </cell>
          <cell r="CS9">
            <v>1.1000000000000001</v>
          </cell>
          <cell r="CT9">
            <v>0.50000000000000044</v>
          </cell>
          <cell r="CU9">
            <v>0.20000000000000018</v>
          </cell>
          <cell r="CV9">
            <v>15</v>
          </cell>
          <cell r="CW9">
            <v>15</v>
          </cell>
          <cell r="CX9" t="str">
            <v xml:space="preserve"> </v>
          </cell>
          <cell r="CY9">
            <v>1.1000000000000001</v>
          </cell>
          <cell r="CZ9">
            <v>1.5</v>
          </cell>
          <cell r="DA9">
            <v>1</v>
          </cell>
          <cell r="DB9">
            <v>600</v>
          </cell>
          <cell r="DC9">
            <v>282</v>
          </cell>
          <cell r="DD9">
            <v>156</v>
          </cell>
          <cell r="DE9">
            <v>45</v>
          </cell>
          <cell r="DF9">
            <v>69</v>
          </cell>
          <cell r="DG9">
            <v>12</v>
          </cell>
          <cell r="DH9">
            <v>6</v>
          </cell>
          <cell r="DI9">
            <v>30</v>
          </cell>
        </row>
        <row r="10">
          <cell r="A10" t="str">
            <v>RS 035</v>
          </cell>
          <cell r="B10">
            <v>35</v>
          </cell>
          <cell r="C10" t="str">
            <v>C</v>
          </cell>
          <cell r="D10" t="str">
            <v>T</v>
          </cell>
          <cell r="E10" t="str">
            <v>Chatoloma - Mphomwa</v>
          </cell>
          <cell r="F10" t="str">
            <v>M01</v>
          </cell>
          <cell r="G10">
            <v>8</v>
          </cell>
          <cell r="H10">
            <v>23</v>
          </cell>
          <cell r="I10" t="str">
            <v>F</v>
          </cell>
          <cell r="J10" t="str">
            <v>KASUNGU</v>
          </cell>
          <cell r="K10">
            <v>5</v>
          </cell>
          <cell r="L10">
            <v>0</v>
          </cell>
          <cell r="W10">
            <v>83</v>
          </cell>
          <cell r="X10" t="str">
            <v>DS</v>
          </cell>
          <cell r="Y10">
            <v>150</v>
          </cell>
          <cell r="Z10" t="str">
            <v>GR</v>
          </cell>
          <cell r="AA10">
            <v>100</v>
          </cell>
          <cell r="AB10" t="str">
            <v>GR</v>
          </cell>
          <cell r="AC10">
            <v>14</v>
          </cell>
          <cell r="AD10" t="str">
            <v>VR</v>
          </cell>
          <cell r="AE10">
            <v>0</v>
          </cell>
          <cell r="AF10">
            <v>0</v>
          </cell>
          <cell r="AG10">
            <v>0</v>
          </cell>
          <cell r="AH10">
            <v>0</v>
          </cell>
          <cell r="AI10">
            <v>0</v>
          </cell>
          <cell r="AJ10">
            <v>0</v>
          </cell>
          <cell r="AK10">
            <v>0</v>
          </cell>
          <cell r="AL10">
            <v>0</v>
          </cell>
          <cell r="AM10">
            <v>1</v>
          </cell>
          <cell r="AN10" t="str">
            <v>never resealed</v>
          </cell>
          <cell r="BO10" t="str">
            <v>RS 035</v>
          </cell>
          <cell r="BP10">
            <v>23</v>
          </cell>
          <cell r="BQ10">
            <v>6</v>
          </cell>
          <cell r="BR10" t="str">
            <v>F</v>
          </cell>
          <cell r="BS10" t="str">
            <v>C</v>
          </cell>
          <cell r="BT10">
            <v>0</v>
          </cell>
          <cell r="BU10" t="str">
            <v>DS</v>
          </cell>
          <cell r="BV10" t="str">
            <v/>
          </cell>
          <cell r="BW10">
            <v>1</v>
          </cell>
          <cell r="BX10">
            <v>15</v>
          </cell>
          <cell r="BY10" t="str">
            <v xml:space="preserve"> </v>
          </cell>
          <cell r="BZ10">
            <v>1</v>
          </cell>
          <cell r="CA10">
            <v>14</v>
          </cell>
          <cell r="CB10">
            <v>1.077</v>
          </cell>
          <cell r="CC10">
            <v>3.305719648093842</v>
          </cell>
          <cell r="CD10">
            <v>45</v>
          </cell>
          <cell r="CE10">
            <v>32</v>
          </cell>
          <cell r="CF10">
            <v>17</v>
          </cell>
          <cell r="CG10">
            <v>28</v>
          </cell>
          <cell r="CH10">
            <v>15</v>
          </cell>
          <cell r="CI10">
            <v>0.9</v>
          </cell>
          <cell r="CJ10">
            <v>3.0000000000000005E-3</v>
          </cell>
          <cell r="CK10">
            <v>10</v>
          </cell>
          <cell r="CL10">
            <v>17</v>
          </cell>
          <cell r="CM10">
            <v>0.21359461538461538</v>
          </cell>
          <cell r="CN10">
            <v>0.21359461538461538</v>
          </cell>
          <cell r="CO10">
            <v>0</v>
          </cell>
          <cell r="CP10">
            <v>0</v>
          </cell>
          <cell r="CQ10">
            <v>3.5193142634784573</v>
          </cell>
          <cell r="CR10">
            <v>0</v>
          </cell>
          <cell r="CS10">
            <v>1.2</v>
          </cell>
          <cell r="CT10">
            <v>0.99999999999999978</v>
          </cell>
          <cell r="CU10">
            <v>0.39999999999999991</v>
          </cell>
          <cell r="CV10">
            <v>15</v>
          </cell>
          <cell r="CW10">
            <v>15</v>
          </cell>
          <cell r="CX10" t="str">
            <v xml:space="preserve"> </v>
          </cell>
          <cell r="CY10">
            <v>1.5</v>
          </cell>
          <cell r="CZ10">
            <v>1.5</v>
          </cell>
          <cell r="DA10">
            <v>1</v>
          </cell>
          <cell r="DB10">
            <v>600</v>
          </cell>
          <cell r="DC10">
            <v>282</v>
          </cell>
          <cell r="DD10">
            <v>156</v>
          </cell>
          <cell r="DE10">
            <v>45</v>
          </cell>
          <cell r="DF10">
            <v>69</v>
          </cell>
          <cell r="DG10">
            <v>12</v>
          </cell>
          <cell r="DH10">
            <v>6</v>
          </cell>
          <cell r="DI10">
            <v>30</v>
          </cell>
        </row>
        <row r="11">
          <cell r="A11" t="str">
            <v>RS 026</v>
          </cell>
          <cell r="B11">
            <v>26</v>
          </cell>
          <cell r="C11" t="str">
            <v>C</v>
          </cell>
          <cell r="D11" t="str">
            <v>T</v>
          </cell>
          <cell r="E11" t="str">
            <v>Kasungu Boma - Bua River</v>
          </cell>
          <cell r="F11" t="str">
            <v>M01</v>
          </cell>
          <cell r="G11">
            <v>9</v>
          </cell>
          <cell r="H11">
            <v>31.6</v>
          </cell>
          <cell r="I11" t="str">
            <v>F</v>
          </cell>
          <cell r="J11" t="str">
            <v>KASUNGU</v>
          </cell>
          <cell r="K11">
            <v>5</v>
          </cell>
          <cell r="L11">
            <v>0</v>
          </cell>
          <cell r="W11">
            <v>80</v>
          </cell>
          <cell r="X11" t="str">
            <v>DS</v>
          </cell>
          <cell r="Y11">
            <v>150</v>
          </cell>
          <cell r="Z11" t="str">
            <v>GR</v>
          </cell>
          <cell r="AA11">
            <v>100</v>
          </cell>
          <cell r="AB11" t="str">
            <v>GR</v>
          </cell>
          <cell r="AC11">
            <v>14</v>
          </cell>
          <cell r="AD11" t="str">
            <v>VR</v>
          </cell>
          <cell r="AE11">
            <v>0</v>
          </cell>
          <cell r="AF11">
            <v>0</v>
          </cell>
          <cell r="AG11">
            <v>0</v>
          </cell>
          <cell r="AH11">
            <v>0</v>
          </cell>
          <cell r="AI11">
            <v>0</v>
          </cell>
          <cell r="AJ11">
            <v>0</v>
          </cell>
          <cell r="AK11">
            <v>0</v>
          </cell>
          <cell r="AL11">
            <v>0</v>
          </cell>
          <cell r="AM11">
            <v>1</v>
          </cell>
          <cell r="AN11" t="str">
            <v>never resealed</v>
          </cell>
          <cell r="BO11" t="str">
            <v>RS 026</v>
          </cell>
          <cell r="BP11">
            <v>31.6</v>
          </cell>
          <cell r="BQ11">
            <v>6</v>
          </cell>
          <cell r="BR11" t="str">
            <v>F</v>
          </cell>
          <cell r="BS11" t="str">
            <v>C</v>
          </cell>
          <cell r="BT11">
            <v>0</v>
          </cell>
          <cell r="BU11" t="str">
            <v>DS</v>
          </cell>
          <cell r="BV11" t="str">
            <v/>
          </cell>
          <cell r="BW11">
            <v>1</v>
          </cell>
          <cell r="BX11">
            <v>15</v>
          </cell>
          <cell r="BY11" t="str">
            <v xml:space="preserve"> </v>
          </cell>
          <cell r="BZ11">
            <v>1</v>
          </cell>
          <cell r="CA11">
            <v>14</v>
          </cell>
          <cell r="CB11">
            <v>1.077</v>
          </cell>
          <cell r="CC11">
            <v>4.4826839518657096</v>
          </cell>
          <cell r="CD11">
            <v>57</v>
          </cell>
          <cell r="CE11">
            <v>26</v>
          </cell>
          <cell r="CF11">
            <v>11</v>
          </cell>
          <cell r="CG11">
            <v>46</v>
          </cell>
          <cell r="CH11">
            <v>15</v>
          </cell>
          <cell r="CI11">
            <v>7.9</v>
          </cell>
          <cell r="CJ11">
            <v>2.6333333333333337E-2</v>
          </cell>
          <cell r="CK11">
            <v>10</v>
          </cell>
          <cell r="CL11">
            <v>11</v>
          </cell>
          <cell r="CM11">
            <v>0.18271512820512822</v>
          </cell>
          <cell r="CN11">
            <v>0.18271512820512822</v>
          </cell>
          <cell r="CO11">
            <v>0</v>
          </cell>
          <cell r="CP11">
            <v>0</v>
          </cell>
          <cell r="CQ11">
            <v>4.6653990800708378</v>
          </cell>
          <cell r="CR11">
            <v>0</v>
          </cell>
          <cell r="CS11">
            <v>2.5</v>
          </cell>
          <cell r="CT11">
            <v>10</v>
          </cell>
          <cell r="CU11">
            <v>4</v>
          </cell>
          <cell r="CV11">
            <v>18</v>
          </cell>
          <cell r="CW11">
            <v>18</v>
          </cell>
          <cell r="CX11" t="str">
            <v xml:space="preserve"> </v>
          </cell>
          <cell r="CY11">
            <v>2.1</v>
          </cell>
          <cell r="CZ11">
            <v>1.5</v>
          </cell>
          <cell r="DA11">
            <v>1</v>
          </cell>
          <cell r="DB11">
            <v>600</v>
          </cell>
          <cell r="DC11">
            <v>282</v>
          </cell>
          <cell r="DD11">
            <v>156</v>
          </cell>
          <cell r="DE11">
            <v>45</v>
          </cell>
          <cell r="DF11">
            <v>69</v>
          </cell>
          <cell r="DG11">
            <v>12</v>
          </cell>
          <cell r="DH11">
            <v>6</v>
          </cell>
          <cell r="DI11">
            <v>30</v>
          </cell>
        </row>
        <row r="12">
          <cell r="A12" t="str">
            <v>RS 011</v>
          </cell>
          <cell r="B12">
            <v>11</v>
          </cell>
          <cell r="C12" t="str">
            <v>C</v>
          </cell>
          <cell r="D12" t="str">
            <v>T</v>
          </cell>
          <cell r="E12" t="str">
            <v>Bua river - Madisi</v>
          </cell>
          <cell r="F12" t="str">
            <v>M01</v>
          </cell>
          <cell r="G12">
            <v>10</v>
          </cell>
          <cell r="H12">
            <v>17.100000000000001</v>
          </cell>
          <cell r="I12" t="str">
            <v>F</v>
          </cell>
          <cell r="J12" t="str">
            <v>DOWA</v>
          </cell>
          <cell r="K12">
            <v>5</v>
          </cell>
          <cell r="L12">
            <v>0</v>
          </cell>
          <cell r="W12">
            <v>80</v>
          </cell>
          <cell r="X12" t="str">
            <v>DS</v>
          </cell>
          <cell r="Y12">
            <v>150</v>
          </cell>
          <cell r="Z12" t="str">
            <v>GR</v>
          </cell>
          <cell r="AA12">
            <v>100</v>
          </cell>
          <cell r="AB12" t="str">
            <v>GR</v>
          </cell>
          <cell r="AC12">
            <v>14</v>
          </cell>
          <cell r="AD12" t="str">
            <v>VR</v>
          </cell>
          <cell r="AE12">
            <v>87</v>
          </cell>
          <cell r="AF12" t="str">
            <v>RC</v>
          </cell>
          <cell r="AG12" t="str">
            <v>ST</v>
          </cell>
          <cell r="AH12">
            <v>15</v>
          </cell>
          <cell r="AI12">
            <v>0</v>
          </cell>
          <cell r="AJ12">
            <v>0</v>
          </cell>
          <cell r="AK12">
            <v>0</v>
          </cell>
          <cell r="AL12">
            <v>0</v>
          </cell>
          <cell r="AM12">
            <v>1</v>
          </cell>
          <cell r="AN12" t="str">
            <v>5km reseal</v>
          </cell>
          <cell r="BO12" t="str">
            <v>RS 011</v>
          </cell>
          <cell r="BP12">
            <v>17.100000000000001</v>
          </cell>
          <cell r="BQ12">
            <v>6.7</v>
          </cell>
          <cell r="BR12" t="str">
            <v>F</v>
          </cell>
          <cell r="BS12" t="str">
            <v>C</v>
          </cell>
          <cell r="BT12">
            <v>0</v>
          </cell>
          <cell r="BU12" t="str">
            <v>ST</v>
          </cell>
          <cell r="BV12" t="str">
            <v/>
          </cell>
          <cell r="BW12">
            <v>1</v>
          </cell>
          <cell r="BX12">
            <v>10</v>
          </cell>
          <cell r="BY12" t="str">
            <v xml:space="preserve"> </v>
          </cell>
          <cell r="BZ12">
            <v>1</v>
          </cell>
          <cell r="CA12">
            <v>14</v>
          </cell>
          <cell r="CB12">
            <v>1.254</v>
          </cell>
          <cell r="CC12">
            <v>4.8099999999999996</v>
          </cell>
          <cell r="CD12">
            <v>64</v>
          </cell>
          <cell r="CE12">
            <v>41</v>
          </cell>
          <cell r="CF12">
            <v>26</v>
          </cell>
          <cell r="CG12">
            <v>38</v>
          </cell>
          <cell r="CH12">
            <v>15</v>
          </cell>
          <cell r="CI12">
            <v>13.6</v>
          </cell>
          <cell r="CJ12">
            <v>4.0597014925373133E-2</v>
          </cell>
          <cell r="CK12">
            <v>10</v>
          </cell>
          <cell r="CL12">
            <v>26</v>
          </cell>
          <cell r="CM12">
            <v>0.2873331802525832</v>
          </cell>
          <cell r="CN12">
            <v>0.2873331802525832</v>
          </cell>
          <cell r="CO12">
            <v>0</v>
          </cell>
          <cell r="CP12">
            <v>0</v>
          </cell>
          <cell r="CQ12">
            <v>5.0973331802525825</v>
          </cell>
          <cell r="CR12">
            <v>0</v>
          </cell>
          <cell r="CS12">
            <v>2.5</v>
          </cell>
          <cell r="CT12">
            <v>10</v>
          </cell>
          <cell r="CU12">
            <v>4</v>
          </cell>
          <cell r="CV12">
            <v>11</v>
          </cell>
          <cell r="CW12">
            <v>11</v>
          </cell>
          <cell r="CX12" t="str">
            <v xml:space="preserve"> </v>
          </cell>
          <cell r="CY12">
            <v>2</v>
          </cell>
          <cell r="CZ12">
            <v>2</v>
          </cell>
          <cell r="DA12">
            <v>1</v>
          </cell>
          <cell r="DB12">
            <v>600</v>
          </cell>
          <cell r="DC12">
            <v>282</v>
          </cell>
          <cell r="DD12">
            <v>156</v>
          </cell>
          <cell r="DE12">
            <v>45</v>
          </cell>
          <cell r="DF12">
            <v>69</v>
          </cell>
          <cell r="DG12">
            <v>12</v>
          </cell>
          <cell r="DH12">
            <v>6</v>
          </cell>
          <cell r="DI12">
            <v>30</v>
          </cell>
        </row>
        <row r="13">
          <cell r="A13" t="str">
            <v>RS 014</v>
          </cell>
          <cell r="B13">
            <v>14</v>
          </cell>
          <cell r="C13" t="str">
            <v>C</v>
          </cell>
          <cell r="D13" t="str">
            <v>T</v>
          </cell>
          <cell r="E13" t="str">
            <v>Madisi - Mponela</v>
          </cell>
          <cell r="F13" t="str">
            <v>M01</v>
          </cell>
          <cell r="G13">
            <v>11</v>
          </cell>
          <cell r="H13">
            <v>21</v>
          </cell>
          <cell r="I13" t="str">
            <v>F</v>
          </cell>
          <cell r="J13" t="str">
            <v>DOWA</v>
          </cell>
          <cell r="K13">
            <v>5</v>
          </cell>
          <cell r="L13">
            <v>0</v>
          </cell>
          <cell r="W13">
            <v>80</v>
          </cell>
          <cell r="X13" t="str">
            <v>DS</v>
          </cell>
          <cell r="Y13">
            <v>150</v>
          </cell>
          <cell r="Z13" t="str">
            <v>GR</v>
          </cell>
          <cell r="AA13">
            <v>100</v>
          </cell>
          <cell r="AB13" t="str">
            <v>GR</v>
          </cell>
          <cell r="AC13">
            <v>14</v>
          </cell>
          <cell r="AD13" t="str">
            <v>VR</v>
          </cell>
          <cell r="AE13">
            <v>87</v>
          </cell>
          <cell r="AF13" t="str">
            <v>RC</v>
          </cell>
          <cell r="AG13" t="str">
            <v>ST</v>
          </cell>
          <cell r="AH13">
            <v>15</v>
          </cell>
          <cell r="AI13">
            <v>0</v>
          </cell>
          <cell r="AJ13">
            <v>0</v>
          </cell>
          <cell r="AK13">
            <v>0</v>
          </cell>
          <cell r="AL13">
            <v>0</v>
          </cell>
          <cell r="AM13">
            <v>1</v>
          </cell>
          <cell r="AN13" t="str">
            <v>5km reseal</v>
          </cell>
          <cell r="BO13" t="str">
            <v>RS 014</v>
          </cell>
          <cell r="BP13">
            <v>21</v>
          </cell>
          <cell r="BQ13">
            <v>6.7</v>
          </cell>
          <cell r="BR13" t="str">
            <v>F</v>
          </cell>
          <cell r="BS13" t="str">
            <v>C</v>
          </cell>
          <cell r="BT13">
            <v>0</v>
          </cell>
          <cell r="BU13" t="str">
            <v>ST</v>
          </cell>
          <cell r="BV13" t="str">
            <v/>
          </cell>
          <cell r="BW13">
            <v>1</v>
          </cell>
          <cell r="BX13">
            <v>10</v>
          </cell>
          <cell r="BY13" t="str">
            <v xml:space="preserve"> </v>
          </cell>
          <cell r="BZ13">
            <v>1</v>
          </cell>
          <cell r="CA13">
            <v>14</v>
          </cell>
          <cell r="CB13">
            <v>1.254</v>
          </cell>
          <cell r="CC13">
            <v>6.474208051186352</v>
          </cell>
          <cell r="CD13">
            <v>32.5</v>
          </cell>
          <cell r="CE13">
            <v>13</v>
          </cell>
          <cell r="CF13">
            <v>0</v>
          </cell>
          <cell r="CG13">
            <v>32.5</v>
          </cell>
          <cell r="CH13">
            <v>13</v>
          </cell>
          <cell r="CI13">
            <v>5.9</v>
          </cell>
          <cell r="CJ13">
            <v>1.7611940298507465E-2</v>
          </cell>
          <cell r="CK13">
            <v>1.7611940298507465E-2</v>
          </cell>
          <cell r="CL13">
            <v>0</v>
          </cell>
          <cell r="CM13">
            <v>6.8280137772675099E-3</v>
          </cell>
          <cell r="CN13">
            <v>6.8280137772675099E-3</v>
          </cell>
          <cell r="CO13">
            <v>0</v>
          </cell>
          <cell r="CP13">
            <v>0</v>
          </cell>
          <cell r="CQ13">
            <v>6.4810360649636198</v>
          </cell>
          <cell r="CR13">
            <v>0</v>
          </cell>
          <cell r="CS13">
            <v>1.5</v>
          </cell>
          <cell r="CT13">
            <v>2.5</v>
          </cell>
          <cell r="CU13">
            <v>1</v>
          </cell>
          <cell r="CV13">
            <v>11</v>
          </cell>
          <cell r="CW13">
            <v>11</v>
          </cell>
          <cell r="CX13" t="str">
            <v xml:space="preserve"> </v>
          </cell>
          <cell r="CY13">
            <v>2</v>
          </cell>
          <cell r="CZ13">
            <v>1.8</v>
          </cell>
          <cell r="DA13">
            <v>1</v>
          </cell>
          <cell r="DB13">
            <v>600</v>
          </cell>
          <cell r="DC13">
            <v>282</v>
          </cell>
          <cell r="DD13">
            <v>156</v>
          </cell>
          <cell r="DE13">
            <v>45</v>
          </cell>
          <cell r="DF13">
            <v>69</v>
          </cell>
          <cell r="DG13">
            <v>12</v>
          </cell>
          <cell r="DH13">
            <v>6</v>
          </cell>
          <cell r="DI13">
            <v>30</v>
          </cell>
        </row>
        <row r="14">
          <cell r="A14" t="str">
            <v>RS 017</v>
          </cell>
          <cell r="B14">
            <v>17</v>
          </cell>
          <cell r="C14" t="str">
            <v>C</v>
          </cell>
          <cell r="D14" t="str">
            <v>T</v>
          </cell>
          <cell r="E14" t="str">
            <v>Mponela - Senga</v>
          </cell>
          <cell r="F14" t="str">
            <v>M01</v>
          </cell>
          <cell r="G14">
            <v>12</v>
          </cell>
          <cell r="H14">
            <v>17.2</v>
          </cell>
          <cell r="I14" t="str">
            <v>R</v>
          </cell>
          <cell r="J14" t="str">
            <v>DOWA</v>
          </cell>
          <cell r="K14" t="str">
            <v>5,6</v>
          </cell>
          <cell r="L14">
            <v>0</v>
          </cell>
          <cell r="W14">
            <v>80</v>
          </cell>
          <cell r="X14" t="str">
            <v>DS</v>
          </cell>
          <cell r="Y14">
            <v>100</v>
          </cell>
          <cell r="Z14" t="str">
            <v>GR</v>
          </cell>
          <cell r="AA14">
            <v>150</v>
          </cell>
          <cell r="AB14" t="str">
            <v>GR</v>
          </cell>
          <cell r="AC14">
            <v>14</v>
          </cell>
          <cell r="AD14" t="str">
            <v>VR</v>
          </cell>
          <cell r="AE14">
            <v>0</v>
          </cell>
          <cell r="AF14">
            <v>0</v>
          </cell>
          <cell r="AG14">
            <v>0</v>
          </cell>
          <cell r="AH14">
            <v>0</v>
          </cell>
          <cell r="AI14">
            <v>0</v>
          </cell>
          <cell r="AJ14">
            <v>0</v>
          </cell>
          <cell r="AK14">
            <v>0</v>
          </cell>
          <cell r="AL14">
            <v>0</v>
          </cell>
          <cell r="AM14">
            <v>1</v>
          </cell>
          <cell r="AN14" t="str">
            <v>never resealed</v>
          </cell>
          <cell r="BO14" t="str">
            <v>RS 017</v>
          </cell>
          <cell r="BP14">
            <v>17.2</v>
          </cell>
          <cell r="BQ14">
            <v>6</v>
          </cell>
          <cell r="BR14" t="str">
            <v>R</v>
          </cell>
          <cell r="BS14" t="str">
            <v>C</v>
          </cell>
          <cell r="BT14">
            <v>0</v>
          </cell>
          <cell r="BU14" t="str">
            <v>DS</v>
          </cell>
          <cell r="BV14" t="str">
            <v/>
          </cell>
          <cell r="BW14">
            <v>1</v>
          </cell>
          <cell r="BX14">
            <v>15</v>
          </cell>
          <cell r="BY14" t="str">
            <v xml:space="preserve"> </v>
          </cell>
          <cell r="BZ14">
            <v>1</v>
          </cell>
          <cell r="CA14">
            <v>14</v>
          </cell>
          <cell r="CB14">
            <v>1.5270000000000001</v>
          </cell>
          <cell r="CC14">
            <v>3.8169610948191601</v>
          </cell>
          <cell r="CD14">
            <v>43</v>
          </cell>
          <cell r="CE14">
            <v>30</v>
          </cell>
          <cell r="CF14">
            <v>15</v>
          </cell>
          <cell r="CG14">
            <v>28</v>
          </cell>
          <cell r="CH14">
            <v>15</v>
          </cell>
          <cell r="CI14">
            <v>10.4</v>
          </cell>
          <cell r="CJ14">
            <v>3.4666666666666665E-2</v>
          </cell>
          <cell r="CK14">
            <v>10</v>
          </cell>
          <cell r="CL14">
            <v>15</v>
          </cell>
          <cell r="CM14">
            <v>0.21232410256410256</v>
          </cell>
          <cell r="CN14">
            <v>0.21232410256410256</v>
          </cell>
          <cell r="CO14">
            <v>0</v>
          </cell>
          <cell r="CP14">
            <v>0</v>
          </cell>
          <cell r="CQ14">
            <v>4.0292851973832624</v>
          </cell>
          <cell r="CR14">
            <v>0</v>
          </cell>
          <cell r="CS14">
            <v>1.5</v>
          </cell>
          <cell r="CT14">
            <v>2.5</v>
          </cell>
          <cell r="CU14">
            <v>1</v>
          </cell>
          <cell r="CV14">
            <v>18</v>
          </cell>
          <cell r="CW14">
            <v>18</v>
          </cell>
          <cell r="CX14" t="str">
            <v xml:space="preserve"> </v>
          </cell>
          <cell r="CY14">
            <v>2.5</v>
          </cell>
          <cell r="CZ14">
            <v>2</v>
          </cell>
          <cell r="DA14">
            <v>1</v>
          </cell>
          <cell r="DB14">
            <v>400</v>
          </cell>
          <cell r="DC14">
            <v>188</v>
          </cell>
          <cell r="DD14">
            <v>104</v>
          </cell>
          <cell r="DE14">
            <v>30</v>
          </cell>
          <cell r="DF14">
            <v>46</v>
          </cell>
          <cell r="DG14">
            <v>8</v>
          </cell>
          <cell r="DH14">
            <v>4</v>
          </cell>
          <cell r="DI14">
            <v>20</v>
          </cell>
        </row>
        <row r="15">
          <cell r="A15" t="str">
            <v>RS 013</v>
          </cell>
          <cell r="B15">
            <v>13</v>
          </cell>
          <cell r="C15" t="str">
            <v>C</v>
          </cell>
          <cell r="D15" t="str">
            <v>T</v>
          </cell>
          <cell r="E15" t="str">
            <v>Senga - Othambwe</v>
          </cell>
          <cell r="F15" t="str">
            <v>M01</v>
          </cell>
          <cell r="G15">
            <v>13</v>
          </cell>
          <cell r="H15">
            <v>9.5</v>
          </cell>
          <cell r="I15" t="str">
            <v>F</v>
          </cell>
          <cell r="J15" t="str">
            <v>LILONGWE</v>
          </cell>
          <cell r="K15">
            <v>6</v>
          </cell>
          <cell r="L15">
            <v>0</v>
          </cell>
          <cell r="W15">
            <v>80</v>
          </cell>
          <cell r="X15" t="str">
            <v>DS</v>
          </cell>
          <cell r="Y15">
            <v>150</v>
          </cell>
          <cell r="Z15" t="str">
            <v>GR</v>
          </cell>
          <cell r="AA15">
            <v>100</v>
          </cell>
          <cell r="AB15" t="str">
            <v>GR</v>
          </cell>
          <cell r="AC15">
            <v>14</v>
          </cell>
          <cell r="AD15" t="str">
            <v>VR</v>
          </cell>
          <cell r="AE15">
            <v>87</v>
          </cell>
          <cell r="AF15" t="str">
            <v>RC</v>
          </cell>
          <cell r="AG15" t="str">
            <v>ST</v>
          </cell>
          <cell r="AH15">
            <v>15</v>
          </cell>
          <cell r="AI15">
            <v>0</v>
          </cell>
          <cell r="AJ15">
            <v>0</v>
          </cell>
          <cell r="AK15">
            <v>0</v>
          </cell>
          <cell r="AL15">
            <v>0</v>
          </cell>
          <cell r="AM15">
            <v>1</v>
          </cell>
          <cell r="AN15">
            <v>0</v>
          </cell>
          <cell r="BO15" t="str">
            <v>RS 013</v>
          </cell>
          <cell r="BP15">
            <v>9.5</v>
          </cell>
          <cell r="BQ15">
            <v>6</v>
          </cell>
          <cell r="BR15" t="str">
            <v>F</v>
          </cell>
          <cell r="BS15" t="str">
            <v>C</v>
          </cell>
          <cell r="BT15">
            <v>0</v>
          </cell>
          <cell r="BU15" t="str">
            <v>ST</v>
          </cell>
          <cell r="BV15" t="str">
            <v/>
          </cell>
          <cell r="BW15">
            <v>1</v>
          </cell>
          <cell r="BX15">
            <v>10</v>
          </cell>
          <cell r="BY15" t="str">
            <v xml:space="preserve"> </v>
          </cell>
          <cell r="BZ15">
            <v>1</v>
          </cell>
          <cell r="CA15">
            <v>14</v>
          </cell>
          <cell r="CB15">
            <v>1.254</v>
          </cell>
          <cell r="CC15">
            <v>4.34</v>
          </cell>
          <cell r="CD15">
            <v>75</v>
          </cell>
          <cell r="CE15">
            <v>45</v>
          </cell>
          <cell r="CF15">
            <v>30</v>
          </cell>
          <cell r="CG15">
            <v>45</v>
          </cell>
          <cell r="CH15">
            <v>15</v>
          </cell>
          <cell r="CI15">
            <v>6.2</v>
          </cell>
          <cell r="CJ15">
            <v>2.066666666666667E-2</v>
          </cell>
          <cell r="CK15">
            <v>10</v>
          </cell>
          <cell r="CL15">
            <v>30</v>
          </cell>
          <cell r="CM15">
            <v>0.30626717948717946</v>
          </cell>
          <cell r="CN15">
            <v>0.30626717948717946</v>
          </cell>
          <cell r="CO15">
            <v>0</v>
          </cell>
          <cell r="CP15">
            <v>0</v>
          </cell>
          <cell r="CQ15">
            <v>4.6462671794871797</v>
          </cell>
          <cell r="CR15">
            <v>0</v>
          </cell>
          <cell r="CS15">
            <v>1</v>
          </cell>
          <cell r="CT15">
            <v>0</v>
          </cell>
          <cell r="CU15">
            <v>0</v>
          </cell>
          <cell r="CV15">
            <v>11</v>
          </cell>
          <cell r="CW15">
            <v>11</v>
          </cell>
          <cell r="CX15" t="str">
            <v xml:space="preserve"> </v>
          </cell>
          <cell r="CY15">
            <v>2</v>
          </cell>
          <cell r="CZ15">
            <v>1.8</v>
          </cell>
          <cell r="DA15">
            <v>1</v>
          </cell>
          <cell r="DB15">
            <v>400</v>
          </cell>
          <cell r="DC15">
            <v>188</v>
          </cell>
          <cell r="DD15">
            <v>104</v>
          </cell>
          <cell r="DE15">
            <v>30</v>
          </cell>
          <cell r="DF15">
            <v>46</v>
          </cell>
          <cell r="DG15">
            <v>8</v>
          </cell>
          <cell r="DH15">
            <v>4</v>
          </cell>
          <cell r="DI15">
            <v>20</v>
          </cell>
        </row>
        <row r="16">
          <cell r="A16" t="str">
            <v>RS 024</v>
          </cell>
          <cell r="B16">
            <v>24</v>
          </cell>
          <cell r="C16" t="str">
            <v>C</v>
          </cell>
          <cell r="D16" t="str">
            <v>T</v>
          </cell>
          <cell r="E16" t="str">
            <v>Othambwe - Lumbadzi River Bridge</v>
          </cell>
          <cell r="F16" t="str">
            <v>M01</v>
          </cell>
          <cell r="G16">
            <v>14</v>
          </cell>
          <cell r="H16">
            <v>5.7</v>
          </cell>
          <cell r="I16" t="str">
            <v>F</v>
          </cell>
          <cell r="J16" t="str">
            <v>LILONGWE</v>
          </cell>
          <cell r="K16">
            <v>6</v>
          </cell>
          <cell r="L16">
            <v>0</v>
          </cell>
          <cell r="W16">
            <v>80</v>
          </cell>
          <cell r="X16" t="str">
            <v>DS</v>
          </cell>
          <cell r="Y16">
            <v>150</v>
          </cell>
          <cell r="Z16" t="str">
            <v>GR</v>
          </cell>
          <cell r="AA16">
            <v>100</v>
          </cell>
          <cell r="AB16" t="str">
            <v>GR</v>
          </cell>
          <cell r="AC16">
            <v>14</v>
          </cell>
          <cell r="AD16" t="str">
            <v>VR</v>
          </cell>
          <cell r="AE16">
            <v>87</v>
          </cell>
          <cell r="AF16" t="str">
            <v>RC</v>
          </cell>
          <cell r="AG16" t="str">
            <v>ST</v>
          </cell>
          <cell r="AH16">
            <v>15</v>
          </cell>
          <cell r="AI16">
            <v>0</v>
          </cell>
          <cell r="AJ16">
            <v>0</v>
          </cell>
          <cell r="AK16">
            <v>0</v>
          </cell>
          <cell r="AL16">
            <v>0</v>
          </cell>
          <cell r="AM16">
            <v>1</v>
          </cell>
          <cell r="AN16">
            <v>0</v>
          </cell>
          <cell r="BO16" t="str">
            <v>RS 024</v>
          </cell>
          <cell r="BP16">
            <v>5.7</v>
          </cell>
          <cell r="BQ16">
            <v>6</v>
          </cell>
          <cell r="BR16" t="str">
            <v>F</v>
          </cell>
          <cell r="BS16" t="str">
            <v>C</v>
          </cell>
          <cell r="BT16">
            <v>0</v>
          </cell>
          <cell r="BU16" t="str">
            <v>ST</v>
          </cell>
          <cell r="BV16" t="str">
            <v/>
          </cell>
          <cell r="BW16">
            <v>1</v>
          </cell>
          <cell r="BX16">
            <v>10</v>
          </cell>
          <cell r="BY16" t="str">
            <v xml:space="preserve"> </v>
          </cell>
          <cell r="BZ16">
            <v>1</v>
          </cell>
          <cell r="CA16">
            <v>14</v>
          </cell>
          <cell r="CB16">
            <v>1.254</v>
          </cell>
          <cell r="CC16">
            <v>4</v>
          </cell>
          <cell r="CD16">
            <v>75</v>
          </cell>
          <cell r="CE16">
            <v>45</v>
          </cell>
          <cell r="CF16">
            <v>30</v>
          </cell>
          <cell r="CG16">
            <v>45</v>
          </cell>
          <cell r="CH16">
            <v>15</v>
          </cell>
          <cell r="CI16">
            <v>6.2</v>
          </cell>
          <cell r="CJ16">
            <v>2.066666666666667E-2</v>
          </cell>
          <cell r="CK16">
            <v>10</v>
          </cell>
          <cell r="CL16">
            <v>30</v>
          </cell>
          <cell r="CM16">
            <v>0.30626717948717946</v>
          </cell>
          <cell r="CN16">
            <v>0.30626717948717946</v>
          </cell>
          <cell r="CO16">
            <v>0</v>
          </cell>
          <cell r="CP16">
            <v>0</v>
          </cell>
          <cell r="CQ16">
            <v>4.3062671794871799</v>
          </cell>
          <cell r="CR16">
            <v>0</v>
          </cell>
          <cell r="CS16">
            <v>1</v>
          </cell>
          <cell r="CT16">
            <v>0</v>
          </cell>
          <cell r="CU16">
            <v>0</v>
          </cell>
          <cell r="CV16">
            <v>11</v>
          </cell>
          <cell r="CW16">
            <v>11</v>
          </cell>
          <cell r="CX16" t="str">
            <v xml:space="preserve"> </v>
          </cell>
          <cell r="CY16">
            <v>2</v>
          </cell>
          <cell r="CZ16">
            <v>1.8</v>
          </cell>
          <cell r="DA16">
            <v>1</v>
          </cell>
          <cell r="DB16">
            <v>500</v>
          </cell>
          <cell r="DC16">
            <v>235</v>
          </cell>
          <cell r="DD16">
            <v>130</v>
          </cell>
          <cell r="DE16">
            <v>38</v>
          </cell>
          <cell r="DF16">
            <v>58</v>
          </cell>
          <cell r="DG16">
            <v>10</v>
          </cell>
          <cell r="DH16">
            <v>5</v>
          </cell>
          <cell r="DI16">
            <v>25</v>
          </cell>
        </row>
        <row r="17">
          <cell r="A17" t="str">
            <v>RS 020</v>
          </cell>
          <cell r="B17">
            <v>20</v>
          </cell>
          <cell r="C17" t="str">
            <v>C</v>
          </cell>
          <cell r="D17" t="str">
            <v>T</v>
          </cell>
          <cell r="E17" t="str">
            <v>Lumbadzi River Bridge -  Chitsame</v>
          </cell>
          <cell r="F17" t="str">
            <v>M01</v>
          </cell>
          <cell r="G17">
            <v>15</v>
          </cell>
          <cell r="H17">
            <v>33</v>
          </cell>
          <cell r="I17" t="str">
            <v>F</v>
          </cell>
          <cell r="J17" t="str">
            <v>LILONGWE</v>
          </cell>
          <cell r="K17">
            <v>6</v>
          </cell>
          <cell r="L17">
            <v>0</v>
          </cell>
          <cell r="W17">
            <v>71</v>
          </cell>
          <cell r="X17" t="str">
            <v>DS</v>
          </cell>
          <cell r="Y17">
            <v>150</v>
          </cell>
          <cell r="Z17" t="str">
            <v>GR</v>
          </cell>
          <cell r="AA17">
            <v>100</v>
          </cell>
          <cell r="AB17" t="str">
            <v>CG</v>
          </cell>
          <cell r="AC17">
            <v>14</v>
          </cell>
          <cell r="AD17" t="str">
            <v>VR</v>
          </cell>
          <cell r="AE17">
            <v>87</v>
          </cell>
          <cell r="AF17" t="str">
            <v>AO</v>
          </cell>
          <cell r="AG17" t="str">
            <v>AC</v>
          </cell>
          <cell r="AH17">
            <v>40</v>
          </cell>
          <cell r="AI17">
            <v>0</v>
          </cell>
          <cell r="AJ17">
            <v>0</v>
          </cell>
          <cell r="AK17">
            <v>0</v>
          </cell>
          <cell r="AL17">
            <v>0</v>
          </cell>
          <cell r="AM17">
            <v>6</v>
          </cell>
          <cell r="AN17">
            <v>0</v>
          </cell>
          <cell r="BO17" t="str">
            <v>RS 020</v>
          </cell>
          <cell r="BP17">
            <v>33</v>
          </cell>
          <cell r="BQ17">
            <v>6.7</v>
          </cell>
          <cell r="BR17" t="str">
            <v>F</v>
          </cell>
          <cell r="BS17" t="str">
            <v>C</v>
          </cell>
          <cell r="BT17">
            <v>0</v>
          </cell>
          <cell r="BU17" t="str">
            <v>AC</v>
          </cell>
          <cell r="BV17" t="str">
            <v>DS</v>
          </cell>
          <cell r="BW17">
            <v>6</v>
          </cell>
          <cell r="BX17">
            <v>40</v>
          </cell>
          <cell r="BY17">
            <v>15</v>
          </cell>
          <cell r="BZ17">
            <v>1</v>
          </cell>
          <cell r="CA17">
            <v>14</v>
          </cell>
          <cell r="CB17">
            <v>1.629</v>
          </cell>
          <cell r="CC17">
            <v>2.0467220474540122</v>
          </cell>
          <cell r="CD17">
            <v>28</v>
          </cell>
          <cell r="CE17">
            <v>6</v>
          </cell>
          <cell r="CF17">
            <v>0</v>
          </cell>
          <cell r="CG17">
            <v>28</v>
          </cell>
          <cell r="CH17">
            <v>6</v>
          </cell>
          <cell r="CI17">
            <v>1</v>
          </cell>
          <cell r="CJ17">
            <v>2.9850746268656717E-3</v>
          </cell>
          <cell r="CK17">
            <v>2.9850746268656717E-3</v>
          </cell>
          <cell r="CL17">
            <v>0</v>
          </cell>
          <cell r="CM17">
            <v>1.1572904707233065E-3</v>
          </cell>
          <cell r="CN17">
            <v>1.1572904707233065E-3</v>
          </cell>
          <cell r="CO17">
            <v>0</v>
          </cell>
          <cell r="CP17">
            <v>0</v>
          </cell>
          <cell r="CQ17">
            <v>2.0478793379247353</v>
          </cell>
          <cell r="CR17">
            <v>0</v>
          </cell>
          <cell r="CS17">
            <v>1</v>
          </cell>
          <cell r="CT17">
            <v>0</v>
          </cell>
          <cell r="CU17">
            <v>0</v>
          </cell>
          <cell r="CV17">
            <v>11</v>
          </cell>
          <cell r="CW17">
            <v>27</v>
          </cell>
          <cell r="CX17">
            <v>54</v>
          </cell>
          <cell r="CY17">
            <v>1.5</v>
          </cell>
          <cell r="CZ17">
            <v>2</v>
          </cell>
          <cell r="DA17">
            <v>1.2</v>
          </cell>
          <cell r="DB17">
            <v>575</v>
          </cell>
          <cell r="DC17">
            <v>271</v>
          </cell>
          <cell r="DD17">
            <v>150</v>
          </cell>
          <cell r="DE17">
            <v>44</v>
          </cell>
          <cell r="DF17">
            <v>67</v>
          </cell>
          <cell r="DG17">
            <v>12</v>
          </cell>
          <cell r="DH17">
            <v>6</v>
          </cell>
          <cell r="DI17">
            <v>29</v>
          </cell>
        </row>
        <row r="18">
          <cell r="A18" t="str">
            <v>RS 028</v>
          </cell>
          <cell r="B18">
            <v>28</v>
          </cell>
          <cell r="C18" t="str">
            <v>C</v>
          </cell>
          <cell r="D18" t="str">
            <v>T</v>
          </cell>
          <cell r="E18" t="str">
            <v>Chitsime - Kamchere</v>
          </cell>
          <cell r="F18" t="str">
            <v>M01</v>
          </cell>
          <cell r="G18">
            <v>16</v>
          </cell>
          <cell r="H18">
            <v>8.8000000000000007</v>
          </cell>
          <cell r="I18" t="str">
            <v>F</v>
          </cell>
          <cell r="J18" t="str">
            <v>LILONGWE</v>
          </cell>
          <cell r="K18">
            <v>6</v>
          </cell>
          <cell r="L18">
            <v>0</v>
          </cell>
          <cell r="W18">
            <v>71</v>
          </cell>
          <cell r="X18" t="str">
            <v>AC</v>
          </cell>
          <cell r="Y18">
            <v>125</v>
          </cell>
          <cell r="Z18" t="str">
            <v>SB</v>
          </cell>
          <cell r="AA18">
            <v>100</v>
          </cell>
          <cell r="AB18" t="str">
            <v>GR</v>
          </cell>
          <cell r="AC18">
            <v>4</v>
          </cell>
          <cell r="AD18" t="str">
            <v>VR</v>
          </cell>
          <cell r="AE18">
            <v>87</v>
          </cell>
          <cell r="AF18" t="str">
            <v>AO</v>
          </cell>
          <cell r="AG18" t="str">
            <v>AC</v>
          </cell>
          <cell r="AH18">
            <v>40</v>
          </cell>
          <cell r="AI18">
            <v>0</v>
          </cell>
          <cell r="AJ18">
            <v>0</v>
          </cell>
          <cell r="AK18">
            <v>0</v>
          </cell>
          <cell r="AL18">
            <v>0</v>
          </cell>
          <cell r="AM18">
            <v>6</v>
          </cell>
          <cell r="AN18">
            <v>0</v>
          </cell>
          <cell r="BO18" t="str">
            <v>RS 028</v>
          </cell>
          <cell r="BP18">
            <v>8.8000000000000007</v>
          </cell>
          <cell r="BQ18">
            <v>6.7</v>
          </cell>
          <cell r="BR18" t="str">
            <v>F</v>
          </cell>
          <cell r="BS18" t="str">
            <v>C</v>
          </cell>
          <cell r="BT18">
            <v>0</v>
          </cell>
          <cell r="BU18" t="str">
            <v>AC</v>
          </cell>
          <cell r="BV18" t="str">
            <v>AC</v>
          </cell>
          <cell r="BW18">
            <v>6</v>
          </cell>
          <cell r="BX18">
            <v>40</v>
          </cell>
          <cell r="BY18">
            <v>40</v>
          </cell>
          <cell r="BZ18">
            <v>1</v>
          </cell>
          <cell r="CA18">
            <v>4</v>
          </cell>
          <cell r="CB18">
            <v>2.1040000000000001</v>
          </cell>
          <cell r="CC18">
            <v>2.8208711632453571</v>
          </cell>
          <cell r="CD18">
            <v>80</v>
          </cell>
          <cell r="CE18">
            <v>40</v>
          </cell>
          <cell r="CF18">
            <v>25</v>
          </cell>
          <cell r="CG18">
            <v>55</v>
          </cell>
          <cell r="CH18">
            <v>15</v>
          </cell>
          <cell r="CI18">
            <v>1.6</v>
          </cell>
          <cell r="CJ18">
            <v>4.7761194029850755E-3</v>
          </cell>
          <cell r="CK18">
            <v>10</v>
          </cell>
          <cell r="CL18">
            <v>25</v>
          </cell>
          <cell r="CM18">
            <v>0.26718851894374285</v>
          </cell>
          <cell r="CN18">
            <v>0.26718851894374285</v>
          </cell>
          <cell r="CO18">
            <v>0</v>
          </cell>
          <cell r="CP18">
            <v>0</v>
          </cell>
          <cell r="CQ18">
            <v>3.0880596821891002</v>
          </cell>
          <cell r="CR18">
            <v>0</v>
          </cell>
          <cell r="CS18">
            <v>1</v>
          </cell>
          <cell r="CT18">
            <v>0</v>
          </cell>
          <cell r="CU18">
            <v>0</v>
          </cell>
          <cell r="CV18">
            <v>11</v>
          </cell>
          <cell r="CW18">
            <v>27</v>
          </cell>
          <cell r="CX18">
            <v>54</v>
          </cell>
          <cell r="CY18">
            <v>1.5</v>
          </cell>
          <cell r="CZ18">
            <v>2</v>
          </cell>
          <cell r="DA18">
            <v>2</v>
          </cell>
          <cell r="DB18">
            <v>1000</v>
          </cell>
          <cell r="DC18">
            <v>470</v>
          </cell>
          <cell r="DD18">
            <v>260</v>
          </cell>
          <cell r="DE18">
            <v>75</v>
          </cell>
          <cell r="DF18">
            <v>115</v>
          </cell>
          <cell r="DG18">
            <v>20</v>
          </cell>
          <cell r="DH18">
            <v>10</v>
          </cell>
          <cell r="DI18">
            <v>50</v>
          </cell>
        </row>
        <row r="19">
          <cell r="A19" t="str">
            <v>RS 012</v>
          </cell>
          <cell r="B19">
            <v>12</v>
          </cell>
          <cell r="C19" t="str">
            <v>C</v>
          </cell>
          <cell r="D19" t="str">
            <v>T</v>
          </cell>
          <cell r="E19" t="str">
            <v>Kamchere - Kalumba T/Off</v>
          </cell>
          <cell r="F19" t="str">
            <v>M01</v>
          </cell>
          <cell r="G19">
            <v>17</v>
          </cell>
          <cell r="H19">
            <v>13.4</v>
          </cell>
          <cell r="I19" t="str">
            <v>F</v>
          </cell>
          <cell r="J19" t="str">
            <v>LILONGWE</v>
          </cell>
          <cell r="K19">
            <v>6</v>
          </cell>
          <cell r="L19">
            <v>0</v>
          </cell>
          <cell r="W19">
            <v>71</v>
          </cell>
          <cell r="X19" t="str">
            <v>DS</v>
          </cell>
          <cell r="Y19">
            <v>125</v>
          </cell>
          <cell r="Z19" t="str">
            <v>SB</v>
          </cell>
          <cell r="AA19">
            <v>100</v>
          </cell>
          <cell r="AB19" t="str">
            <v>GR</v>
          </cell>
          <cell r="AC19">
            <v>4</v>
          </cell>
          <cell r="AD19" t="str">
            <v>VR</v>
          </cell>
          <cell r="AE19">
            <v>81</v>
          </cell>
          <cell r="AF19" t="str">
            <v>AO</v>
          </cell>
          <cell r="AG19" t="str">
            <v>AC</v>
          </cell>
          <cell r="AH19">
            <v>40</v>
          </cell>
          <cell r="AI19">
            <v>87</v>
          </cell>
          <cell r="AJ19" t="str">
            <v>AO</v>
          </cell>
          <cell r="AK19" t="str">
            <v>AC</v>
          </cell>
          <cell r="AL19">
            <v>40</v>
          </cell>
          <cell r="AM19">
            <v>6</v>
          </cell>
          <cell r="AN19" t="str">
            <v>spot AO</v>
          </cell>
          <cell r="BO19" t="str">
            <v>RS 012</v>
          </cell>
          <cell r="BP19">
            <v>13.4</v>
          </cell>
          <cell r="BQ19">
            <v>6.7</v>
          </cell>
          <cell r="BR19" t="str">
            <v>F</v>
          </cell>
          <cell r="BS19" t="str">
            <v>C</v>
          </cell>
          <cell r="BT19">
            <v>0</v>
          </cell>
          <cell r="BU19" t="str">
            <v>AC</v>
          </cell>
          <cell r="BV19" t="str">
            <v>AO</v>
          </cell>
          <cell r="BW19">
            <v>6</v>
          </cell>
          <cell r="BX19">
            <v>40</v>
          </cell>
          <cell r="BY19">
            <v>40</v>
          </cell>
          <cell r="BZ19">
            <v>1</v>
          </cell>
          <cell r="CA19">
            <v>4</v>
          </cell>
          <cell r="CB19">
            <v>1.7290000000000001</v>
          </cell>
          <cell r="CC19">
            <v>2.7216531769305963</v>
          </cell>
          <cell r="CD19">
            <v>70</v>
          </cell>
          <cell r="CE19">
            <v>35</v>
          </cell>
          <cell r="CF19">
            <v>20</v>
          </cell>
          <cell r="CG19">
            <v>50</v>
          </cell>
          <cell r="CH19">
            <v>15</v>
          </cell>
          <cell r="CI19">
            <v>2</v>
          </cell>
          <cell r="CJ19">
            <v>5.9701492537313433E-3</v>
          </cell>
          <cell r="CK19">
            <v>10</v>
          </cell>
          <cell r="CL19">
            <v>20</v>
          </cell>
          <cell r="CM19">
            <v>0.23456257175660158</v>
          </cell>
          <cell r="CN19">
            <v>0.23456257175660158</v>
          </cell>
          <cell r="CO19">
            <v>0</v>
          </cell>
          <cell r="CP19">
            <v>0</v>
          </cell>
          <cell r="CQ19">
            <v>2.9562157486871978</v>
          </cell>
          <cell r="CR19">
            <v>0</v>
          </cell>
          <cell r="CS19">
            <v>1</v>
          </cell>
          <cell r="CT19">
            <v>0</v>
          </cell>
          <cell r="CU19">
            <v>0</v>
          </cell>
          <cell r="CV19">
            <v>11</v>
          </cell>
          <cell r="CW19">
            <v>27</v>
          </cell>
          <cell r="CX19">
            <v>54</v>
          </cell>
          <cell r="CY19">
            <v>1.5</v>
          </cell>
          <cell r="CZ19">
            <v>1.8</v>
          </cell>
          <cell r="DA19">
            <v>1.8</v>
          </cell>
          <cell r="DB19">
            <v>600</v>
          </cell>
          <cell r="DC19">
            <v>282</v>
          </cell>
          <cell r="DD19">
            <v>156</v>
          </cell>
          <cell r="DE19">
            <v>45</v>
          </cell>
          <cell r="DF19">
            <v>69</v>
          </cell>
          <cell r="DG19">
            <v>12</v>
          </cell>
          <cell r="DH19">
            <v>6</v>
          </cell>
          <cell r="DI19">
            <v>30</v>
          </cell>
        </row>
        <row r="20">
          <cell r="A20" t="str">
            <v>RS 037</v>
          </cell>
          <cell r="B20">
            <v>37</v>
          </cell>
          <cell r="C20" t="str">
            <v>C</v>
          </cell>
          <cell r="D20" t="str">
            <v>T</v>
          </cell>
          <cell r="E20" t="str">
            <v>Kalumba T/Off - Diamphwe River Bridge</v>
          </cell>
          <cell r="F20" t="str">
            <v>M01</v>
          </cell>
          <cell r="G20">
            <v>18</v>
          </cell>
          <cell r="H20">
            <v>18.7</v>
          </cell>
          <cell r="I20" t="str">
            <v>F</v>
          </cell>
          <cell r="J20" t="str">
            <v>LILONGWE</v>
          </cell>
          <cell r="K20">
            <v>6</v>
          </cell>
          <cell r="L20">
            <v>0</v>
          </cell>
          <cell r="W20">
            <v>71</v>
          </cell>
          <cell r="X20" t="str">
            <v>AC</v>
          </cell>
          <cell r="Y20">
            <v>125</v>
          </cell>
          <cell r="Z20" t="str">
            <v>SB</v>
          </cell>
          <cell r="AA20">
            <v>100</v>
          </cell>
          <cell r="AB20" t="str">
            <v>GR</v>
          </cell>
          <cell r="AC20">
            <v>4</v>
          </cell>
          <cell r="AD20" t="str">
            <v>VR</v>
          </cell>
          <cell r="AE20">
            <v>0</v>
          </cell>
          <cell r="AF20">
            <v>0</v>
          </cell>
          <cell r="AG20">
            <v>0</v>
          </cell>
          <cell r="AH20">
            <v>0</v>
          </cell>
          <cell r="AI20">
            <v>0</v>
          </cell>
          <cell r="AJ20">
            <v>0</v>
          </cell>
          <cell r="AK20">
            <v>0</v>
          </cell>
          <cell r="AL20">
            <v>0</v>
          </cell>
          <cell r="AM20">
            <v>2</v>
          </cell>
          <cell r="AN20" t="str">
            <v>spot AO</v>
          </cell>
          <cell r="BO20" t="str">
            <v>RS 037</v>
          </cell>
          <cell r="BP20">
            <v>18.7</v>
          </cell>
          <cell r="BQ20">
            <v>6.7</v>
          </cell>
          <cell r="BR20" t="str">
            <v>F</v>
          </cell>
          <cell r="BS20" t="str">
            <v>C</v>
          </cell>
          <cell r="BT20">
            <v>0</v>
          </cell>
          <cell r="BU20" t="str">
            <v>AC</v>
          </cell>
          <cell r="BV20" t="str">
            <v/>
          </cell>
          <cell r="BW20">
            <v>2</v>
          </cell>
          <cell r="BX20">
            <v>40</v>
          </cell>
          <cell r="BY20" t="str">
            <v xml:space="preserve"> </v>
          </cell>
          <cell r="BZ20">
            <v>1</v>
          </cell>
          <cell r="CA20">
            <v>4</v>
          </cell>
          <cell r="CB20">
            <v>1.552</v>
          </cell>
          <cell r="CC20">
            <v>3.3922299120234607</v>
          </cell>
          <cell r="CD20">
            <v>80</v>
          </cell>
          <cell r="CE20">
            <v>45</v>
          </cell>
          <cell r="CF20">
            <v>30</v>
          </cell>
          <cell r="CG20">
            <v>50</v>
          </cell>
          <cell r="CH20">
            <v>15</v>
          </cell>
          <cell r="CI20">
            <v>5</v>
          </cell>
          <cell r="CJ20">
            <v>1.4925373134328358E-2</v>
          </cell>
          <cell r="CK20">
            <v>10</v>
          </cell>
          <cell r="CL20">
            <v>30</v>
          </cell>
          <cell r="CM20">
            <v>0.30409873708381169</v>
          </cell>
          <cell r="CN20">
            <v>0.30409873708381169</v>
          </cell>
          <cell r="CO20">
            <v>0</v>
          </cell>
          <cell r="CP20">
            <v>0</v>
          </cell>
          <cell r="CQ20">
            <v>3.6963286491072722</v>
          </cell>
          <cell r="CR20">
            <v>0</v>
          </cell>
          <cell r="CS20">
            <v>1</v>
          </cell>
          <cell r="CT20">
            <v>0</v>
          </cell>
          <cell r="CU20">
            <v>0</v>
          </cell>
          <cell r="CV20">
            <v>27</v>
          </cell>
          <cell r="CW20">
            <v>27</v>
          </cell>
          <cell r="CX20" t="str">
            <v xml:space="preserve"> </v>
          </cell>
          <cell r="CY20">
            <v>2</v>
          </cell>
          <cell r="CZ20">
            <v>1.5</v>
          </cell>
          <cell r="DA20">
            <v>1.5</v>
          </cell>
          <cell r="DB20">
            <v>600</v>
          </cell>
          <cell r="DC20">
            <v>282</v>
          </cell>
          <cell r="DD20">
            <v>156</v>
          </cell>
          <cell r="DE20">
            <v>45</v>
          </cell>
          <cell r="DF20">
            <v>69</v>
          </cell>
          <cell r="DG20">
            <v>12</v>
          </cell>
          <cell r="DH20">
            <v>6</v>
          </cell>
          <cell r="DI20">
            <v>30</v>
          </cell>
        </row>
        <row r="21">
          <cell r="A21" t="str">
            <v>RS 025</v>
          </cell>
          <cell r="B21">
            <v>25</v>
          </cell>
          <cell r="C21" t="str">
            <v>C</v>
          </cell>
          <cell r="D21" t="str">
            <v>T</v>
          </cell>
          <cell r="E21" t="str">
            <v>Diamphwe River - Junction S126</v>
          </cell>
          <cell r="F21" t="str">
            <v>M01</v>
          </cell>
          <cell r="G21">
            <v>19</v>
          </cell>
          <cell r="H21">
            <v>5.4</v>
          </cell>
          <cell r="I21" t="str">
            <v>R</v>
          </cell>
          <cell r="J21" t="str">
            <v>DEDZA</v>
          </cell>
          <cell r="K21">
            <v>6</v>
          </cell>
          <cell r="L21">
            <v>0</v>
          </cell>
          <cell r="W21">
            <v>71</v>
          </cell>
          <cell r="X21" t="str">
            <v>DS</v>
          </cell>
          <cell r="Y21">
            <v>150</v>
          </cell>
          <cell r="Z21" t="str">
            <v>GR</v>
          </cell>
          <cell r="AA21">
            <v>100</v>
          </cell>
          <cell r="AB21" t="str">
            <v>GR</v>
          </cell>
          <cell r="AC21">
            <v>14</v>
          </cell>
          <cell r="AD21" t="str">
            <v>VR</v>
          </cell>
          <cell r="AE21">
            <v>0</v>
          </cell>
          <cell r="AF21">
            <v>0</v>
          </cell>
          <cell r="AG21">
            <v>0</v>
          </cell>
          <cell r="AH21">
            <v>0</v>
          </cell>
          <cell r="AI21">
            <v>0</v>
          </cell>
          <cell r="AJ21">
            <v>0</v>
          </cell>
          <cell r="AK21">
            <v>0</v>
          </cell>
          <cell r="AL21">
            <v>0</v>
          </cell>
          <cell r="AM21">
            <v>1</v>
          </cell>
          <cell r="AN21" t="str">
            <v>spot AO</v>
          </cell>
          <cell r="BO21" t="str">
            <v>RS 025</v>
          </cell>
          <cell r="BP21">
            <v>5.4</v>
          </cell>
          <cell r="BQ21">
            <v>6.7</v>
          </cell>
          <cell r="BR21" t="str">
            <v>R</v>
          </cell>
          <cell r="BS21" t="str">
            <v>C</v>
          </cell>
          <cell r="BT21">
            <v>0</v>
          </cell>
          <cell r="BU21" t="str">
            <v>DS</v>
          </cell>
          <cell r="BV21" t="str">
            <v/>
          </cell>
          <cell r="BW21">
            <v>1</v>
          </cell>
          <cell r="BX21">
            <v>15</v>
          </cell>
          <cell r="BY21" t="str">
            <v xml:space="preserve"> </v>
          </cell>
          <cell r="BZ21">
            <v>1</v>
          </cell>
          <cell r="CA21">
            <v>14</v>
          </cell>
          <cell r="CB21">
            <v>1.077</v>
          </cell>
          <cell r="CC21">
            <v>4.9865603128054747</v>
          </cell>
          <cell r="CD21">
            <v>80</v>
          </cell>
          <cell r="CE21">
            <v>50</v>
          </cell>
          <cell r="CF21">
            <v>35</v>
          </cell>
          <cell r="CG21">
            <v>45</v>
          </cell>
          <cell r="CH21">
            <v>15</v>
          </cell>
          <cell r="CI21">
            <v>117</v>
          </cell>
          <cell r="CJ21">
            <v>0.34925373134328364</v>
          </cell>
          <cell r="CK21">
            <v>10</v>
          </cell>
          <cell r="CL21">
            <v>35</v>
          </cell>
          <cell r="CM21">
            <v>0.4634489092996556</v>
          </cell>
          <cell r="CN21">
            <v>0.4634489092996556</v>
          </cell>
          <cell r="CO21">
            <v>0</v>
          </cell>
          <cell r="CP21">
            <v>0</v>
          </cell>
          <cell r="CQ21">
            <v>5.4500092221051304</v>
          </cell>
          <cell r="CR21">
            <v>80</v>
          </cell>
          <cell r="CS21">
            <v>1</v>
          </cell>
          <cell r="CT21">
            <v>0</v>
          </cell>
          <cell r="CU21">
            <v>0</v>
          </cell>
          <cell r="CV21">
            <v>27</v>
          </cell>
          <cell r="CW21">
            <v>27</v>
          </cell>
          <cell r="CX21" t="str">
            <v xml:space="preserve"> </v>
          </cell>
          <cell r="CY21">
            <v>2</v>
          </cell>
          <cell r="CZ21">
            <v>1.5</v>
          </cell>
          <cell r="DA21">
            <v>1.5</v>
          </cell>
          <cell r="DB21">
            <v>600</v>
          </cell>
          <cell r="DC21">
            <v>282</v>
          </cell>
          <cell r="DD21">
            <v>156</v>
          </cell>
          <cell r="DE21">
            <v>45</v>
          </cell>
          <cell r="DF21">
            <v>69</v>
          </cell>
          <cell r="DG21">
            <v>12</v>
          </cell>
          <cell r="DH21">
            <v>6</v>
          </cell>
          <cell r="DI21">
            <v>30</v>
          </cell>
        </row>
        <row r="22">
          <cell r="A22" t="str">
            <v>RS 010</v>
          </cell>
          <cell r="B22">
            <v>10</v>
          </cell>
          <cell r="C22" t="str">
            <v>C</v>
          </cell>
          <cell r="D22" t="str">
            <v>T</v>
          </cell>
          <cell r="E22" t="str">
            <v>Junction S126 - Linthipe</v>
          </cell>
          <cell r="F22" t="str">
            <v>M01</v>
          </cell>
          <cell r="G22">
            <v>20</v>
          </cell>
          <cell r="H22">
            <v>8.1</v>
          </cell>
          <cell r="I22" t="str">
            <v>R</v>
          </cell>
          <cell r="J22" t="str">
            <v>DEDZA</v>
          </cell>
          <cell r="K22">
            <v>6</v>
          </cell>
          <cell r="L22">
            <v>0</v>
          </cell>
          <cell r="W22">
            <v>71</v>
          </cell>
          <cell r="X22" t="str">
            <v>DS</v>
          </cell>
          <cell r="Y22">
            <v>125</v>
          </cell>
          <cell r="Z22" t="str">
            <v>SB</v>
          </cell>
          <cell r="AA22">
            <v>100</v>
          </cell>
          <cell r="AB22" t="str">
            <v>GR</v>
          </cell>
          <cell r="AC22">
            <v>4</v>
          </cell>
          <cell r="AD22" t="str">
            <v>VR</v>
          </cell>
          <cell r="AE22">
            <v>0</v>
          </cell>
          <cell r="AF22">
            <v>0</v>
          </cell>
          <cell r="AG22">
            <v>0</v>
          </cell>
          <cell r="AH22">
            <v>0</v>
          </cell>
          <cell r="AI22">
            <v>0</v>
          </cell>
          <cell r="AJ22">
            <v>0</v>
          </cell>
          <cell r="AK22">
            <v>0</v>
          </cell>
          <cell r="AL22">
            <v>0</v>
          </cell>
          <cell r="AM22">
            <v>1</v>
          </cell>
          <cell r="AN22" t="str">
            <v>never resealed</v>
          </cell>
          <cell r="BO22" t="str">
            <v>RS 010</v>
          </cell>
          <cell r="BP22">
            <v>8.1</v>
          </cell>
          <cell r="BQ22">
            <v>6.7</v>
          </cell>
          <cell r="BR22" t="str">
            <v>R</v>
          </cell>
          <cell r="BS22" t="str">
            <v>C</v>
          </cell>
          <cell r="BT22">
            <v>0</v>
          </cell>
          <cell r="BU22" t="str">
            <v>DS</v>
          </cell>
          <cell r="BV22" t="str">
            <v/>
          </cell>
          <cell r="BW22">
            <v>1</v>
          </cell>
          <cell r="BX22">
            <v>15</v>
          </cell>
          <cell r="BY22" t="str">
            <v xml:space="preserve"> </v>
          </cell>
          <cell r="BZ22">
            <v>1</v>
          </cell>
          <cell r="CA22">
            <v>4</v>
          </cell>
          <cell r="CB22">
            <v>1.177</v>
          </cell>
          <cell r="CC22">
            <v>3.09</v>
          </cell>
          <cell r="CD22">
            <v>10</v>
          </cell>
          <cell r="CE22">
            <v>7</v>
          </cell>
          <cell r="CF22">
            <v>0</v>
          </cell>
          <cell r="CG22">
            <v>10</v>
          </cell>
          <cell r="CH22">
            <v>7</v>
          </cell>
          <cell r="CI22">
            <v>0.5</v>
          </cell>
          <cell r="CJ22">
            <v>1.4925373134328358E-3</v>
          </cell>
          <cell r="CK22">
            <v>1.4925373134328358E-3</v>
          </cell>
          <cell r="CL22">
            <v>0</v>
          </cell>
          <cell r="CM22">
            <v>5.7864523536165326E-4</v>
          </cell>
          <cell r="CN22">
            <v>5.7864523536165326E-4</v>
          </cell>
          <cell r="CO22">
            <v>0</v>
          </cell>
          <cell r="CP22">
            <v>0</v>
          </cell>
          <cell r="CQ22">
            <v>3.0905786452353614</v>
          </cell>
          <cell r="CR22">
            <v>20</v>
          </cell>
          <cell r="CS22">
            <v>1</v>
          </cell>
          <cell r="CT22">
            <v>0</v>
          </cell>
          <cell r="CU22">
            <v>0</v>
          </cell>
          <cell r="CV22">
            <v>27</v>
          </cell>
          <cell r="CW22">
            <v>27</v>
          </cell>
          <cell r="CX22" t="str">
            <v xml:space="preserve"> </v>
          </cell>
          <cell r="CY22">
            <v>2</v>
          </cell>
          <cell r="CZ22">
            <v>1.5</v>
          </cell>
          <cell r="DA22">
            <v>1.5</v>
          </cell>
          <cell r="DB22">
            <v>600</v>
          </cell>
          <cell r="DC22">
            <v>282</v>
          </cell>
          <cell r="DD22">
            <v>156</v>
          </cell>
          <cell r="DE22">
            <v>45</v>
          </cell>
          <cell r="DF22">
            <v>69</v>
          </cell>
          <cell r="DG22">
            <v>12</v>
          </cell>
          <cell r="DH22">
            <v>6</v>
          </cell>
          <cell r="DI22">
            <v>30</v>
          </cell>
        </row>
        <row r="23">
          <cell r="A23" t="str">
            <v>RS 038</v>
          </cell>
          <cell r="B23">
            <v>38</v>
          </cell>
          <cell r="C23" t="str">
            <v>C</v>
          </cell>
          <cell r="D23" t="str">
            <v>T</v>
          </cell>
          <cell r="E23" t="str">
            <v>Linthipe - Chimbiya</v>
          </cell>
          <cell r="F23" t="str">
            <v>M01</v>
          </cell>
          <cell r="G23">
            <v>21</v>
          </cell>
          <cell r="H23">
            <v>6.3</v>
          </cell>
          <cell r="I23" t="str">
            <v>R</v>
          </cell>
          <cell r="J23" t="str">
            <v>LILONGWE</v>
          </cell>
          <cell r="K23">
            <v>6</v>
          </cell>
          <cell r="L23">
            <v>0</v>
          </cell>
          <cell r="W23">
            <v>71</v>
          </cell>
          <cell r="X23" t="str">
            <v>AC</v>
          </cell>
          <cell r="Y23">
            <v>125</v>
          </cell>
          <cell r="Z23" t="str">
            <v>SB</v>
          </cell>
          <cell r="AA23">
            <v>100</v>
          </cell>
          <cell r="AB23" t="str">
            <v>GR</v>
          </cell>
          <cell r="AC23">
            <v>4</v>
          </cell>
          <cell r="AD23" t="str">
            <v>VR</v>
          </cell>
          <cell r="AE23">
            <v>86</v>
          </cell>
          <cell r="AF23" t="str">
            <v>AO</v>
          </cell>
          <cell r="AG23" t="str">
            <v>AC</v>
          </cell>
          <cell r="AH23">
            <v>40</v>
          </cell>
          <cell r="AI23">
            <v>0</v>
          </cell>
          <cell r="AJ23">
            <v>0</v>
          </cell>
          <cell r="AK23">
            <v>0</v>
          </cell>
          <cell r="AL23">
            <v>0</v>
          </cell>
          <cell r="AM23">
            <v>6</v>
          </cell>
          <cell r="AN23">
            <v>0</v>
          </cell>
          <cell r="BO23" t="str">
            <v>RS 038</v>
          </cell>
          <cell r="BP23">
            <v>6.3</v>
          </cell>
          <cell r="BQ23">
            <v>6</v>
          </cell>
          <cell r="BR23" t="str">
            <v>R</v>
          </cell>
          <cell r="BS23" t="str">
            <v>C</v>
          </cell>
          <cell r="BT23">
            <v>0</v>
          </cell>
          <cell r="BU23" t="str">
            <v>AC</v>
          </cell>
          <cell r="BV23" t="str">
            <v>AC</v>
          </cell>
          <cell r="BW23">
            <v>6</v>
          </cell>
          <cell r="BX23">
            <v>40</v>
          </cell>
          <cell r="BY23">
            <v>40</v>
          </cell>
          <cell r="BZ23">
            <v>1</v>
          </cell>
          <cell r="CA23">
            <v>4</v>
          </cell>
          <cell r="CB23">
            <v>2.1040000000000001</v>
          </cell>
          <cell r="CC23">
            <v>3.53</v>
          </cell>
          <cell r="CD23">
            <v>50</v>
          </cell>
          <cell r="CE23">
            <v>20</v>
          </cell>
          <cell r="CF23">
            <v>5</v>
          </cell>
          <cell r="CG23">
            <v>45</v>
          </cell>
          <cell r="CH23">
            <v>15</v>
          </cell>
          <cell r="CI23">
            <v>0.7</v>
          </cell>
          <cell r="CJ23">
            <v>2.3333333333333331E-3</v>
          </cell>
          <cell r="CK23">
            <v>5.0023333333333335</v>
          </cell>
          <cell r="CL23">
            <v>5</v>
          </cell>
          <cell r="CM23">
            <v>8.3981538461538455E-2</v>
          </cell>
          <cell r="CN23">
            <v>8.3981538461538455E-2</v>
          </cell>
          <cell r="CO23">
            <v>0</v>
          </cell>
          <cell r="CP23">
            <v>0</v>
          </cell>
          <cell r="CQ23">
            <v>3.6139815384615384</v>
          </cell>
          <cell r="CR23">
            <v>10</v>
          </cell>
          <cell r="CS23">
            <v>1</v>
          </cell>
          <cell r="CT23">
            <v>0</v>
          </cell>
          <cell r="CU23">
            <v>0</v>
          </cell>
          <cell r="CV23">
            <v>12</v>
          </cell>
          <cell r="CW23">
            <v>27</v>
          </cell>
          <cell r="CX23">
            <v>54</v>
          </cell>
          <cell r="CY23">
            <v>1.5</v>
          </cell>
          <cell r="CZ23">
            <v>1.5</v>
          </cell>
          <cell r="DA23">
            <v>1.5</v>
          </cell>
          <cell r="DB23">
            <v>600</v>
          </cell>
          <cell r="DC23">
            <v>282</v>
          </cell>
          <cell r="DD23">
            <v>156</v>
          </cell>
          <cell r="DE23">
            <v>45</v>
          </cell>
          <cell r="DF23">
            <v>69</v>
          </cell>
          <cell r="DG23">
            <v>12</v>
          </cell>
          <cell r="DH23">
            <v>6</v>
          </cell>
          <cell r="DI23">
            <v>30</v>
          </cell>
        </row>
        <row r="24">
          <cell r="A24" t="str">
            <v>RS 023</v>
          </cell>
          <cell r="B24">
            <v>23</v>
          </cell>
          <cell r="C24" t="str">
            <v>C</v>
          </cell>
          <cell r="D24" t="str">
            <v>T</v>
          </cell>
          <cell r="E24" t="str">
            <v>Chimbiya - Zuze</v>
          </cell>
          <cell r="F24" t="str">
            <v>M01</v>
          </cell>
          <cell r="G24">
            <v>22</v>
          </cell>
          <cell r="H24">
            <v>31.8</v>
          </cell>
          <cell r="I24" t="str">
            <v>H</v>
          </cell>
          <cell r="J24" t="str">
            <v>DEDZA</v>
          </cell>
          <cell r="K24">
            <v>6</v>
          </cell>
          <cell r="L24">
            <v>0</v>
          </cell>
          <cell r="W24">
            <v>71</v>
          </cell>
          <cell r="X24" t="str">
            <v>AC</v>
          </cell>
          <cell r="Y24">
            <v>125</v>
          </cell>
          <cell r="Z24" t="str">
            <v>SB</v>
          </cell>
          <cell r="AA24">
            <v>150</v>
          </cell>
          <cell r="AB24" t="str">
            <v>GR</v>
          </cell>
          <cell r="AC24">
            <v>4</v>
          </cell>
          <cell r="AD24" t="str">
            <v>VR</v>
          </cell>
          <cell r="AE24">
            <v>81</v>
          </cell>
          <cell r="AF24" t="str">
            <v>SS</v>
          </cell>
          <cell r="AG24" t="str">
            <v>SS</v>
          </cell>
          <cell r="AH24">
            <v>5</v>
          </cell>
          <cell r="AI24">
            <v>86</v>
          </cell>
          <cell r="AJ24" t="str">
            <v>AO</v>
          </cell>
          <cell r="AK24" t="str">
            <v>AC</v>
          </cell>
          <cell r="AL24">
            <v>40</v>
          </cell>
          <cell r="AM24">
            <v>6</v>
          </cell>
          <cell r="AN24">
            <v>0</v>
          </cell>
          <cell r="BO24" t="str">
            <v>RS 023</v>
          </cell>
          <cell r="BP24">
            <v>31.8</v>
          </cell>
          <cell r="BQ24">
            <v>6</v>
          </cell>
          <cell r="BR24" t="str">
            <v>H</v>
          </cell>
          <cell r="BS24" t="str">
            <v>S</v>
          </cell>
          <cell r="BT24">
            <v>0</v>
          </cell>
          <cell r="BU24" t="str">
            <v>AC</v>
          </cell>
          <cell r="BV24" t="str">
            <v>AO</v>
          </cell>
          <cell r="BW24">
            <v>6</v>
          </cell>
          <cell r="BX24">
            <v>40</v>
          </cell>
          <cell r="BY24">
            <v>40</v>
          </cell>
          <cell r="BZ24">
            <v>1</v>
          </cell>
          <cell r="CA24">
            <v>4</v>
          </cell>
          <cell r="CB24">
            <v>2.6040000000000001</v>
          </cell>
          <cell r="CC24">
            <v>2.5019690693008183</v>
          </cell>
          <cell r="CD24">
            <v>10</v>
          </cell>
          <cell r="CE24">
            <v>7</v>
          </cell>
          <cell r="CF24">
            <v>0</v>
          </cell>
          <cell r="CG24">
            <v>10</v>
          </cell>
          <cell r="CH24">
            <v>7</v>
          </cell>
          <cell r="CI24">
            <v>0.3</v>
          </cell>
          <cell r="CJ24">
            <v>1E-3</v>
          </cell>
          <cell r="CK24">
            <v>1E-3</v>
          </cell>
          <cell r="CL24">
            <v>0</v>
          </cell>
          <cell r="CM24">
            <v>3.876923076923077E-4</v>
          </cell>
          <cell r="CN24">
            <v>3.876923076923077E-4</v>
          </cell>
          <cell r="CO24">
            <v>0</v>
          </cell>
          <cell r="CP24">
            <v>0</v>
          </cell>
          <cell r="CQ24">
            <v>2.5023567616085107</v>
          </cell>
          <cell r="CR24">
            <v>5</v>
          </cell>
          <cell r="CS24">
            <v>1</v>
          </cell>
          <cell r="CT24">
            <v>0</v>
          </cell>
          <cell r="CU24">
            <v>0</v>
          </cell>
          <cell r="CV24">
            <v>12</v>
          </cell>
          <cell r="CW24">
            <v>27</v>
          </cell>
          <cell r="CX24">
            <v>54</v>
          </cell>
          <cell r="CY24">
            <v>2</v>
          </cell>
          <cell r="CZ24">
            <v>2</v>
          </cell>
          <cell r="DA24">
            <v>2</v>
          </cell>
          <cell r="DB24">
            <v>600</v>
          </cell>
          <cell r="DC24">
            <v>282</v>
          </cell>
          <cell r="DD24">
            <v>156</v>
          </cell>
          <cell r="DE24">
            <v>45</v>
          </cell>
          <cell r="DF24">
            <v>69</v>
          </cell>
          <cell r="DG24">
            <v>12</v>
          </cell>
          <cell r="DH24">
            <v>6</v>
          </cell>
          <cell r="DI24">
            <v>30</v>
          </cell>
        </row>
        <row r="25">
          <cell r="A25" t="str">
            <v>RS 033</v>
          </cell>
          <cell r="B25">
            <v>33</v>
          </cell>
          <cell r="C25" t="str">
            <v>C</v>
          </cell>
          <cell r="D25" t="str">
            <v>T</v>
          </cell>
          <cell r="E25" t="str">
            <v>Dauya - Kapesi</v>
          </cell>
          <cell r="F25" t="str">
            <v>M01</v>
          </cell>
          <cell r="G25">
            <v>23</v>
          </cell>
          <cell r="H25">
            <v>12.5</v>
          </cell>
          <cell r="I25" t="str">
            <v>F</v>
          </cell>
          <cell r="J25" t="str">
            <v>DEDZA</v>
          </cell>
          <cell r="K25">
            <v>7</v>
          </cell>
          <cell r="L25">
            <v>0</v>
          </cell>
          <cell r="W25">
            <v>71</v>
          </cell>
          <cell r="X25" t="str">
            <v>AC</v>
          </cell>
          <cell r="Y25">
            <v>125</v>
          </cell>
          <cell r="Z25" t="str">
            <v>SB</v>
          </cell>
          <cell r="AA25">
            <v>100</v>
          </cell>
          <cell r="AB25" t="str">
            <v>GR</v>
          </cell>
          <cell r="AC25">
            <v>4</v>
          </cell>
          <cell r="AD25" t="str">
            <v>VR</v>
          </cell>
          <cell r="AE25">
            <v>81</v>
          </cell>
          <cell r="AF25" t="str">
            <v>AO</v>
          </cell>
          <cell r="AG25" t="str">
            <v>AC</v>
          </cell>
          <cell r="AH25">
            <v>40</v>
          </cell>
          <cell r="AI25">
            <v>87</v>
          </cell>
          <cell r="AJ25" t="str">
            <v>AO</v>
          </cell>
          <cell r="AK25" t="str">
            <v>AC</v>
          </cell>
          <cell r="AL25">
            <v>40</v>
          </cell>
          <cell r="AM25">
            <v>6</v>
          </cell>
          <cell r="AN25">
            <v>0</v>
          </cell>
          <cell r="BO25" t="str">
            <v>RS 033</v>
          </cell>
          <cell r="BP25">
            <v>12.5</v>
          </cell>
          <cell r="BQ25">
            <v>6</v>
          </cell>
          <cell r="BR25" t="str">
            <v>F</v>
          </cell>
          <cell r="BS25" t="str">
            <v>C</v>
          </cell>
          <cell r="BT25">
            <v>0</v>
          </cell>
          <cell r="BU25" t="str">
            <v>AC</v>
          </cell>
          <cell r="BV25" t="str">
            <v>AO</v>
          </cell>
          <cell r="BW25">
            <v>6</v>
          </cell>
          <cell r="BX25">
            <v>40</v>
          </cell>
          <cell r="BY25">
            <v>40</v>
          </cell>
          <cell r="BZ25">
            <v>1</v>
          </cell>
          <cell r="CA25">
            <v>4</v>
          </cell>
          <cell r="CB25">
            <v>2.1040000000000001</v>
          </cell>
          <cell r="CC25">
            <v>2.7620246334310852</v>
          </cell>
          <cell r="CD25">
            <v>20</v>
          </cell>
          <cell r="CE25">
            <v>8</v>
          </cell>
          <cell r="CF25">
            <v>0</v>
          </cell>
          <cell r="CG25">
            <v>20</v>
          </cell>
          <cell r="CH25">
            <v>8</v>
          </cell>
          <cell r="CI25">
            <v>0.1</v>
          </cell>
          <cell r="CJ25">
            <v>3.3333333333333343E-4</v>
          </cell>
          <cell r="CK25">
            <v>3.3333333333333343E-4</v>
          </cell>
          <cell r="CL25">
            <v>0</v>
          </cell>
          <cell r="CM25">
            <v>1.2923076923076926E-4</v>
          </cell>
          <cell r="CN25">
            <v>1.2923076923076926E-4</v>
          </cell>
          <cell r="CO25">
            <v>0</v>
          </cell>
          <cell r="CP25">
            <v>0</v>
          </cell>
          <cell r="CQ25">
            <v>2.7621538642003158</v>
          </cell>
          <cell r="CR25">
            <v>0</v>
          </cell>
          <cell r="CS25">
            <v>1</v>
          </cell>
          <cell r="CT25">
            <v>0</v>
          </cell>
          <cell r="CU25">
            <v>0</v>
          </cell>
          <cell r="CV25">
            <v>11</v>
          </cell>
          <cell r="CW25">
            <v>27</v>
          </cell>
          <cell r="CX25">
            <v>54</v>
          </cell>
          <cell r="CY25">
            <v>3</v>
          </cell>
          <cell r="CZ25">
            <v>2</v>
          </cell>
          <cell r="DA25">
            <v>1.5</v>
          </cell>
          <cell r="DB25">
            <v>600</v>
          </cell>
          <cell r="DC25">
            <v>282</v>
          </cell>
          <cell r="DD25">
            <v>156</v>
          </cell>
          <cell r="DE25">
            <v>45</v>
          </cell>
          <cell r="DF25">
            <v>69</v>
          </cell>
          <cell r="DG25">
            <v>12</v>
          </cell>
          <cell r="DH25">
            <v>6</v>
          </cell>
          <cell r="DI25">
            <v>30</v>
          </cell>
        </row>
        <row r="26">
          <cell r="A26" t="str">
            <v>RS 034</v>
          </cell>
          <cell r="B26">
            <v>34</v>
          </cell>
          <cell r="C26" t="str">
            <v>C</v>
          </cell>
          <cell r="D26" t="str">
            <v>T</v>
          </cell>
          <cell r="E26" t="str">
            <v>Nkutu - Bembeke</v>
          </cell>
          <cell r="F26" t="str">
            <v>M01</v>
          </cell>
          <cell r="G26">
            <v>24</v>
          </cell>
          <cell r="H26">
            <v>9</v>
          </cell>
          <cell r="I26" t="str">
            <v>H</v>
          </cell>
          <cell r="J26" t="str">
            <v>DEDZA</v>
          </cell>
          <cell r="K26">
            <v>7</v>
          </cell>
          <cell r="L26">
            <v>0</v>
          </cell>
          <cell r="W26">
            <v>71</v>
          </cell>
          <cell r="X26" t="str">
            <v>AC</v>
          </cell>
          <cell r="Y26">
            <v>125</v>
          </cell>
          <cell r="Z26" t="str">
            <v>SB</v>
          </cell>
          <cell r="AA26">
            <v>150</v>
          </cell>
          <cell r="AB26" t="str">
            <v>GR</v>
          </cell>
          <cell r="AC26">
            <v>10</v>
          </cell>
          <cell r="AD26" t="str">
            <v>VR</v>
          </cell>
          <cell r="AE26">
            <v>0</v>
          </cell>
          <cell r="AF26">
            <v>0</v>
          </cell>
          <cell r="AG26">
            <v>0</v>
          </cell>
          <cell r="AH26">
            <v>0</v>
          </cell>
          <cell r="AI26">
            <v>0</v>
          </cell>
          <cell r="AJ26">
            <v>0</v>
          </cell>
          <cell r="AK26">
            <v>0</v>
          </cell>
          <cell r="AL26">
            <v>0</v>
          </cell>
          <cell r="AM26">
            <v>2</v>
          </cell>
          <cell r="AN26" t="str">
            <v>never resealed</v>
          </cell>
          <cell r="BO26" t="str">
            <v>RS 034</v>
          </cell>
          <cell r="BP26">
            <v>9</v>
          </cell>
          <cell r="BQ26">
            <v>6</v>
          </cell>
          <cell r="BR26" t="str">
            <v>H</v>
          </cell>
          <cell r="BS26" t="str">
            <v>C</v>
          </cell>
          <cell r="BT26">
            <v>0</v>
          </cell>
          <cell r="BU26" t="str">
            <v>AC</v>
          </cell>
          <cell r="BV26" t="str">
            <v/>
          </cell>
          <cell r="BW26">
            <v>2</v>
          </cell>
          <cell r="BX26">
            <v>40</v>
          </cell>
          <cell r="BY26" t="str">
            <v xml:space="preserve"> </v>
          </cell>
          <cell r="BZ26">
            <v>1</v>
          </cell>
          <cell r="CA26">
            <v>10</v>
          </cell>
          <cell r="CB26">
            <v>2.052</v>
          </cell>
          <cell r="CC26">
            <v>2.8482416422287393</v>
          </cell>
          <cell r="CD26">
            <v>40</v>
          </cell>
          <cell r="CE26">
            <v>18</v>
          </cell>
          <cell r="CF26">
            <v>3</v>
          </cell>
          <cell r="CG26">
            <v>37</v>
          </cell>
          <cell r="CH26">
            <v>15</v>
          </cell>
          <cell r="CI26">
            <v>2.2999999999999998</v>
          </cell>
          <cell r="CJ26">
            <v>7.6666666666666654E-3</v>
          </cell>
          <cell r="CK26">
            <v>3.0076666666666667</v>
          </cell>
          <cell r="CL26">
            <v>3</v>
          </cell>
          <cell r="CM26">
            <v>5.2818461538461543E-2</v>
          </cell>
          <cell r="CN26">
            <v>5.2818461538461543E-2</v>
          </cell>
          <cell r="CO26">
            <v>0</v>
          </cell>
          <cell r="CP26">
            <v>0</v>
          </cell>
          <cell r="CQ26">
            <v>2.9010601037672008</v>
          </cell>
          <cell r="CR26">
            <v>0</v>
          </cell>
          <cell r="CS26">
            <v>1</v>
          </cell>
          <cell r="CT26">
            <v>0</v>
          </cell>
          <cell r="CU26">
            <v>0</v>
          </cell>
          <cell r="CV26">
            <v>27</v>
          </cell>
          <cell r="CW26">
            <v>27</v>
          </cell>
          <cell r="CX26" t="str">
            <v xml:space="preserve"> </v>
          </cell>
          <cell r="CY26">
            <v>2</v>
          </cell>
          <cell r="CZ26">
            <v>2</v>
          </cell>
          <cell r="DA26">
            <v>1.5</v>
          </cell>
          <cell r="DB26">
            <v>400</v>
          </cell>
          <cell r="DC26">
            <v>188</v>
          </cell>
          <cell r="DD26">
            <v>104</v>
          </cell>
          <cell r="DE26">
            <v>30</v>
          </cell>
          <cell r="DF26">
            <v>46</v>
          </cell>
          <cell r="DG26">
            <v>8</v>
          </cell>
          <cell r="DH26">
            <v>4</v>
          </cell>
          <cell r="DI26">
            <v>20</v>
          </cell>
        </row>
        <row r="27">
          <cell r="A27" t="str">
            <v>RS 030</v>
          </cell>
          <cell r="B27">
            <v>30</v>
          </cell>
          <cell r="C27" t="str">
            <v>C</v>
          </cell>
          <cell r="D27" t="str">
            <v>T</v>
          </cell>
          <cell r="E27" t="str">
            <v>Nkutu - Masasa</v>
          </cell>
          <cell r="F27" t="str">
            <v>M01</v>
          </cell>
          <cell r="G27">
            <v>25</v>
          </cell>
          <cell r="H27">
            <v>2.8</v>
          </cell>
          <cell r="I27" t="str">
            <v>H</v>
          </cell>
          <cell r="J27" t="str">
            <v>DEDZA</v>
          </cell>
          <cell r="K27">
            <v>7</v>
          </cell>
          <cell r="L27">
            <v>0</v>
          </cell>
          <cell r="W27">
            <v>71</v>
          </cell>
          <cell r="X27" t="str">
            <v>AC</v>
          </cell>
          <cell r="Y27">
            <v>125</v>
          </cell>
          <cell r="Z27" t="str">
            <v>SB</v>
          </cell>
          <cell r="AA27">
            <v>150</v>
          </cell>
          <cell r="AB27" t="str">
            <v>GR</v>
          </cell>
          <cell r="AC27">
            <v>10</v>
          </cell>
          <cell r="AD27" t="str">
            <v>VR</v>
          </cell>
          <cell r="AE27">
            <v>0</v>
          </cell>
          <cell r="AF27">
            <v>0</v>
          </cell>
          <cell r="AG27">
            <v>0</v>
          </cell>
          <cell r="AH27">
            <v>0</v>
          </cell>
          <cell r="AI27">
            <v>0</v>
          </cell>
          <cell r="AJ27">
            <v>0</v>
          </cell>
          <cell r="AK27">
            <v>0</v>
          </cell>
          <cell r="AL27">
            <v>0</v>
          </cell>
          <cell r="AM27">
            <v>2</v>
          </cell>
          <cell r="AN27" t="str">
            <v>never resealed</v>
          </cell>
          <cell r="BO27" t="str">
            <v>RS 030</v>
          </cell>
          <cell r="BP27">
            <v>2.8</v>
          </cell>
          <cell r="BQ27">
            <v>6</v>
          </cell>
          <cell r="BR27" t="str">
            <v>H</v>
          </cell>
          <cell r="BS27" t="str">
            <v>C</v>
          </cell>
          <cell r="BT27">
            <v>0</v>
          </cell>
          <cell r="BU27" t="str">
            <v>AC</v>
          </cell>
          <cell r="BV27" t="str">
            <v/>
          </cell>
          <cell r="BW27">
            <v>2</v>
          </cell>
          <cell r="BX27">
            <v>40</v>
          </cell>
          <cell r="BY27" t="str">
            <v xml:space="preserve"> </v>
          </cell>
          <cell r="BZ27">
            <v>1</v>
          </cell>
          <cell r="CA27">
            <v>10</v>
          </cell>
          <cell r="CB27">
            <v>2.052</v>
          </cell>
          <cell r="CC27">
            <v>3.8643706744868038</v>
          </cell>
          <cell r="CD27">
            <v>80</v>
          </cell>
          <cell r="CE27">
            <v>56</v>
          </cell>
          <cell r="CF27">
            <v>41</v>
          </cell>
          <cell r="CG27">
            <v>39</v>
          </cell>
          <cell r="CH27">
            <v>15</v>
          </cell>
          <cell r="CI27">
            <v>3.1</v>
          </cell>
          <cell r="CJ27">
            <v>1.0333333333333335E-2</v>
          </cell>
          <cell r="CK27">
            <v>10</v>
          </cell>
          <cell r="CL27">
            <v>41</v>
          </cell>
          <cell r="CM27">
            <v>0.37513358974358968</v>
          </cell>
          <cell r="CN27">
            <v>0.37513358974358968</v>
          </cell>
          <cell r="CO27">
            <v>0</v>
          </cell>
          <cell r="CP27">
            <v>0</v>
          </cell>
          <cell r="CQ27">
            <v>4.2395042642303933</v>
          </cell>
          <cell r="CR27">
            <v>0</v>
          </cell>
          <cell r="CS27">
            <v>1</v>
          </cell>
          <cell r="CT27">
            <v>0</v>
          </cell>
          <cell r="CU27">
            <v>0</v>
          </cell>
          <cell r="CV27">
            <v>27</v>
          </cell>
          <cell r="CW27">
            <v>27</v>
          </cell>
          <cell r="CX27" t="str">
            <v xml:space="preserve"> </v>
          </cell>
          <cell r="CY27">
            <v>2</v>
          </cell>
          <cell r="CZ27">
            <v>2</v>
          </cell>
          <cell r="DA27">
            <v>1.5</v>
          </cell>
          <cell r="DB27">
            <v>400</v>
          </cell>
          <cell r="DC27">
            <v>188</v>
          </cell>
          <cell r="DD27">
            <v>104</v>
          </cell>
          <cell r="DE27">
            <v>30</v>
          </cell>
          <cell r="DF27">
            <v>46</v>
          </cell>
          <cell r="DG27">
            <v>8</v>
          </cell>
          <cell r="DH27">
            <v>4</v>
          </cell>
          <cell r="DI27">
            <v>20</v>
          </cell>
        </row>
        <row r="28">
          <cell r="A28" t="str">
            <v>RS 015</v>
          </cell>
          <cell r="B28">
            <v>15</v>
          </cell>
          <cell r="C28" t="str">
            <v>C</v>
          </cell>
          <cell r="D28" t="str">
            <v>T</v>
          </cell>
          <cell r="E28" t="str">
            <v>Masasa - Kalitsilo</v>
          </cell>
          <cell r="F28" t="str">
            <v>M01</v>
          </cell>
          <cell r="G28">
            <v>26</v>
          </cell>
          <cell r="H28">
            <v>20.9</v>
          </cell>
          <cell r="I28" t="str">
            <v>R</v>
          </cell>
          <cell r="J28" t="str">
            <v>NTCHEU</v>
          </cell>
          <cell r="K28">
            <v>8</v>
          </cell>
          <cell r="L28">
            <v>0</v>
          </cell>
          <cell r="W28">
            <v>71</v>
          </cell>
          <cell r="X28" t="str">
            <v>DS</v>
          </cell>
          <cell r="Y28">
            <v>150</v>
          </cell>
          <cell r="Z28" t="str">
            <v>SB</v>
          </cell>
          <cell r="AA28">
            <v>125</v>
          </cell>
          <cell r="AB28" t="str">
            <v>GR</v>
          </cell>
          <cell r="AC28">
            <v>10</v>
          </cell>
          <cell r="AD28" t="str">
            <v>VR</v>
          </cell>
          <cell r="AE28">
            <v>0</v>
          </cell>
          <cell r="AF28">
            <v>0</v>
          </cell>
          <cell r="AG28">
            <v>0</v>
          </cell>
          <cell r="AH28">
            <v>0</v>
          </cell>
          <cell r="AI28">
            <v>0</v>
          </cell>
          <cell r="AJ28">
            <v>0</v>
          </cell>
          <cell r="AK28">
            <v>0</v>
          </cell>
          <cell r="AL28">
            <v>0</v>
          </cell>
          <cell r="AM28">
            <v>1</v>
          </cell>
          <cell r="AN28" t="str">
            <v>never resealed</v>
          </cell>
          <cell r="BO28" t="str">
            <v>RS 015</v>
          </cell>
          <cell r="BP28">
            <v>20.9</v>
          </cell>
          <cell r="BQ28">
            <v>6</v>
          </cell>
          <cell r="BR28" t="str">
            <v>R</v>
          </cell>
          <cell r="BS28" t="str">
            <v>C</v>
          </cell>
          <cell r="BT28">
            <v>0</v>
          </cell>
          <cell r="BU28" t="str">
            <v>DS</v>
          </cell>
          <cell r="BV28" t="str">
            <v/>
          </cell>
          <cell r="BW28">
            <v>1</v>
          </cell>
          <cell r="BX28">
            <v>15</v>
          </cell>
          <cell r="BY28" t="str">
            <v xml:space="preserve"> </v>
          </cell>
          <cell r="BZ28">
            <v>1</v>
          </cell>
          <cell r="CA28">
            <v>10</v>
          </cell>
          <cell r="CB28">
            <v>1.427</v>
          </cell>
          <cell r="CC28">
            <v>3.3221936863895123</v>
          </cell>
          <cell r="CD28">
            <v>95</v>
          </cell>
          <cell r="CE28">
            <v>86</v>
          </cell>
          <cell r="CF28">
            <v>71</v>
          </cell>
          <cell r="CG28">
            <v>24</v>
          </cell>
          <cell r="CH28">
            <v>15</v>
          </cell>
          <cell r="CI28">
            <v>18.7</v>
          </cell>
          <cell r="CJ28">
            <v>6.2333333333333338E-2</v>
          </cell>
          <cell r="CK28">
            <v>10</v>
          </cell>
          <cell r="CL28">
            <v>71</v>
          </cell>
          <cell r="CM28">
            <v>0.59323512820512814</v>
          </cell>
          <cell r="CN28">
            <v>0.59323512820512814</v>
          </cell>
          <cell r="CO28">
            <v>0</v>
          </cell>
          <cell r="CP28">
            <v>0</v>
          </cell>
          <cell r="CQ28">
            <v>3.9154288145946405</v>
          </cell>
          <cell r="CR28">
            <v>5</v>
          </cell>
          <cell r="CS28">
            <v>1</v>
          </cell>
          <cell r="CT28">
            <v>0</v>
          </cell>
          <cell r="CU28">
            <v>0</v>
          </cell>
          <cell r="CV28">
            <v>27</v>
          </cell>
          <cell r="CW28">
            <v>27</v>
          </cell>
          <cell r="CX28" t="str">
            <v xml:space="preserve"> </v>
          </cell>
          <cell r="CY28">
            <v>2</v>
          </cell>
          <cell r="CZ28">
            <v>2</v>
          </cell>
          <cell r="DA28">
            <v>1.3</v>
          </cell>
          <cell r="DB28">
            <v>400</v>
          </cell>
          <cell r="DC28">
            <v>188</v>
          </cell>
          <cell r="DD28">
            <v>104</v>
          </cell>
          <cell r="DE28">
            <v>30</v>
          </cell>
          <cell r="DF28">
            <v>46</v>
          </cell>
          <cell r="DG28">
            <v>8</v>
          </cell>
          <cell r="DH28">
            <v>4</v>
          </cell>
          <cell r="DI28">
            <v>20</v>
          </cell>
        </row>
        <row r="29">
          <cell r="A29" t="str">
            <v>RS 027</v>
          </cell>
          <cell r="B29">
            <v>27</v>
          </cell>
          <cell r="C29" t="str">
            <v>C</v>
          </cell>
          <cell r="D29" t="str">
            <v>T</v>
          </cell>
          <cell r="E29" t="str">
            <v>Kalitsilo - Mlangeni</v>
          </cell>
          <cell r="F29" t="str">
            <v>M01</v>
          </cell>
          <cell r="G29">
            <v>27</v>
          </cell>
          <cell r="H29">
            <v>14.7</v>
          </cell>
          <cell r="I29" t="str">
            <v>R</v>
          </cell>
          <cell r="J29" t="str">
            <v>DEDZA</v>
          </cell>
          <cell r="K29">
            <v>8</v>
          </cell>
          <cell r="L29">
            <v>0</v>
          </cell>
          <cell r="W29">
            <v>71</v>
          </cell>
          <cell r="X29" t="str">
            <v>AC</v>
          </cell>
          <cell r="Y29">
            <v>125</v>
          </cell>
          <cell r="Z29" t="str">
            <v>SB</v>
          </cell>
          <cell r="AA29">
            <v>150</v>
          </cell>
          <cell r="AB29" t="str">
            <v>GR</v>
          </cell>
          <cell r="AC29">
            <v>10</v>
          </cell>
          <cell r="AD29" t="str">
            <v>VR</v>
          </cell>
          <cell r="AE29">
            <v>0</v>
          </cell>
          <cell r="AF29">
            <v>0</v>
          </cell>
          <cell r="AG29">
            <v>0</v>
          </cell>
          <cell r="AH29">
            <v>0</v>
          </cell>
          <cell r="AI29">
            <v>0</v>
          </cell>
          <cell r="AJ29">
            <v>0</v>
          </cell>
          <cell r="AK29">
            <v>0</v>
          </cell>
          <cell r="AL29">
            <v>0</v>
          </cell>
          <cell r="AM29">
            <v>2</v>
          </cell>
          <cell r="AN29" t="str">
            <v>never resealed</v>
          </cell>
          <cell r="BO29" t="str">
            <v>RS 027</v>
          </cell>
          <cell r="BP29">
            <v>14.7</v>
          </cell>
          <cell r="BQ29">
            <v>6</v>
          </cell>
          <cell r="BR29" t="str">
            <v>R</v>
          </cell>
          <cell r="BS29" t="str">
            <v>C</v>
          </cell>
          <cell r="BT29">
            <v>0</v>
          </cell>
          <cell r="BU29" t="str">
            <v>AC</v>
          </cell>
          <cell r="BV29" t="str">
            <v/>
          </cell>
          <cell r="BW29">
            <v>2</v>
          </cell>
          <cell r="BX29">
            <v>40</v>
          </cell>
          <cell r="BY29" t="str">
            <v xml:space="preserve"> </v>
          </cell>
          <cell r="BZ29">
            <v>1</v>
          </cell>
          <cell r="CA29">
            <v>10</v>
          </cell>
          <cell r="CB29">
            <v>2.052</v>
          </cell>
          <cell r="CC29">
            <v>3.1289903053303436</v>
          </cell>
          <cell r="CD29">
            <v>50</v>
          </cell>
          <cell r="CE29">
            <v>15</v>
          </cell>
          <cell r="CF29">
            <v>0</v>
          </cell>
          <cell r="CG29">
            <v>50</v>
          </cell>
          <cell r="CH29">
            <v>15</v>
          </cell>
          <cell r="CI29">
            <v>17.5</v>
          </cell>
          <cell r="CJ29">
            <v>5.8333333333333341E-2</v>
          </cell>
          <cell r="CK29">
            <v>5.8333333333333341E-2</v>
          </cell>
          <cell r="CL29">
            <v>0</v>
          </cell>
          <cell r="CM29">
            <v>2.2615384615384617E-2</v>
          </cell>
          <cell r="CN29">
            <v>2.2615384615384617E-2</v>
          </cell>
          <cell r="CO29">
            <v>0</v>
          </cell>
          <cell r="CP29">
            <v>0</v>
          </cell>
          <cell r="CQ29">
            <v>3.1516056899457281</v>
          </cell>
          <cell r="CR29">
            <v>0</v>
          </cell>
          <cell r="CS29">
            <v>1</v>
          </cell>
          <cell r="CT29">
            <v>0</v>
          </cell>
          <cell r="CU29">
            <v>0</v>
          </cell>
          <cell r="CV29">
            <v>27</v>
          </cell>
          <cell r="CW29">
            <v>27</v>
          </cell>
          <cell r="CX29" t="str">
            <v xml:space="preserve"> </v>
          </cell>
          <cell r="CY29">
            <v>1.8</v>
          </cell>
          <cell r="CZ29">
            <v>1.5</v>
          </cell>
          <cell r="DA29">
            <v>1.5</v>
          </cell>
          <cell r="DB29">
            <v>400</v>
          </cell>
          <cell r="DC29">
            <v>188</v>
          </cell>
          <cell r="DD29">
            <v>104</v>
          </cell>
          <cell r="DE29">
            <v>30</v>
          </cell>
          <cell r="DF29">
            <v>46</v>
          </cell>
          <cell r="DG29">
            <v>8</v>
          </cell>
          <cell r="DH29">
            <v>4</v>
          </cell>
          <cell r="DI29">
            <v>20</v>
          </cell>
        </row>
        <row r="30">
          <cell r="A30" t="str">
            <v>RS 032</v>
          </cell>
          <cell r="B30">
            <v>32</v>
          </cell>
          <cell r="C30" t="str">
            <v>C</v>
          </cell>
          <cell r="D30" t="str">
            <v>T</v>
          </cell>
          <cell r="E30" t="str">
            <v>Mlangeni - Biriwiri</v>
          </cell>
          <cell r="F30" t="str">
            <v>M01</v>
          </cell>
          <cell r="G30">
            <v>28</v>
          </cell>
          <cell r="H30">
            <v>13.1</v>
          </cell>
          <cell r="I30" t="str">
            <v>R</v>
          </cell>
          <cell r="J30" t="str">
            <v>NTCHEU</v>
          </cell>
          <cell r="K30">
            <v>8</v>
          </cell>
          <cell r="L30">
            <v>0</v>
          </cell>
          <cell r="W30">
            <v>71</v>
          </cell>
          <cell r="X30" t="str">
            <v>AC</v>
          </cell>
          <cell r="Y30">
            <v>125</v>
          </cell>
          <cell r="Z30" t="str">
            <v>SB</v>
          </cell>
          <cell r="AA30">
            <v>150</v>
          </cell>
          <cell r="AB30" t="str">
            <v>GR</v>
          </cell>
          <cell r="AC30">
            <v>10</v>
          </cell>
          <cell r="AD30" t="str">
            <v>VR</v>
          </cell>
          <cell r="AE30">
            <v>0</v>
          </cell>
          <cell r="AF30">
            <v>0</v>
          </cell>
          <cell r="AG30">
            <v>0</v>
          </cell>
          <cell r="AH30">
            <v>0</v>
          </cell>
          <cell r="AI30">
            <v>0</v>
          </cell>
          <cell r="AJ30">
            <v>0</v>
          </cell>
          <cell r="AK30">
            <v>0</v>
          </cell>
          <cell r="AL30">
            <v>0</v>
          </cell>
          <cell r="AM30">
            <v>2</v>
          </cell>
          <cell r="AN30" t="str">
            <v>never resealed</v>
          </cell>
          <cell r="BO30" t="str">
            <v>RS 032</v>
          </cell>
          <cell r="BP30">
            <v>13.1</v>
          </cell>
          <cell r="BQ30">
            <v>6</v>
          </cell>
          <cell r="BR30" t="str">
            <v>R</v>
          </cell>
          <cell r="BS30" t="str">
            <v>C</v>
          </cell>
          <cell r="BT30">
            <v>0</v>
          </cell>
          <cell r="BU30" t="str">
            <v>AC</v>
          </cell>
          <cell r="BV30" t="str">
            <v/>
          </cell>
          <cell r="BW30">
            <v>2</v>
          </cell>
          <cell r="BX30">
            <v>40</v>
          </cell>
          <cell r="BY30" t="str">
            <v xml:space="preserve"> </v>
          </cell>
          <cell r="BZ30">
            <v>1</v>
          </cell>
          <cell r="CA30">
            <v>10</v>
          </cell>
          <cell r="CB30">
            <v>2.052</v>
          </cell>
          <cell r="CC30">
            <v>2.21</v>
          </cell>
          <cell r="CD30">
            <v>50</v>
          </cell>
          <cell r="CE30">
            <v>30</v>
          </cell>
          <cell r="CF30">
            <v>15</v>
          </cell>
          <cell r="CG30">
            <v>35</v>
          </cell>
          <cell r="CH30">
            <v>15</v>
          </cell>
          <cell r="CI30">
            <v>0</v>
          </cell>
          <cell r="CJ30">
            <v>0</v>
          </cell>
          <cell r="CK30">
            <v>10</v>
          </cell>
          <cell r="CL30">
            <v>15</v>
          </cell>
          <cell r="CM30">
            <v>0.19923076923076921</v>
          </cell>
          <cell r="CN30">
            <v>0.19923076923076921</v>
          </cell>
          <cell r="CO30">
            <v>0</v>
          </cell>
          <cell r="CP30">
            <v>0</v>
          </cell>
          <cell r="CQ30">
            <v>2.4092307692307693</v>
          </cell>
          <cell r="CR30">
            <v>0</v>
          </cell>
          <cell r="CS30">
            <v>1</v>
          </cell>
          <cell r="CT30">
            <v>0</v>
          </cell>
          <cell r="CU30">
            <v>0</v>
          </cell>
          <cell r="CV30">
            <v>27</v>
          </cell>
          <cell r="CW30">
            <v>27</v>
          </cell>
          <cell r="CX30" t="str">
            <v xml:space="preserve"> </v>
          </cell>
          <cell r="CY30">
            <v>1.5</v>
          </cell>
          <cell r="CZ30">
            <v>1.5</v>
          </cell>
          <cell r="DA30">
            <v>1.5</v>
          </cell>
          <cell r="DB30">
            <v>400</v>
          </cell>
          <cell r="DC30">
            <v>188</v>
          </cell>
          <cell r="DD30">
            <v>104</v>
          </cell>
          <cell r="DE30">
            <v>30</v>
          </cell>
          <cell r="DF30">
            <v>46</v>
          </cell>
          <cell r="DG30">
            <v>8</v>
          </cell>
          <cell r="DH30">
            <v>4</v>
          </cell>
          <cell r="DI30">
            <v>20</v>
          </cell>
        </row>
        <row r="31">
          <cell r="A31" t="str">
            <v>RS 021</v>
          </cell>
          <cell r="B31">
            <v>21</v>
          </cell>
          <cell r="C31" t="str">
            <v>C</v>
          </cell>
          <cell r="D31" t="str">
            <v>T</v>
          </cell>
          <cell r="E31" t="str">
            <v>Biriwiri - Ntcheu</v>
          </cell>
          <cell r="F31" t="str">
            <v>M01</v>
          </cell>
          <cell r="G31">
            <v>29</v>
          </cell>
          <cell r="H31">
            <v>6.7</v>
          </cell>
          <cell r="I31" t="str">
            <v>F</v>
          </cell>
          <cell r="J31" t="str">
            <v>NTCHEU</v>
          </cell>
          <cell r="K31">
            <v>8</v>
          </cell>
          <cell r="L31">
            <v>0</v>
          </cell>
          <cell r="W31">
            <v>71</v>
          </cell>
          <cell r="X31" t="str">
            <v>DS</v>
          </cell>
          <cell r="Y31">
            <v>125</v>
          </cell>
          <cell r="Z31" t="str">
            <v>SB</v>
          </cell>
          <cell r="AA31">
            <v>150</v>
          </cell>
          <cell r="AB31" t="str">
            <v>GR</v>
          </cell>
          <cell r="AC31">
            <v>10</v>
          </cell>
          <cell r="AD31" t="str">
            <v>VR</v>
          </cell>
          <cell r="AE31">
            <v>0</v>
          </cell>
          <cell r="AF31">
            <v>0</v>
          </cell>
          <cell r="AG31">
            <v>0</v>
          </cell>
          <cell r="AH31">
            <v>0</v>
          </cell>
          <cell r="AI31">
            <v>0</v>
          </cell>
          <cell r="AJ31">
            <v>0</v>
          </cell>
          <cell r="AK31">
            <v>0</v>
          </cell>
          <cell r="AL31">
            <v>0</v>
          </cell>
          <cell r="AM31">
            <v>1</v>
          </cell>
          <cell r="AN31" t="str">
            <v>never resealed</v>
          </cell>
          <cell r="BO31" t="str">
            <v>RS 021</v>
          </cell>
          <cell r="BP31">
            <v>6.7</v>
          </cell>
          <cell r="BQ31">
            <v>6</v>
          </cell>
          <cell r="BR31" t="str">
            <v>F</v>
          </cell>
          <cell r="BS31" t="str">
            <v>C</v>
          </cell>
          <cell r="BT31">
            <v>0</v>
          </cell>
          <cell r="BU31" t="str">
            <v>DS</v>
          </cell>
          <cell r="BV31" t="str">
            <v/>
          </cell>
          <cell r="BW31">
            <v>1</v>
          </cell>
          <cell r="BX31">
            <v>15</v>
          </cell>
          <cell r="BY31" t="str">
            <v xml:space="preserve"> </v>
          </cell>
          <cell r="BZ31">
            <v>1</v>
          </cell>
          <cell r="CA31">
            <v>10</v>
          </cell>
          <cell r="CB31">
            <v>1.677</v>
          </cell>
          <cell r="CC31">
            <v>2.4494146627565985</v>
          </cell>
          <cell r="CD31">
            <v>40</v>
          </cell>
          <cell r="CE31">
            <v>5</v>
          </cell>
          <cell r="CF31">
            <v>0</v>
          </cell>
          <cell r="CG31">
            <v>40</v>
          </cell>
          <cell r="CH31">
            <v>5</v>
          </cell>
          <cell r="CI31">
            <v>0.4</v>
          </cell>
          <cell r="CJ31">
            <v>1.3333333333333337E-3</v>
          </cell>
          <cell r="CK31">
            <v>1.3333333333333337E-3</v>
          </cell>
          <cell r="CL31">
            <v>0</v>
          </cell>
          <cell r="CM31">
            <v>5.1692307692307704E-4</v>
          </cell>
          <cell r="CN31">
            <v>5.1692307692307704E-4</v>
          </cell>
          <cell r="CO31">
            <v>0</v>
          </cell>
          <cell r="CP31">
            <v>0</v>
          </cell>
          <cell r="CQ31">
            <v>2.4499315858335216</v>
          </cell>
          <cell r="CR31">
            <v>0</v>
          </cell>
          <cell r="CS31">
            <v>1</v>
          </cell>
          <cell r="CT31">
            <v>0</v>
          </cell>
          <cell r="CU31">
            <v>0</v>
          </cell>
          <cell r="CV31">
            <v>27</v>
          </cell>
          <cell r="CW31">
            <v>27</v>
          </cell>
          <cell r="CX31" t="str">
            <v xml:space="preserve"> </v>
          </cell>
          <cell r="CY31">
            <v>2</v>
          </cell>
          <cell r="CZ31">
            <v>1.5</v>
          </cell>
          <cell r="DA31">
            <v>1.5</v>
          </cell>
          <cell r="DB31">
            <v>400</v>
          </cell>
          <cell r="DC31">
            <v>188</v>
          </cell>
          <cell r="DD31">
            <v>104</v>
          </cell>
          <cell r="DE31">
            <v>30</v>
          </cell>
          <cell r="DF31">
            <v>46</v>
          </cell>
          <cell r="DG31">
            <v>8</v>
          </cell>
          <cell r="DH31">
            <v>4</v>
          </cell>
          <cell r="DI31">
            <v>20</v>
          </cell>
        </row>
        <row r="32">
          <cell r="A32" t="str">
            <v>RS 019</v>
          </cell>
          <cell r="B32">
            <v>19</v>
          </cell>
          <cell r="C32" t="str">
            <v>C</v>
          </cell>
          <cell r="D32" t="str">
            <v>T</v>
          </cell>
          <cell r="E32" t="str">
            <v>Ntcheu - Bemvu</v>
          </cell>
          <cell r="F32" t="str">
            <v>M01</v>
          </cell>
          <cell r="G32">
            <v>30</v>
          </cell>
          <cell r="H32">
            <v>11.8</v>
          </cell>
          <cell r="I32" t="str">
            <v>F</v>
          </cell>
          <cell r="J32" t="str">
            <v>NTCHEU</v>
          </cell>
          <cell r="K32">
            <v>8</v>
          </cell>
          <cell r="L32">
            <v>0</v>
          </cell>
          <cell r="W32">
            <v>71</v>
          </cell>
          <cell r="X32" t="str">
            <v>DS</v>
          </cell>
          <cell r="Y32">
            <v>125</v>
          </cell>
          <cell r="Z32" t="str">
            <v>SB</v>
          </cell>
          <cell r="AA32">
            <v>150</v>
          </cell>
          <cell r="AB32" t="str">
            <v>CG</v>
          </cell>
          <cell r="AC32">
            <v>10</v>
          </cell>
          <cell r="AD32" t="str">
            <v>VR</v>
          </cell>
          <cell r="AE32">
            <v>89</v>
          </cell>
          <cell r="AF32" t="str">
            <v>AO</v>
          </cell>
          <cell r="AG32" t="str">
            <v>AC</v>
          </cell>
          <cell r="AH32">
            <v>50</v>
          </cell>
          <cell r="AI32">
            <v>0</v>
          </cell>
          <cell r="AJ32">
            <v>0</v>
          </cell>
          <cell r="AK32">
            <v>0</v>
          </cell>
          <cell r="AL32">
            <v>0</v>
          </cell>
          <cell r="AM32">
            <v>7</v>
          </cell>
          <cell r="AN32">
            <v>0</v>
          </cell>
          <cell r="BO32" t="str">
            <v>RS 019</v>
          </cell>
          <cell r="BP32">
            <v>11.8</v>
          </cell>
          <cell r="BQ32">
            <v>6</v>
          </cell>
          <cell r="BR32" t="str">
            <v>F</v>
          </cell>
          <cell r="BS32" t="str">
            <v>C</v>
          </cell>
          <cell r="BT32">
            <v>0</v>
          </cell>
          <cell r="BU32" t="str">
            <v>AC</v>
          </cell>
          <cell r="BV32" t="str">
            <v>DS</v>
          </cell>
          <cell r="BW32">
            <v>7</v>
          </cell>
          <cell r="BX32">
            <v>40</v>
          </cell>
          <cell r="BY32">
            <v>15</v>
          </cell>
          <cell r="BZ32">
            <v>1</v>
          </cell>
          <cell r="CA32">
            <v>10</v>
          </cell>
          <cell r="CB32">
            <v>2.2290000000000001</v>
          </cell>
          <cell r="CC32">
            <v>2.2000000000000002</v>
          </cell>
          <cell r="CD32">
            <v>70</v>
          </cell>
          <cell r="CE32">
            <v>4</v>
          </cell>
          <cell r="CF32">
            <v>0</v>
          </cell>
          <cell r="CG32">
            <v>70</v>
          </cell>
          <cell r="CH32">
            <v>4</v>
          </cell>
          <cell r="CI32">
            <v>0.5</v>
          </cell>
          <cell r="CJ32">
            <v>1.6666666666666668E-3</v>
          </cell>
          <cell r="CK32">
            <v>1.6666666666666668E-3</v>
          </cell>
          <cell r="CL32">
            <v>0</v>
          </cell>
          <cell r="CM32">
            <v>6.4615384615384621E-4</v>
          </cell>
          <cell r="CN32">
            <v>6.4615384615384621E-4</v>
          </cell>
          <cell r="CO32">
            <v>0</v>
          </cell>
          <cell r="CP32">
            <v>0</v>
          </cell>
          <cell r="CQ32">
            <v>2.2006461538461539</v>
          </cell>
          <cell r="CR32">
            <v>0</v>
          </cell>
          <cell r="CS32">
            <v>1</v>
          </cell>
          <cell r="CT32">
            <v>0</v>
          </cell>
          <cell r="CU32">
            <v>0</v>
          </cell>
          <cell r="CV32">
            <v>9</v>
          </cell>
          <cell r="CW32">
            <v>27</v>
          </cell>
          <cell r="CX32">
            <v>54</v>
          </cell>
          <cell r="CY32">
            <v>1.5</v>
          </cell>
          <cell r="CZ32">
            <v>1.3</v>
          </cell>
          <cell r="DA32">
            <v>1.3</v>
          </cell>
          <cell r="DB32">
            <v>440</v>
          </cell>
          <cell r="DC32">
            <v>207</v>
          </cell>
          <cell r="DD32">
            <v>115</v>
          </cell>
          <cell r="DE32">
            <v>33</v>
          </cell>
          <cell r="DF32">
            <v>51</v>
          </cell>
          <cell r="DG32">
            <v>9</v>
          </cell>
          <cell r="DH32">
            <v>5</v>
          </cell>
          <cell r="DI32">
            <v>22</v>
          </cell>
        </row>
        <row r="33">
          <cell r="A33" t="str">
            <v>RS 029</v>
          </cell>
          <cell r="B33">
            <v>29</v>
          </cell>
          <cell r="C33" t="str">
            <v>C</v>
          </cell>
          <cell r="D33" t="str">
            <v>T</v>
          </cell>
          <cell r="E33" t="str">
            <v>Bemvu - Njereza</v>
          </cell>
          <cell r="F33" t="str">
            <v>M01</v>
          </cell>
          <cell r="G33">
            <v>31</v>
          </cell>
          <cell r="H33">
            <v>8.8000000000000007</v>
          </cell>
          <cell r="I33" t="str">
            <v>R</v>
          </cell>
          <cell r="J33" t="str">
            <v>NTCHEU</v>
          </cell>
          <cell r="K33">
            <v>8</v>
          </cell>
          <cell r="L33">
            <v>0</v>
          </cell>
          <cell r="W33">
            <v>71</v>
          </cell>
          <cell r="X33" t="str">
            <v>AC</v>
          </cell>
          <cell r="Y33">
            <v>125</v>
          </cell>
          <cell r="Z33" t="str">
            <v>SB</v>
          </cell>
          <cell r="AA33">
            <v>150</v>
          </cell>
          <cell r="AB33" t="str">
            <v>GR</v>
          </cell>
          <cell r="AC33">
            <v>10</v>
          </cell>
          <cell r="AD33" t="str">
            <v>VR</v>
          </cell>
          <cell r="AE33">
            <v>89</v>
          </cell>
          <cell r="AF33" t="str">
            <v>AO</v>
          </cell>
          <cell r="AG33" t="str">
            <v>AC</v>
          </cell>
          <cell r="AH33">
            <v>50</v>
          </cell>
          <cell r="AI33">
            <v>0</v>
          </cell>
          <cell r="AJ33">
            <v>0</v>
          </cell>
          <cell r="AK33">
            <v>0</v>
          </cell>
          <cell r="AL33">
            <v>0</v>
          </cell>
          <cell r="AM33">
            <v>6</v>
          </cell>
          <cell r="AN33">
            <v>0</v>
          </cell>
          <cell r="BO33" t="str">
            <v>RS 029</v>
          </cell>
          <cell r="BP33">
            <v>8.8000000000000007</v>
          </cell>
          <cell r="BQ33">
            <v>6</v>
          </cell>
          <cell r="BR33" t="str">
            <v>R</v>
          </cell>
          <cell r="BS33" t="str">
            <v>C</v>
          </cell>
          <cell r="BT33">
            <v>0</v>
          </cell>
          <cell r="BU33" t="str">
            <v>AC</v>
          </cell>
          <cell r="BV33" t="str">
            <v>AC</v>
          </cell>
          <cell r="BW33">
            <v>6</v>
          </cell>
          <cell r="BX33">
            <v>40</v>
          </cell>
          <cell r="BY33">
            <v>40</v>
          </cell>
          <cell r="BZ33">
            <v>1</v>
          </cell>
          <cell r="CA33">
            <v>10</v>
          </cell>
          <cell r="CB33">
            <v>2.6040000000000001</v>
          </cell>
          <cell r="CC33">
            <v>2.3115847507331377</v>
          </cell>
          <cell r="CD33">
            <v>1</v>
          </cell>
          <cell r="CE33">
            <v>0</v>
          </cell>
          <cell r="CF33">
            <v>0</v>
          </cell>
          <cell r="CG33">
            <v>1</v>
          </cell>
          <cell r="CH33">
            <v>0</v>
          </cell>
          <cell r="CI33">
            <v>0</v>
          </cell>
          <cell r="CJ33">
            <v>0</v>
          </cell>
          <cell r="CK33">
            <v>0</v>
          </cell>
          <cell r="CL33">
            <v>0</v>
          </cell>
          <cell r="CM33">
            <v>0</v>
          </cell>
          <cell r="CN33">
            <v>0</v>
          </cell>
          <cell r="CO33">
            <v>0</v>
          </cell>
          <cell r="CP33">
            <v>0</v>
          </cell>
          <cell r="CQ33">
            <v>2.3115847507331377</v>
          </cell>
          <cell r="CR33">
            <v>0</v>
          </cell>
          <cell r="CS33">
            <v>1</v>
          </cell>
          <cell r="CT33">
            <v>0</v>
          </cell>
          <cell r="CU33">
            <v>0</v>
          </cell>
          <cell r="CV33">
            <v>9</v>
          </cell>
          <cell r="CW33">
            <v>27</v>
          </cell>
          <cell r="CX33">
            <v>54</v>
          </cell>
          <cell r="CY33">
            <v>1.1000000000000001</v>
          </cell>
          <cell r="CZ33">
            <v>1.2</v>
          </cell>
          <cell r="DA33">
            <v>1.1000000000000001</v>
          </cell>
          <cell r="DB33">
            <v>440</v>
          </cell>
          <cell r="DC33">
            <v>207</v>
          </cell>
          <cell r="DD33">
            <v>115</v>
          </cell>
          <cell r="DE33">
            <v>33</v>
          </cell>
          <cell r="DF33">
            <v>51</v>
          </cell>
          <cell r="DG33">
            <v>9</v>
          </cell>
          <cell r="DH33">
            <v>5</v>
          </cell>
          <cell r="DI33">
            <v>22</v>
          </cell>
        </row>
        <row r="34">
          <cell r="A34" t="str">
            <v>RS 016</v>
          </cell>
          <cell r="B34">
            <v>16</v>
          </cell>
          <cell r="C34" t="str">
            <v>C</v>
          </cell>
          <cell r="D34" t="str">
            <v>T</v>
          </cell>
          <cell r="E34" t="str">
            <v>Njereza - Balaka Market</v>
          </cell>
          <cell r="F34" t="str">
            <v>M01</v>
          </cell>
          <cell r="G34">
            <v>32</v>
          </cell>
          <cell r="H34">
            <v>12</v>
          </cell>
          <cell r="I34" t="str">
            <v>R</v>
          </cell>
          <cell r="J34" t="str">
            <v>NTCHEU</v>
          </cell>
          <cell r="K34">
            <v>8</v>
          </cell>
          <cell r="L34">
            <v>0</v>
          </cell>
          <cell r="W34">
            <v>71</v>
          </cell>
          <cell r="X34" t="str">
            <v>DS</v>
          </cell>
          <cell r="Y34">
            <v>150</v>
          </cell>
          <cell r="Z34" t="str">
            <v>SB</v>
          </cell>
          <cell r="AA34">
            <v>125</v>
          </cell>
          <cell r="AB34" t="str">
            <v>GR</v>
          </cell>
          <cell r="AC34">
            <v>10</v>
          </cell>
          <cell r="AD34" t="str">
            <v>VR</v>
          </cell>
          <cell r="AE34">
            <v>89</v>
          </cell>
          <cell r="AF34" t="str">
            <v>AO</v>
          </cell>
          <cell r="AG34" t="str">
            <v>AC</v>
          </cell>
          <cell r="AH34">
            <v>50</v>
          </cell>
          <cell r="AI34">
            <v>0</v>
          </cell>
          <cell r="AJ34">
            <v>0</v>
          </cell>
          <cell r="AK34">
            <v>0</v>
          </cell>
          <cell r="AL34">
            <v>0</v>
          </cell>
          <cell r="AM34">
            <v>7</v>
          </cell>
          <cell r="AN34">
            <v>0</v>
          </cell>
          <cell r="BO34" t="str">
            <v>RS 016</v>
          </cell>
          <cell r="BP34">
            <v>12</v>
          </cell>
          <cell r="BQ34">
            <v>6</v>
          </cell>
          <cell r="BR34" t="str">
            <v>R</v>
          </cell>
          <cell r="BS34" t="str">
            <v>S</v>
          </cell>
          <cell r="BT34">
            <v>0</v>
          </cell>
          <cell r="BU34" t="str">
            <v>AC</v>
          </cell>
          <cell r="BV34" t="str">
            <v>DS</v>
          </cell>
          <cell r="BW34">
            <v>7</v>
          </cell>
          <cell r="BX34">
            <v>40</v>
          </cell>
          <cell r="BY34">
            <v>15</v>
          </cell>
          <cell r="BZ34">
            <v>1</v>
          </cell>
          <cell r="CA34">
            <v>10</v>
          </cell>
          <cell r="CB34">
            <v>1.9790000000000001</v>
          </cell>
          <cell r="CC34">
            <v>1.8983616102372702</v>
          </cell>
          <cell r="CD34">
            <v>0</v>
          </cell>
          <cell r="CE34">
            <v>0</v>
          </cell>
          <cell r="CF34">
            <v>0</v>
          </cell>
          <cell r="CG34">
            <v>0</v>
          </cell>
          <cell r="CH34">
            <v>0</v>
          </cell>
          <cell r="CI34">
            <v>0</v>
          </cell>
          <cell r="CJ34">
            <v>0</v>
          </cell>
          <cell r="CK34">
            <v>0</v>
          </cell>
          <cell r="CL34">
            <v>0</v>
          </cell>
          <cell r="CM34">
            <v>0</v>
          </cell>
          <cell r="CN34">
            <v>0</v>
          </cell>
          <cell r="CO34">
            <v>0</v>
          </cell>
          <cell r="CP34">
            <v>0</v>
          </cell>
          <cell r="CQ34">
            <v>1.8983616102372702</v>
          </cell>
          <cell r="CR34">
            <v>0</v>
          </cell>
          <cell r="CS34">
            <v>1</v>
          </cell>
          <cell r="CT34">
            <v>0</v>
          </cell>
          <cell r="CU34">
            <v>0</v>
          </cell>
          <cell r="CV34">
            <v>9</v>
          </cell>
          <cell r="CW34">
            <v>27</v>
          </cell>
          <cell r="CX34">
            <v>54</v>
          </cell>
          <cell r="CY34">
            <v>1.1000000000000001</v>
          </cell>
          <cell r="CZ34">
            <v>1.2</v>
          </cell>
          <cell r="DA34">
            <v>1.1000000000000001</v>
          </cell>
          <cell r="DB34">
            <v>400</v>
          </cell>
          <cell r="DC34">
            <v>188</v>
          </cell>
          <cell r="DD34">
            <v>104</v>
          </cell>
          <cell r="DE34">
            <v>30</v>
          </cell>
          <cell r="DF34">
            <v>46</v>
          </cell>
          <cell r="DG34">
            <v>8</v>
          </cell>
          <cell r="DH34">
            <v>4</v>
          </cell>
          <cell r="DI34">
            <v>20</v>
          </cell>
        </row>
        <row r="35">
          <cell r="A35" t="str">
            <v>RS 036</v>
          </cell>
          <cell r="B35">
            <v>36</v>
          </cell>
          <cell r="C35" t="str">
            <v>C</v>
          </cell>
          <cell r="D35" t="str">
            <v>T</v>
          </cell>
          <cell r="E35" t="str">
            <v>Balaka Market - Chingeni</v>
          </cell>
          <cell r="F35" t="str">
            <v>M01</v>
          </cell>
          <cell r="G35">
            <v>33</v>
          </cell>
          <cell r="H35">
            <v>4.7</v>
          </cell>
          <cell r="I35" t="str">
            <v>F</v>
          </cell>
          <cell r="J35" t="str">
            <v>MACHINGA</v>
          </cell>
          <cell r="K35">
            <v>8</v>
          </cell>
          <cell r="L35">
            <v>0</v>
          </cell>
          <cell r="W35">
            <v>71</v>
          </cell>
          <cell r="X35" t="str">
            <v>AC</v>
          </cell>
          <cell r="Y35">
            <v>125</v>
          </cell>
          <cell r="Z35" t="str">
            <v>SB</v>
          </cell>
          <cell r="AA35">
            <v>150</v>
          </cell>
          <cell r="AB35" t="str">
            <v>GR</v>
          </cell>
          <cell r="AC35">
            <v>10</v>
          </cell>
          <cell r="AD35" t="str">
            <v>VR</v>
          </cell>
          <cell r="AE35">
            <v>89</v>
          </cell>
          <cell r="AF35" t="str">
            <v>AO</v>
          </cell>
          <cell r="AG35" t="str">
            <v>AC</v>
          </cell>
          <cell r="AH35">
            <v>50</v>
          </cell>
          <cell r="AI35">
            <v>0</v>
          </cell>
          <cell r="AJ35">
            <v>0</v>
          </cell>
          <cell r="AK35">
            <v>0</v>
          </cell>
          <cell r="AL35">
            <v>0</v>
          </cell>
          <cell r="AM35">
            <v>6</v>
          </cell>
          <cell r="AN35">
            <v>0</v>
          </cell>
          <cell r="BO35" t="str">
            <v>RS 036</v>
          </cell>
          <cell r="BP35">
            <v>4.7</v>
          </cell>
          <cell r="BQ35">
            <v>6</v>
          </cell>
          <cell r="BR35" t="str">
            <v>F</v>
          </cell>
          <cell r="BS35" t="str">
            <v>C</v>
          </cell>
          <cell r="BT35">
            <v>0</v>
          </cell>
          <cell r="BU35" t="str">
            <v>AC</v>
          </cell>
          <cell r="BV35" t="str">
            <v>AC</v>
          </cell>
          <cell r="BW35">
            <v>6</v>
          </cell>
          <cell r="BX35">
            <v>40</v>
          </cell>
          <cell r="BY35">
            <v>40</v>
          </cell>
          <cell r="BZ35">
            <v>1</v>
          </cell>
          <cell r="CA35">
            <v>10</v>
          </cell>
          <cell r="CB35">
            <v>2.6040000000000001</v>
          </cell>
          <cell r="CC35">
            <v>3.05</v>
          </cell>
          <cell r="CD35">
            <v>60</v>
          </cell>
          <cell r="CE35">
            <v>25</v>
          </cell>
          <cell r="CF35">
            <v>10</v>
          </cell>
          <cell r="CG35">
            <v>50</v>
          </cell>
          <cell r="CH35">
            <v>15</v>
          </cell>
          <cell r="CI35">
            <v>0.3</v>
          </cell>
          <cell r="CJ35">
            <v>1E-3</v>
          </cell>
          <cell r="CK35">
            <v>10</v>
          </cell>
          <cell r="CL35">
            <v>10</v>
          </cell>
          <cell r="CM35">
            <v>0.16653153846153848</v>
          </cell>
          <cell r="CN35">
            <v>0.16653153846153848</v>
          </cell>
          <cell r="CO35">
            <v>0</v>
          </cell>
          <cell r="CP35">
            <v>0</v>
          </cell>
          <cell r="CQ35">
            <v>3.2165315384615383</v>
          </cell>
          <cell r="CR35">
            <v>10</v>
          </cell>
          <cell r="CS35">
            <v>1</v>
          </cell>
          <cell r="CT35">
            <v>0</v>
          </cell>
          <cell r="CU35">
            <v>0</v>
          </cell>
          <cell r="CV35">
            <v>9</v>
          </cell>
          <cell r="CW35">
            <v>27</v>
          </cell>
          <cell r="CX35">
            <v>54</v>
          </cell>
          <cell r="CY35">
            <v>2</v>
          </cell>
          <cell r="CZ35">
            <v>1.5</v>
          </cell>
          <cell r="DA35">
            <v>1.3</v>
          </cell>
          <cell r="DB35">
            <v>500</v>
          </cell>
          <cell r="DC35">
            <v>235</v>
          </cell>
          <cell r="DD35">
            <v>130</v>
          </cell>
          <cell r="DE35">
            <v>38</v>
          </cell>
          <cell r="DF35">
            <v>58</v>
          </cell>
          <cell r="DG35">
            <v>10</v>
          </cell>
          <cell r="DH35">
            <v>5</v>
          </cell>
          <cell r="DI35">
            <v>25</v>
          </cell>
        </row>
        <row r="36">
          <cell r="A36" t="str">
            <v>RS 018</v>
          </cell>
          <cell r="B36">
            <v>18</v>
          </cell>
          <cell r="C36" t="str">
            <v>C</v>
          </cell>
          <cell r="D36" t="str">
            <v>T</v>
          </cell>
          <cell r="E36" t="str">
            <v>Chingeni - Senzani</v>
          </cell>
          <cell r="F36" t="str">
            <v>M01</v>
          </cell>
          <cell r="G36">
            <v>34</v>
          </cell>
          <cell r="H36">
            <v>14.8</v>
          </cell>
          <cell r="I36" t="str">
            <v>R</v>
          </cell>
          <cell r="J36" t="str">
            <v>NTCHEU</v>
          </cell>
          <cell r="K36">
            <v>8</v>
          </cell>
          <cell r="L36">
            <v>0</v>
          </cell>
          <cell r="W36">
            <v>89</v>
          </cell>
          <cell r="X36" t="str">
            <v>DS</v>
          </cell>
          <cell r="Y36">
            <v>200</v>
          </cell>
          <cell r="Z36" t="str">
            <v>SB</v>
          </cell>
          <cell r="AA36">
            <v>200</v>
          </cell>
          <cell r="AB36" t="str">
            <v>GR</v>
          </cell>
          <cell r="AC36">
            <v>16</v>
          </cell>
          <cell r="AD36" t="str">
            <v>VR</v>
          </cell>
          <cell r="AE36">
            <v>0</v>
          </cell>
          <cell r="AF36">
            <v>0</v>
          </cell>
          <cell r="AG36">
            <v>0</v>
          </cell>
          <cell r="AH36">
            <v>0</v>
          </cell>
          <cell r="AI36">
            <v>0</v>
          </cell>
          <cell r="AJ36">
            <v>0</v>
          </cell>
          <cell r="AK36">
            <v>0</v>
          </cell>
          <cell r="AL36">
            <v>0</v>
          </cell>
          <cell r="AM36">
            <v>1</v>
          </cell>
          <cell r="AN36" t="str">
            <v>never resealed</v>
          </cell>
          <cell r="BO36" t="str">
            <v>RS 018</v>
          </cell>
          <cell r="BP36">
            <v>14.8</v>
          </cell>
          <cell r="BQ36">
            <v>6</v>
          </cell>
          <cell r="BR36" t="str">
            <v>R</v>
          </cell>
          <cell r="BS36" t="str">
            <v>C</v>
          </cell>
          <cell r="BT36">
            <v>0</v>
          </cell>
          <cell r="BU36" t="str">
            <v>DS</v>
          </cell>
          <cell r="BV36" t="str">
            <v/>
          </cell>
          <cell r="BW36">
            <v>1</v>
          </cell>
          <cell r="BX36">
            <v>15</v>
          </cell>
          <cell r="BY36" t="str">
            <v xml:space="preserve"> </v>
          </cell>
          <cell r="BZ36">
            <v>1</v>
          </cell>
          <cell r="CA36">
            <v>16</v>
          </cell>
          <cell r="CB36">
            <v>2.177</v>
          </cell>
          <cell r="CC36">
            <v>2.9262475073313787</v>
          </cell>
          <cell r="CD36">
            <v>0</v>
          </cell>
          <cell r="CE36">
            <v>0</v>
          </cell>
          <cell r="CF36">
            <v>0</v>
          </cell>
          <cell r="CG36">
            <v>0</v>
          </cell>
          <cell r="CH36">
            <v>0</v>
          </cell>
          <cell r="CI36">
            <v>0.9</v>
          </cell>
          <cell r="CJ36">
            <v>3.0000000000000005E-3</v>
          </cell>
          <cell r="CK36">
            <v>3.0000000000000005E-3</v>
          </cell>
          <cell r="CL36">
            <v>0</v>
          </cell>
          <cell r="CM36">
            <v>1.1630769230769234E-3</v>
          </cell>
          <cell r="CN36">
            <v>1.1630769230769234E-3</v>
          </cell>
          <cell r="CO36">
            <v>0</v>
          </cell>
          <cell r="CP36">
            <v>0</v>
          </cell>
          <cell r="CQ36">
            <v>2.9274105842544556</v>
          </cell>
          <cell r="CR36">
            <v>0</v>
          </cell>
          <cell r="CS36">
            <v>1</v>
          </cell>
          <cell r="CT36">
            <v>0</v>
          </cell>
          <cell r="CU36">
            <v>0</v>
          </cell>
          <cell r="CV36">
            <v>9</v>
          </cell>
          <cell r="CW36">
            <v>9</v>
          </cell>
          <cell r="CX36" t="str">
            <v xml:space="preserve"> </v>
          </cell>
          <cell r="CY36">
            <v>1.5</v>
          </cell>
          <cell r="CZ36">
            <v>1.3</v>
          </cell>
          <cell r="DA36">
            <v>1.1000000000000001</v>
          </cell>
          <cell r="DB36">
            <v>400</v>
          </cell>
          <cell r="DC36">
            <v>188</v>
          </cell>
          <cell r="DD36">
            <v>104</v>
          </cell>
          <cell r="DE36">
            <v>30</v>
          </cell>
          <cell r="DF36">
            <v>46</v>
          </cell>
          <cell r="DG36">
            <v>8</v>
          </cell>
          <cell r="DH36">
            <v>4</v>
          </cell>
          <cell r="DI36">
            <v>20</v>
          </cell>
        </row>
        <row r="37">
          <cell r="A37" t="str">
            <v>RS 105</v>
          </cell>
          <cell r="B37">
            <v>105</v>
          </cell>
          <cell r="C37" t="str">
            <v>S</v>
          </cell>
          <cell r="D37" t="str">
            <v>T</v>
          </cell>
          <cell r="E37" t="str">
            <v>Senzani - Lipaluwa River</v>
          </cell>
          <cell r="F37" t="str">
            <v>M01</v>
          </cell>
          <cell r="G37">
            <v>35</v>
          </cell>
          <cell r="H37">
            <v>26.8</v>
          </cell>
          <cell r="I37" t="str">
            <v>F</v>
          </cell>
          <cell r="J37" t="str">
            <v>NTCHEU</v>
          </cell>
          <cell r="K37">
            <v>8</v>
          </cell>
          <cell r="L37">
            <v>0</v>
          </cell>
          <cell r="W37">
            <v>89</v>
          </cell>
          <cell r="X37" t="str">
            <v>DS</v>
          </cell>
          <cell r="Y37">
            <v>200</v>
          </cell>
          <cell r="Z37" t="str">
            <v>SB</v>
          </cell>
          <cell r="AA37">
            <v>150</v>
          </cell>
          <cell r="AB37" t="str">
            <v>GR</v>
          </cell>
          <cell r="AC37">
            <v>5</v>
          </cell>
          <cell r="AD37" t="str">
            <v>VR</v>
          </cell>
          <cell r="AE37">
            <v>0</v>
          </cell>
          <cell r="AF37">
            <v>0</v>
          </cell>
          <cell r="AG37">
            <v>0</v>
          </cell>
          <cell r="AH37">
            <v>0</v>
          </cell>
          <cell r="AI37">
            <v>0</v>
          </cell>
          <cell r="AJ37">
            <v>0</v>
          </cell>
          <cell r="AK37">
            <v>0</v>
          </cell>
          <cell r="AL37">
            <v>0</v>
          </cell>
          <cell r="AM37">
            <v>1</v>
          </cell>
          <cell r="AN37" t="str">
            <v>never resealed</v>
          </cell>
          <cell r="BO37" t="str">
            <v>RS 105</v>
          </cell>
          <cell r="BP37">
            <v>26.8</v>
          </cell>
          <cell r="BQ37">
            <v>6</v>
          </cell>
          <cell r="BR37" t="str">
            <v>F</v>
          </cell>
          <cell r="BS37" t="str">
            <v>C</v>
          </cell>
          <cell r="BT37">
            <v>0</v>
          </cell>
          <cell r="BU37" t="str">
            <v>DS</v>
          </cell>
          <cell r="BV37" t="str">
            <v/>
          </cell>
          <cell r="BW37">
            <v>1</v>
          </cell>
          <cell r="BX37">
            <v>15</v>
          </cell>
          <cell r="BY37" t="str">
            <v xml:space="preserve"> </v>
          </cell>
          <cell r="BZ37">
            <v>1</v>
          </cell>
          <cell r="CA37">
            <v>5</v>
          </cell>
          <cell r="CB37">
            <v>1.677</v>
          </cell>
          <cell r="CC37">
            <v>3.31</v>
          </cell>
          <cell r="CD37">
            <v>2.5</v>
          </cell>
          <cell r="CE37">
            <v>0</v>
          </cell>
          <cell r="CF37">
            <v>0</v>
          </cell>
          <cell r="CG37">
            <v>2.5</v>
          </cell>
          <cell r="CH37">
            <v>0</v>
          </cell>
          <cell r="CI37">
            <v>1.1000000000000001</v>
          </cell>
          <cell r="CJ37">
            <v>3.666666666666667E-3</v>
          </cell>
          <cell r="CK37">
            <v>3.666666666666667E-3</v>
          </cell>
          <cell r="CL37">
            <v>0</v>
          </cell>
          <cell r="CM37">
            <v>1.4215384615384617E-3</v>
          </cell>
          <cell r="CN37">
            <v>1.4215384615384617E-3</v>
          </cell>
          <cell r="CO37">
            <v>0</v>
          </cell>
          <cell r="CP37">
            <v>0</v>
          </cell>
          <cell r="CQ37">
            <v>3.3114215384615386</v>
          </cell>
          <cell r="CR37">
            <v>0</v>
          </cell>
          <cell r="CS37">
            <v>1</v>
          </cell>
          <cell r="CT37">
            <v>0</v>
          </cell>
          <cell r="CU37">
            <v>0</v>
          </cell>
          <cell r="CV37">
            <v>9</v>
          </cell>
          <cell r="CW37">
            <v>9</v>
          </cell>
          <cell r="CX37" t="str">
            <v xml:space="preserve"> </v>
          </cell>
          <cell r="CY37">
            <v>1.1000000000000001</v>
          </cell>
          <cell r="CZ37">
            <v>1.2</v>
          </cell>
          <cell r="DA37">
            <v>1.1000000000000001</v>
          </cell>
          <cell r="DB37">
            <v>400</v>
          </cell>
          <cell r="DC37">
            <v>188</v>
          </cell>
          <cell r="DD37">
            <v>104</v>
          </cell>
          <cell r="DE37">
            <v>30</v>
          </cell>
          <cell r="DF37">
            <v>46</v>
          </cell>
          <cell r="DG37">
            <v>8</v>
          </cell>
          <cell r="DH37">
            <v>4</v>
          </cell>
          <cell r="DI37">
            <v>20</v>
          </cell>
        </row>
        <row r="38">
          <cell r="A38" t="str">
            <v>RS 094</v>
          </cell>
          <cell r="B38">
            <v>94</v>
          </cell>
          <cell r="C38" t="str">
            <v>S</v>
          </cell>
          <cell r="D38" t="str">
            <v>T</v>
          </cell>
          <cell r="E38" t="str">
            <v>Matope - Chigaru</v>
          </cell>
          <cell r="F38" t="str">
            <v>M01</v>
          </cell>
          <cell r="G38">
            <v>36</v>
          </cell>
          <cell r="H38">
            <v>4.9000000000000004</v>
          </cell>
          <cell r="I38" t="str">
            <v>R</v>
          </cell>
          <cell r="J38" t="str">
            <v>BLANTYRE</v>
          </cell>
          <cell r="K38">
            <v>9</v>
          </cell>
          <cell r="L38">
            <v>0</v>
          </cell>
          <cell r="W38">
            <v>89</v>
          </cell>
          <cell r="X38" t="str">
            <v>DS</v>
          </cell>
          <cell r="Y38">
            <v>200</v>
          </cell>
          <cell r="Z38" t="str">
            <v>SB</v>
          </cell>
          <cell r="AA38">
            <v>150</v>
          </cell>
          <cell r="AB38" t="str">
            <v>GR</v>
          </cell>
          <cell r="AC38">
            <v>5</v>
          </cell>
          <cell r="AD38" t="str">
            <v>VR</v>
          </cell>
          <cell r="AE38">
            <v>0</v>
          </cell>
          <cell r="AF38">
            <v>0</v>
          </cell>
          <cell r="AG38">
            <v>0</v>
          </cell>
          <cell r="AH38">
            <v>0</v>
          </cell>
          <cell r="AI38">
            <v>0</v>
          </cell>
          <cell r="AJ38">
            <v>0</v>
          </cell>
          <cell r="AK38">
            <v>0</v>
          </cell>
          <cell r="AL38">
            <v>0</v>
          </cell>
          <cell r="AM38">
            <v>1</v>
          </cell>
          <cell r="AN38" t="str">
            <v>never resealed</v>
          </cell>
          <cell r="BO38" t="str">
            <v>RS 094</v>
          </cell>
          <cell r="BP38">
            <v>4.9000000000000004</v>
          </cell>
          <cell r="BQ38">
            <v>6</v>
          </cell>
          <cell r="BR38" t="str">
            <v>R</v>
          </cell>
          <cell r="BS38" t="str">
            <v>C</v>
          </cell>
          <cell r="BT38">
            <v>0</v>
          </cell>
          <cell r="BU38" t="str">
            <v>DS</v>
          </cell>
          <cell r="BV38" t="str">
            <v/>
          </cell>
          <cell r="BW38">
            <v>1</v>
          </cell>
          <cell r="BX38">
            <v>15</v>
          </cell>
          <cell r="BY38" t="str">
            <v xml:space="preserve"> </v>
          </cell>
          <cell r="BZ38">
            <v>1</v>
          </cell>
          <cell r="CA38">
            <v>5</v>
          </cell>
          <cell r="CB38">
            <v>1.677</v>
          </cell>
          <cell r="CC38">
            <v>2.868769501466276</v>
          </cell>
          <cell r="CD38">
            <v>0</v>
          </cell>
          <cell r="CE38">
            <v>0</v>
          </cell>
          <cell r="CF38">
            <v>0</v>
          </cell>
          <cell r="CG38">
            <v>0</v>
          </cell>
          <cell r="CH38">
            <v>0</v>
          </cell>
          <cell r="CI38">
            <v>0.21</v>
          </cell>
          <cell r="CJ38">
            <v>7.000000000000001E-4</v>
          </cell>
          <cell r="CK38">
            <v>7.000000000000001E-4</v>
          </cell>
          <cell r="CL38">
            <v>0</v>
          </cell>
          <cell r="CM38">
            <v>2.7138461538461539E-4</v>
          </cell>
          <cell r="CN38">
            <v>2.7138461538461539E-4</v>
          </cell>
          <cell r="CO38">
            <v>0</v>
          </cell>
          <cell r="CP38">
            <v>0</v>
          </cell>
          <cell r="CQ38">
            <v>2.8690408860816605</v>
          </cell>
          <cell r="CR38">
            <v>0</v>
          </cell>
          <cell r="CS38">
            <v>1</v>
          </cell>
          <cell r="CT38">
            <v>0</v>
          </cell>
          <cell r="CU38">
            <v>0</v>
          </cell>
          <cell r="CV38">
            <v>9</v>
          </cell>
          <cell r="CW38">
            <v>9</v>
          </cell>
          <cell r="CX38" t="str">
            <v xml:space="preserve"> </v>
          </cell>
          <cell r="CY38">
            <v>1.1000000000000001</v>
          </cell>
          <cell r="CZ38">
            <v>1.2</v>
          </cell>
          <cell r="DA38">
            <v>1</v>
          </cell>
          <cell r="DB38">
            <v>400</v>
          </cell>
          <cell r="DC38">
            <v>188</v>
          </cell>
          <cell r="DD38">
            <v>104</v>
          </cell>
          <cell r="DE38">
            <v>30</v>
          </cell>
          <cell r="DF38">
            <v>46</v>
          </cell>
          <cell r="DG38">
            <v>8</v>
          </cell>
          <cell r="DH38">
            <v>4</v>
          </cell>
          <cell r="DI38">
            <v>20</v>
          </cell>
        </row>
        <row r="39">
          <cell r="A39" t="str">
            <v>RS 090</v>
          </cell>
          <cell r="B39">
            <v>90</v>
          </cell>
          <cell r="C39" t="str">
            <v>S</v>
          </cell>
          <cell r="D39" t="str">
            <v>T</v>
          </cell>
          <cell r="E39" t="str">
            <v>Chigaru - Ndeka</v>
          </cell>
          <cell r="F39" t="str">
            <v>M01</v>
          </cell>
          <cell r="G39">
            <v>37</v>
          </cell>
          <cell r="H39">
            <v>12</v>
          </cell>
          <cell r="I39" t="str">
            <v>R</v>
          </cell>
          <cell r="J39" t="str">
            <v>BLANTYRE</v>
          </cell>
          <cell r="K39">
            <v>9</v>
          </cell>
          <cell r="L39">
            <v>0</v>
          </cell>
          <cell r="W39">
            <v>87</v>
          </cell>
          <cell r="X39" t="str">
            <v>DS</v>
          </cell>
          <cell r="Y39">
            <v>200</v>
          </cell>
          <cell r="Z39" t="str">
            <v>GR</v>
          </cell>
          <cell r="AA39">
            <v>200</v>
          </cell>
          <cell r="AB39" t="str">
            <v>GR</v>
          </cell>
          <cell r="AC39">
            <v>16</v>
          </cell>
          <cell r="AD39" t="str">
            <v>VR</v>
          </cell>
          <cell r="AE39">
            <v>0</v>
          </cell>
          <cell r="AF39">
            <v>0</v>
          </cell>
          <cell r="AG39">
            <v>0</v>
          </cell>
          <cell r="AH39">
            <v>0</v>
          </cell>
          <cell r="AI39">
            <v>0</v>
          </cell>
          <cell r="AJ39">
            <v>0</v>
          </cell>
          <cell r="AK39">
            <v>0</v>
          </cell>
          <cell r="AL39">
            <v>0</v>
          </cell>
          <cell r="AM39">
            <v>1</v>
          </cell>
          <cell r="AN39" t="str">
            <v>never resealed</v>
          </cell>
          <cell r="BO39" t="str">
            <v>RS 090</v>
          </cell>
          <cell r="BP39">
            <v>12</v>
          </cell>
          <cell r="BQ39">
            <v>6.7</v>
          </cell>
          <cell r="BR39" t="str">
            <v>R</v>
          </cell>
          <cell r="BS39" t="str">
            <v>C</v>
          </cell>
          <cell r="BT39">
            <v>0</v>
          </cell>
          <cell r="BU39" t="str">
            <v>DS</v>
          </cell>
          <cell r="BV39" t="str">
            <v/>
          </cell>
          <cell r="BW39">
            <v>1</v>
          </cell>
          <cell r="BX39">
            <v>15</v>
          </cell>
          <cell r="BY39" t="str">
            <v xml:space="preserve"> </v>
          </cell>
          <cell r="BZ39">
            <v>1</v>
          </cell>
          <cell r="CA39">
            <v>16</v>
          </cell>
          <cell r="CB39">
            <v>1.9770000000000001</v>
          </cell>
          <cell r="CC39">
            <v>3.1605583577712615</v>
          </cell>
          <cell r="CD39">
            <v>40</v>
          </cell>
          <cell r="CE39">
            <v>12</v>
          </cell>
          <cell r="CF39">
            <v>0</v>
          </cell>
          <cell r="CG39">
            <v>40</v>
          </cell>
          <cell r="CH39">
            <v>12</v>
          </cell>
          <cell r="CI39">
            <v>0.67</v>
          </cell>
          <cell r="CJ39">
            <v>2E-3</v>
          </cell>
          <cell r="CK39">
            <v>2E-3</v>
          </cell>
          <cell r="CL39">
            <v>0</v>
          </cell>
          <cell r="CM39">
            <v>7.7538461538461539E-4</v>
          </cell>
          <cell r="CN39">
            <v>7.7538461538461539E-4</v>
          </cell>
          <cell r="CO39">
            <v>0</v>
          </cell>
          <cell r="CP39">
            <v>0</v>
          </cell>
          <cell r="CQ39">
            <v>3.1613337423866459</v>
          </cell>
          <cell r="CR39">
            <v>10</v>
          </cell>
          <cell r="CS39">
            <v>1</v>
          </cell>
          <cell r="CT39">
            <v>0</v>
          </cell>
          <cell r="CU39">
            <v>0</v>
          </cell>
          <cell r="CV39">
            <v>11</v>
          </cell>
          <cell r="CW39">
            <v>11</v>
          </cell>
          <cell r="CX39" t="str">
            <v xml:space="preserve"> </v>
          </cell>
          <cell r="CY39">
            <v>2</v>
          </cell>
          <cell r="CZ39">
            <v>2</v>
          </cell>
          <cell r="DA39">
            <v>1</v>
          </cell>
          <cell r="DB39">
            <v>400</v>
          </cell>
          <cell r="DC39">
            <v>188</v>
          </cell>
          <cell r="DD39">
            <v>104</v>
          </cell>
          <cell r="DE39">
            <v>30</v>
          </cell>
          <cell r="DF39">
            <v>46</v>
          </cell>
          <cell r="DG39">
            <v>8</v>
          </cell>
          <cell r="DH39">
            <v>4</v>
          </cell>
          <cell r="DI39">
            <v>20</v>
          </cell>
        </row>
        <row r="40">
          <cell r="A40" t="str">
            <v>RS 098</v>
          </cell>
          <cell r="B40">
            <v>98</v>
          </cell>
          <cell r="C40" t="str">
            <v>S</v>
          </cell>
          <cell r="D40" t="str">
            <v>T</v>
          </cell>
          <cell r="E40" t="str">
            <v>Ndeka - Lirangwe</v>
          </cell>
          <cell r="F40" t="str">
            <v>M01</v>
          </cell>
          <cell r="G40">
            <v>38</v>
          </cell>
          <cell r="H40">
            <v>10.9</v>
          </cell>
          <cell r="I40" t="str">
            <v>R</v>
          </cell>
          <cell r="J40" t="str">
            <v>BLANTYRE</v>
          </cell>
          <cell r="K40">
            <v>9</v>
          </cell>
          <cell r="L40">
            <v>0</v>
          </cell>
          <cell r="W40">
            <v>89</v>
          </cell>
          <cell r="X40" t="str">
            <v>DS</v>
          </cell>
          <cell r="Y40">
            <v>200</v>
          </cell>
          <cell r="Z40" t="str">
            <v>SB</v>
          </cell>
          <cell r="AA40">
            <v>150</v>
          </cell>
          <cell r="AB40" t="str">
            <v>GR</v>
          </cell>
          <cell r="AC40">
            <v>5</v>
          </cell>
          <cell r="AD40" t="str">
            <v>VR</v>
          </cell>
          <cell r="AE40">
            <v>0</v>
          </cell>
          <cell r="AF40">
            <v>0</v>
          </cell>
          <cell r="AG40">
            <v>0</v>
          </cell>
          <cell r="AH40">
            <v>0</v>
          </cell>
          <cell r="AI40">
            <v>0</v>
          </cell>
          <cell r="AJ40">
            <v>0</v>
          </cell>
          <cell r="AK40">
            <v>0</v>
          </cell>
          <cell r="AL40">
            <v>0</v>
          </cell>
          <cell r="AM40">
            <v>1</v>
          </cell>
          <cell r="AN40" t="str">
            <v>never resealed</v>
          </cell>
          <cell r="BO40" t="str">
            <v>RS 098</v>
          </cell>
          <cell r="BP40">
            <v>10.9</v>
          </cell>
          <cell r="BQ40">
            <v>6.7</v>
          </cell>
          <cell r="BR40" t="str">
            <v>R</v>
          </cell>
          <cell r="BS40" t="str">
            <v>C</v>
          </cell>
          <cell r="BT40">
            <v>0</v>
          </cell>
          <cell r="BU40" t="str">
            <v>DS</v>
          </cell>
          <cell r="BV40" t="str">
            <v/>
          </cell>
          <cell r="BW40">
            <v>1</v>
          </cell>
          <cell r="BX40">
            <v>15</v>
          </cell>
          <cell r="BY40" t="str">
            <v xml:space="preserve"> </v>
          </cell>
          <cell r="BZ40">
            <v>1</v>
          </cell>
          <cell r="CA40">
            <v>5</v>
          </cell>
          <cell r="CB40">
            <v>1.677</v>
          </cell>
          <cell r="CC40">
            <v>3.1</v>
          </cell>
          <cell r="CD40">
            <v>20</v>
          </cell>
          <cell r="CE40">
            <v>0</v>
          </cell>
          <cell r="CF40">
            <v>0</v>
          </cell>
          <cell r="CG40">
            <v>20</v>
          </cell>
          <cell r="CH40">
            <v>0</v>
          </cell>
          <cell r="CI40">
            <v>0.2</v>
          </cell>
          <cell r="CJ40">
            <v>5.9701492537313444E-4</v>
          </cell>
          <cell r="CK40">
            <v>5.9701492537313444E-4</v>
          </cell>
          <cell r="CL40">
            <v>0</v>
          </cell>
          <cell r="CM40">
            <v>2.3145809414466134E-4</v>
          </cell>
          <cell r="CN40">
            <v>2.3145809414466134E-4</v>
          </cell>
          <cell r="CO40">
            <v>0</v>
          </cell>
          <cell r="CP40">
            <v>0</v>
          </cell>
          <cell r="CQ40">
            <v>3.1002314580941448</v>
          </cell>
          <cell r="CR40">
            <v>15</v>
          </cell>
          <cell r="CS40">
            <v>1</v>
          </cell>
          <cell r="CT40">
            <v>0</v>
          </cell>
          <cell r="CU40">
            <v>0</v>
          </cell>
          <cell r="CV40">
            <v>9</v>
          </cell>
          <cell r="CW40">
            <v>9</v>
          </cell>
          <cell r="CX40" t="str">
            <v xml:space="preserve"> </v>
          </cell>
          <cell r="CY40">
            <v>2</v>
          </cell>
          <cell r="CZ40">
            <v>2</v>
          </cell>
          <cell r="DA40">
            <v>1.3</v>
          </cell>
          <cell r="DB40">
            <v>600</v>
          </cell>
          <cell r="DC40">
            <v>282</v>
          </cell>
          <cell r="DD40">
            <v>156</v>
          </cell>
          <cell r="DE40">
            <v>45</v>
          </cell>
          <cell r="DF40">
            <v>69</v>
          </cell>
          <cell r="DG40">
            <v>12</v>
          </cell>
          <cell r="DH40">
            <v>6</v>
          </cell>
          <cell r="DI40">
            <v>30</v>
          </cell>
        </row>
        <row r="41">
          <cell r="A41" t="str">
            <v>RS 096</v>
          </cell>
          <cell r="B41">
            <v>96</v>
          </cell>
          <cell r="C41" t="str">
            <v>S</v>
          </cell>
          <cell r="D41" t="str">
            <v>T</v>
          </cell>
          <cell r="E41" t="str">
            <v>Lirangwe - Chirimba</v>
          </cell>
          <cell r="F41" t="str">
            <v>M01</v>
          </cell>
          <cell r="G41">
            <v>39</v>
          </cell>
          <cell r="H41">
            <v>22.5</v>
          </cell>
          <cell r="I41" t="str">
            <v>R</v>
          </cell>
          <cell r="J41" t="str">
            <v>BLANTYRE</v>
          </cell>
          <cell r="K41">
            <v>9</v>
          </cell>
          <cell r="L41">
            <v>0</v>
          </cell>
          <cell r="W41">
            <v>89</v>
          </cell>
          <cell r="X41" t="str">
            <v>DS</v>
          </cell>
          <cell r="Y41">
            <v>200</v>
          </cell>
          <cell r="Z41" t="str">
            <v>SB</v>
          </cell>
          <cell r="AA41">
            <v>150</v>
          </cell>
          <cell r="AB41" t="str">
            <v>GR</v>
          </cell>
          <cell r="AC41">
            <v>5</v>
          </cell>
          <cell r="AD41" t="str">
            <v>VR</v>
          </cell>
          <cell r="AE41">
            <v>0</v>
          </cell>
          <cell r="AF41">
            <v>0</v>
          </cell>
          <cell r="AG41">
            <v>0</v>
          </cell>
          <cell r="AH41">
            <v>0</v>
          </cell>
          <cell r="AI41">
            <v>0</v>
          </cell>
          <cell r="AJ41">
            <v>0</v>
          </cell>
          <cell r="AK41">
            <v>0</v>
          </cell>
          <cell r="AL41">
            <v>0</v>
          </cell>
          <cell r="AM41">
            <v>1</v>
          </cell>
          <cell r="AN41" t="str">
            <v>never resealed</v>
          </cell>
          <cell r="BO41" t="str">
            <v>RS 096</v>
          </cell>
          <cell r="BP41">
            <v>22.5</v>
          </cell>
          <cell r="BQ41">
            <v>6.7</v>
          </cell>
          <cell r="BR41" t="str">
            <v>R</v>
          </cell>
          <cell r="BS41" t="str">
            <v>C</v>
          </cell>
          <cell r="BT41">
            <v>0</v>
          </cell>
          <cell r="BU41" t="str">
            <v>DS</v>
          </cell>
          <cell r="BV41" t="str">
            <v/>
          </cell>
          <cell r="BW41">
            <v>1</v>
          </cell>
          <cell r="BX41">
            <v>15</v>
          </cell>
          <cell r="BY41" t="str">
            <v xml:space="preserve"> </v>
          </cell>
          <cell r="BZ41">
            <v>1</v>
          </cell>
          <cell r="CA41">
            <v>5</v>
          </cell>
          <cell r="CB41">
            <v>1.677</v>
          </cell>
          <cell r="CC41">
            <v>3.0335055718475079</v>
          </cell>
          <cell r="CD41">
            <v>60</v>
          </cell>
          <cell r="CE41">
            <v>12</v>
          </cell>
          <cell r="CF41">
            <v>0</v>
          </cell>
          <cell r="CG41">
            <v>60</v>
          </cell>
          <cell r="CH41">
            <v>12</v>
          </cell>
          <cell r="CI41">
            <v>2</v>
          </cell>
          <cell r="CJ41">
            <v>5.9701492537313433E-3</v>
          </cell>
          <cell r="CK41">
            <v>5.9701492537313433E-3</v>
          </cell>
          <cell r="CL41">
            <v>0</v>
          </cell>
          <cell r="CM41">
            <v>2.3145809414466131E-3</v>
          </cell>
          <cell r="CN41">
            <v>2.3145809414466131E-3</v>
          </cell>
          <cell r="CO41">
            <v>0</v>
          </cell>
          <cell r="CP41">
            <v>0</v>
          </cell>
          <cell r="CQ41">
            <v>3.0358201527889546</v>
          </cell>
          <cell r="CR41">
            <v>5</v>
          </cell>
          <cell r="CS41">
            <v>1</v>
          </cell>
          <cell r="CT41">
            <v>0</v>
          </cell>
          <cell r="CU41">
            <v>0</v>
          </cell>
          <cell r="CV41">
            <v>9</v>
          </cell>
          <cell r="CW41">
            <v>9</v>
          </cell>
          <cell r="CX41" t="str">
            <v xml:space="preserve"> </v>
          </cell>
          <cell r="CY41">
            <v>1.5</v>
          </cell>
          <cell r="CZ41">
            <v>2</v>
          </cell>
          <cell r="DA41">
            <v>2</v>
          </cell>
          <cell r="DB41">
            <v>600</v>
          </cell>
          <cell r="DC41">
            <v>282</v>
          </cell>
          <cell r="DD41">
            <v>156</v>
          </cell>
          <cell r="DE41">
            <v>45</v>
          </cell>
          <cell r="DF41">
            <v>69</v>
          </cell>
          <cell r="DG41">
            <v>12</v>
          </cell>
          <cell r="DH41">
            <v>6</v>
          </cell>
          <cell r="DI41">
            <v>30</v>
          </cell>
        </row>
        <row r="42">
          <cell r="A42" t="str">
            <v>RS 095</v>
          </cell>
          <cell r="B42">
            <v>95</v>
          </cell>
          <cell r="C42" t="str">
            <v>S</v>
          </cell>
          <cell r="D42" t="str">
            <v>T</v>
          </cell>
          <cell r="E42" t="str">
            <v>Chirimba - Blantyre</v>
          </cell>
          <cell r="F42" t="str">
            <v>M01</v>
          </cell>
          <cell r="G42">
            <v>40</v>
          </cell>
          <cell r="H42">
            <v>10.4</v>
          </cell>
          <cell r="I42" t="str">
            <v>R</v>
          </cell>
          <cell r="J42" t="str">
            <v>BLANTYRE</v>
          </cell>
          <cell r="K42">
            <v>9</v>
          </cell>
          <cell r="L42">
            <v>0</v>
          </cell>
          <cell r="W42">
            <v>89</v>
          </cell>
          <cell r="X42" t="str">
            <v>DS</v>
          </cell>
          <cell r="Y42">
            <v>200</v>
          </cell>
          <cell r="Z42" t="str">
            <v>SB</v>
          </cell>
          <cell r="AA42">
            <v>150</v>
          </cell>
          <cell r="AB42" t="str">
            <v>GR</v>
          </cell>
          <cell r="AC42">
            <v>5</v>
          </cell>
          <cell r="AD42" t="str">
            <v>VR</v>
          </cell>
          <cell r="AE42">
            <v>0</v>
          </cell>
          <cell r="AF42">
            <v>0</v>
          </cell>
          <cell r="AG42">
            <v>0</v>
          </cell>
          <cell r="AH42">
            <v>0</v>
          </cell>
          <cell r="AI42">
            <v>0</v>
          </cell>
          <cell r="AJ42">
            <v>0</v>
          </cell>
          <cell r="AK42">
            <v>0</v>
          </cell>
          <cell r="AL42">
            <v>0</v>
          </cell>
          <cell r="AM42">
            <v>1</v>
          </cell>
          <cell r="AN42" t="str">
            <v>never resealed</v>
          </cell>
          <cell r="BO42" t="str">
            <v>RS 095</v>
          </cell>
          <cell r="BP42">
            <v>10.4</v>
          </cell>
          <cell r="BQ42">
            <v>6.7</v>
          </cell>
          <cell r="BR42" t="str">
            <v>R</v>
          </cell>
          <cell r="BS42" t="str">
            <v>C</v>
          </cell>
          <cell r="BT42">
            <v>0</v>
          </cell>
          <cell r="BU42" t="str">
            <v>DS</v>
          </cell>
          <cell r="BV42" t="str">
            <v/>
          </cell>
          <cell r="BW42">
            <v>1</v>
          </cell>
          <cell r="BX42">
            <v>15</v>
          </cell>
          <cell r="BY42" t="str">
            <v xml:space="preserve"> </v>
          </cell>
          <cell r="BZ42">
            <v>1</v>
          </cell>
          <cell r="CA42">
            <v>5</v>
          </cell>
          <cell r="CB42">
            <v>1.677</v>
          </cell>
          <cell r="CC42">
            <v>4.1772032258064513</v>
          </cell>
          <cell r="CD42">
            <v>75</v>
          </cell>
          <cell r="CE42">
            <v>38</v>
          </cell>
          <cell r="CF42">
            <v>23</v>
          </cell>
          <cell r="CG42">
            <v>52</v>
          </cell>
          <cell r="CH42">
            <v>15</v>
          </cell>
          <cell r="CI42">
            <v>2.5</v>
          </cell>
          <cell r="CJ42">
            <v>7.462686567164179E-3</v>
          </cell>
          <cell r="CK42">
            <v>10</v>
          </cell>
          <cell r="CL42">
            <v>23</v>
          </cell>
          <cell r="CM42">
            <v>0.25497244546498277</v>
          </cell>
          <cell r="CN42">
            <v>0.25497244546498277</v>
          </cell>
          <cell r="CO42">
            <v>0</v>
          </cell>
          <cell r="CP42">
            <v>0</v>
          </cell>
          <cell r="CQ42">
            <v>4.432175671271434</v>
          </cell>
          <cell r="CR42">
            <v>5</v>
          </cell>
          <cell r="CS42">
            <v>1</v>
          </cell>
          <cell r="CT42">
            <v>0</v>
          </cell>
          <cell r="CU42">
            <v>0</v>
          </cell>
          <cell r="CV42">
            <v>9</v>
          </cell>
          <cell r="CW42">
            <v>9</v>
          </cell>
          <cell r="CX42" t="str">
            <v xml:space="preserve"> </v>
          </cell>
          <cell r="CY42">
            <v>3</v>
          </cell>
          <cell r="CZ42">
            <v>2.8</v>
          </cell>
          <cell r="DA42">
            <v>1.1000000000000001</v>
          </cell>
          <cell r="DB42">
            <v>900</v>
          </cell>
          <cell r="DC42">
            <v>423</v>
          </cell>
          <cell r="DD42">
            <v>234</v>
          </cell>
          <cell r="DE42">
            <v>68</v>
          </cell>
          <cell r="DF42">
            <v>104</v>
          </cell>
          <cell r="DG42">
            <v>18</v>
          </cell>
          <cell r="DH42">
            <v>9</v>
          </cell>
          <cell r="DI42">
            <v>45</v>
          </cell>
        </row>
        <row r="43">
          <cell r="A43" t="str">
            <v>RS 092</v>
          </cell>
          <cell r="B43">
            <v>92</v>
          </cell>
          <cell r="C43" t="str">
            <v>S</v>
          </cell>
          <cell r="D43" t="str">
            <v>T</v>
          </cell>
          <cell r="E43" t="str">
            <v>Blantyre - Bango</v>
          </cell>
          <cell r="F43" t="str">
            <v>M01</v>
          </cell>
          <cell r="G43">
            <v>41</v>
          </cell>
          <cell r="H43">
            <v>7.4</v>
          </cell>
          <cell r="I43" t="str">
            <v>R</v>
          </cell>
          <cell r="J43" t="str">
            <v>BLANTYRE</v>
          </cell>
          <cell r="K43">
            <v>10</v>
          </cell>
          <cell r="L43">
            <v>0</v>
          </cell>
          <cell r="W43">
            <v>80</v>
          </cell>
          <cell r="X43" t="str">
            <v>DS</v>
          </cell>
          <cell r="Y43">
            <v>150</v>
          </cell>
          <cell r="Z43" t="str">
            <v>SB</v>
          </cell>
          <cell r="AA43">
            <v>150</v>
          </cell>
          <cell r="AB43" t="str">
            <v>GR</v>
          </cell>
          <cell r="AC43">
            <v>12</v>
          </cell>
          <cell r="AD43" t="str">
            <v>VR</v>
          </cell>
          <cell r="AE43">
            <v>0</v>
          </cell>
          <cell r="AF43">
            <v>0</v>
          </cell>
          <cell r="AG43">
            <v>0</v>
          </cell>
          <cell r="AH43">
            <v>0</v>
          </cell>
          <cell r="AI43">
            <v>0</v>
          </cell>
          <cell r="AJ43">
            <v>0</v>
          </cell>
          <cell r="AK43">
            <v>0</v>
          </cell>
          <cell r="AL43">
            <v>0</v>
          </cell>
          <cell r="AM43">
            <v>1</v>
          </cell>
          <cell r="AN43" t="str">
            <v>never resealed</v>
          </cell>
          <cell r="BO43" t="str">
            <v>RS 092</v>
          </cell>
          <cell r="BP43">
            <v>7.4</v>
          </cell>
          <cell r="BQ43">
            <v>6</v>
          </cell>
          <cell r="BR43" t="str">
            <v>R</v>
          </cell>
          <cell r="BS43" t="str">
            <v>C</v>
          </cell>
          <cell r="BT43">
            <v>0</v>
          </cell>
          <cell r="BU43" t="str">
            <v>DS</v>
          </cell>
          <cell r="BV43" t="str">
            <v/>
          </cell>
          <cell r="BW43">
            <v>1</v>
          </cell>
          <cell r="BX43">
            <v>15</v>
          </cell>
          <cell r="BY43" t="str">
            <v xml:space="preserve"> </v>
          </cell>
          <cell r="BZ43">
            <v>1</v>
          </cell>
          <cell r="CA43">
            <v>12</v>
          </cell>
          <cell r="CB43">
            <v>1.677</v>
          </cell>
          <cell r="CC43">
            <v>5.69</v>
          </cell>
          <cell r="CD43">
            <v>85</v>
          </cell>
          <cell r="CE43">
            <v>51</v>
          </cell>
          <cell r="CF43">
            <v>36</v>
          </cell>
          <cell r="CG43">
            <v>49</v>
          </cell>
          <cell r="CH43">
            <v>15</v>
          </cell>
          <cell r="CI43">
            <v>600</v>
          </cell>
          <cell r="CJ43">
            <v>2</v>
          </cell>
          <cell r="CK43">
            <v>10</v>
          </cell>
          <cell r="CL43">
            <v>36</v>
          </cell>
          <cell r="CM43">
            <v>1.0935384615384616</v>
          </cell>
          <cell r="CN43">
            <v>1.0935384615384616</v>
          </cell>
          <cell r="CO43">
            <v>0</v>
          </cell>
          <cell r="CP43">
            <v>0</v>
          </cell>
          <cell r="CQ43">
            <v>6.7835384615384617</v>
          </cell>
          <cell r="CR43">
            <v>0</v>
          </cell>
          <cell r="CS43">
            <v>1</v>
          </cell>
          <cell r="CT43">
            <v>0</v>
          </cell>
          <cell r="CU43">
            <v>0</v>
          </cell>
          <cell r="CV43">
            <v>18</v>
          </cell>
          <cell r="CW43">
            <v>18</v>
          </cell>
          <cell r="CX43" t="str">
            <v xml:space="preserve"> </v>
          </cell>
          <cell r="CY43">
            <v>3</v>
          </cell>
          <cell r="CZ43">
            <v>3</v>
          </cell>
          <cell r="DA43">
            <v>2</v>
          </cell>
          <cell r="DB43">
            <v>500</v>
          </cell>
          <cell r="DC43">
            <v>235</v>
          </cell>
          <cell r="DD43">
            <v>130</v>
          </cell>
          <cell r="DE43">
            <v>38</v>
          </cell>
          <cell r="DF43">
            <v>58</v>
          </cell>
          <cell r="DG43">
            <v>10</v>
          </cell>
          <cell r="DH43">
            <v>5</v>
          </cell>
          <cell r="DI43">
            <v>25</v>
          </cell>
        </row>
        <row r="44">
          <cell r="A44" t="str">
            <v>RS 104</v>
          </cell>
          <cell r="B44">
            <v>104</v>
          </cell>
          <cell r="C44" t="str">
            <v>S</v>
          </cell>
          <cell r="D44" t="str">
            <v>T</v>
          </cell>
          <cell r="E44" t="str">
            <v>Bango - Mirale Police Post</v>
          </cell>
          <cell r="F44" t="str">
            <v>M01</v>
          </cell>
          <cell r="G44">
            <v>42</v>
          </cell>
          <cell r="H44">
            <v>11.4</v>
          </cell>
          <cell r="I44" t="str">
            <v>R</v>
          </cell>
          <cell r="J44" t="str">
            <v>BLANTYRE</v>
          </cell>
          <cell r="K44">
            <v>9</v>
          </cell>
          <cell r="L44">
            <v>0</v>
          </cell>
          <cell r="W44">
            <v>80</v>
          </cell>
          <cell r="X44" t="str">
            <v>DS</v>
          </cell>
          <cell r="Y44">
            <v>150</v>
          </cell>
          <cell r="Z44" t="str">
            <v>SB</v>
          </cell>
          <cell r="AA44">
            <v>100</v>
          </cell>
          <cell r="AB44" t="str">
            <v>GR</v>
          </cell>
          <cell r="AC44">
            <v>12</v>
          </cell>
          <cell r="AD44" t="str">
            <v>VR</v>
          </cell>
          <cell r="AE44">
            <v>0</v>
          </cell>
          <cell r="AF44">
            <v>0</v>
          </cell>
          <cell r="AG44">
            <v>0</v>
          </cell>
          <cell r="AH44">
            <v>0</v>
          </cell>
          <cell r="AI44">
            <v>0</v>
          </cell>
          <cell r="AJ44">
            <v>0</v>
          </cell>
          <cell r="AK44">
            <v>0</v>
          </cell>
          <cell r="AL44">
            <v>0</v>
          </cell>
          <cell r="AM44">
            <v>1</v>
          </cell>
          <cell r="AN44" t="str">
            <v>never resealed</v>
          </cell>
          <cell r="BO44" t="str">
            <v>RS 104</v>
          </cell>
          <cell r="BP44">
            <v>11.4</v>
          </cell>
          <cell r="BQ44">
            <v>6</v>
          </cell>
          <cell r="BR44" t="str">
            <v>R</v>
          </cell>
          <cell r="BS44" t="str">
            <v>C</v>
          </cell>
          <cell r="BT44">
            <v>0</v>
          </cell>
          <cell r="BU44" t="str">
            <v>DS</v>
          </cell>
          <cell r="BV44" t="str">
            <v/>
          </cell>
          <cell r="BW44">
            <v>1</v>
          </cell>
          <cell r="BX44">
            <v>15</v>
          </cell>
          <cell r="BY44" t="str">
            <v xml:space="preserve"> </v>
          </cell>
          <cell r="BZ44">
            <v>1</v>
          </cell>
          <cell r="CA44">
            <v>12</v>
          </cell>
          <cell r="CB44">
            <v>1.177</v>
          </cell>
          <cell r="CC44">
            <v>5.1370979472140768</v>
          </cell>
          <cell r="CD44">
            <v>90</v>
          </cell>
          <cell r="CE44">
            <v>55</v>
          </cell>
          <cell r="CF44">
            <v>40</v>
          </cell>
          <cell r="CG44">
            <v>50</v>
          </cell>
          <cell r="CH44">
            <v>15</v>
          </cell>
          <cell r="CI44">
            <v>25</v>
          </cell>
          <cell r="CJ44">
            <v>8.3333333333333343E-2</v>
          </cell>
          <cell r="CK44">
            <v>10</v>
          </cell>
          <cell r="CL44">
            <v>40</v>
          </cell>
          <cell r="CM44">
            <v>0.39608974358974353</v>
          </cell>
          <cell r="CN44">
            <v>0.39608974358974353</v>
          </cell>
          <cell r="CO44">
            <v>0</v>
          </cell>
          <cell r="CP44">
            <v>0</v>
          </cell>
          <cell r="CQ44">
            <v>5.5331876908038202</v>
          </cell>
          <cell r="CR44">
            <v>60</v>
          </cell>
          <cell r="CS44">
            <v>1</v>
          </cell>
          <cell r="CT44">
            <v>0</v>
          </cell>
          <cell r="CU44">
            <v>0</v>
          </cell>
          <cell r="CV44">
            <v>18</v>
          </cell>
          <cell r="CW44">
            <v>18</v>
          </cell>
          <cell r="CX44" t="str">
            <v xml:space="preserve"> </v>
          </cell>
          <cell r="CY44">
            <v>2</v>
          </cell>
          <cell r="CZ44">
            <v>2</v>
          </cell>
          <cell r="DA44">
            <v>2</v>
          </cell>
          <cell r="DB44">
            <v>400</v>
          </cell>
          <cell r="DC44">
            <v>188</v>
          </cell>
          <cell r="DD44">
            <v>104</v>
          </cell>
          <cell r="DE44">
            <v>30</v>
          </cell>
          <cell r="DF44">
            <v>46</v>
          </cell>
          <cell r="DG44">
            <v>8</v>
          </cell>
          <cell r="DH44">
            <v>4</v>
          </cell>
          <cell r="DI44">
            <v>20</v>
          </cell>
        </row>
        <row r="45">
          <cell r="A45" t="str">
            <v>RS 093</v>
          </cell>
          <cell r="B45">
            <v>93</v>
          </cell>
          <cell r="C45" t="str">
            <v>S</v>
          </cell>
          <cell r="D45" t="str">
            <v>T</v>
          </cell>
          <cell r="E45" t="str">
            <v>Mirale Police Post - Madziabango</v>
          </cell>
          <cell r="F45" t="str">
            <v>M01</v>
          </cell>
          <cell r="G45">
            <v>43</v>
          </cell>
          <cell r="H45">
            <v>7.9</v>
          </cell>
          <cell r="I45" t="str">
            <v>R</v>
          </cell>
          <cell r="J45" t="str">
            <v>BLANTYRE</v>
          </cell>
          <cell r="K45">
            <v>9</v>
          </cell>
          <cell r="L45">
            <v>0</v>
          </cell>
          <cell r="W45">
            <v>80</v>
          </cell>
          <cell r="X45" t="str">
            <v>DS</v>
          </cell>
          <cell r="Y45">
            <v>150</v>
          </cell>
          <cell r="Z45" t="str">
            <v>SB</v>
          </cell>
          <cell r="AA45">
            <v>150</v>
          </cell>
          <cell r="AB45" t="str">
            <v>GR</v>
          </cell>
          <cell r="AC45">
            <v>12</v>
          </cell>
          <cell r="AD45" t="str">
            <v>VR</v>
          </cell>
          <cell r="AE45">
            <v>0</v>
          </cell>
          <cell r="AF45">
            <v>0</v>
          </cell>
          <cell r="AG45">
            <v>0</v>
          </cell>
          <cell r="AH45">
            <v>0</v>
          </cell>
          <cell r="AI45">
            <v>0</v>
          </cell>
          <cell r="AJ45">
            <v>0</v>
          </cell>
          <cell r="AK45">
            <v>0</v>
          </cell>
          <cell r="AL45">
            <v>0</v>
          </cell>
          <cell r="AM45">
            <v>1</v>
          </cell>
          <cell r="AN45" t="str">
            <v>never resealed</v>
          </cell>
          <cell r="BO45" t="str">
            <v>RS 093</v>
          </cell>
          <cell r="BP45">
            <v>7.9</v>
          </cell>
          <cell r="BQ45">
            <v>6</v>
          </cell>
          <cell r="BR45" t="str">
            <v>R</v>
          </cell>
          <cell r="BS45" t="str">
            <v>C</v>
          </cell>
          <cell r="BT45">
            <v>0</v>
          </cell>
          <cell r="BU45" t="str">
            <v>DS</v>
          </cell>
          <cell r="BV45" t="str">
            <v/>
          </cell>
          <cell r="BW45">
            <v>1</v>
          </cell>
          <cell r="BX45">
            <v>15</v>
          </cell>
          <cell r="BY45" t="str">
            <v xml:space="preserve"> </v>
          </cell>
          <cell r="BZ45">
            <v>1</v>
          </cell>
          <cell r="CA45">
            <v>12</v>
          </cell>
          <cell r="CB45">
            <v>1.677</v>
          </cell>
          <cell r="CC45">
            <v>6.7552300377042318</v>
          </cell>
          <cell r="CD45">
            <v>85</v>
          </cell>
          <cell r="CE45">
            <v>50</v>
          </cell>
          <cell r="CF45">
            <v>35</v>
          </cell>
          <cell r="CG45">
            <v>50</v>
          </cell>
          <cell r="CH45">
            <v>15</v>
          </cell>
          <cell r="CI45">
            <v>24</v>
          </cell>
          <cell r="CJ45">
            <v>8.0000000000000016E-2</v>
          </cell>
          <cell r="CK45">
            <v>10</v>
          </cell>
          <cell r="CL45">
            <v>35</v>
          </cell>
          <cell r="CM45">
            <v>0.36175384615384615</v>
          </cell>
          <cell r="CN45">
            <v>0.36175384615384615</v>
          </cell>
          <cell r="CO45">
            <v>0</v>
          </cell>
          <cell r="CP45">
            <v>0</v>
          </cell>
          <cell r="CQ45">
            <v>7.1169838838580777</v>
          </cell>
          <cell r="CR45">
            <v>55</v>
          </cell>
          <cell r="CS45">
            <v>1</v>
          </cell>
          <cell r="CT45">
            <v>0</v>
          </cell>
          <cell r="CU45">
            <v>0</v>
          </cell>
          <cell r="CV45">
            <v>18</v>
          </cell>
          <cell r="CW45">
            <v>18</v>
          </cell>
          <cell r="CX45" t="str">
            <v xml:space="preserve"> </v>
          </cell>
          <cell r="CY45">
            <v>1.8</v>
          </cell>
          <cell r="CZ45">
            <v>2</v>
          </cell>
          <cell r="DA45">
            <v>1.8</v>
          </cell>
          <cell r="DB45">
            <v>400</v>
          </cell>
          <cell r="DC45">
            <v>188</v>
          </cell>
          <cell r="DD45">
            <v>104</v>
          </cell>
          <cell r="DE45">
            <v>30</v>
          </cell>
          <cell r="DF45">
            <v>46</v>
          </cell>
          <cell r="DG45">
            <v>8</v>
          </cell>
          <cell r="DH45">
            <v>4</v>
          </cell>
          <cell r="DI45">
            <v>20</v>
          </cell>
        </row>
        <row r="46">
          <cell r="A46" t="str">
            <v>RS 106</v>
          </cell>
          <cell r="B46">
            <v>106</v>
          </cell>
          <cell r="C46" t="str">
            <v>S</v>
          </cell>
          <cell r="D46" t="str">
            <v>T</v>
          </cell>
          <cell r="E46" t="str">
            <v>Madziabango - Thabwa</v>
          </cell>
          <cell r="F46" t="str">
            <v>M01</v>
          </cell>
          <cell r="G46">
            <v>44</v>
          </cell>
          <cell r="H46">
            <v>11.7</v>
          </cell>
          <cell r="I46" t="str">
            <v>H</v>
          </cell>
          <cell r="J46" t="str">
            <v>CHIKWAWA</v>
          </cell>
          <cell r="K46">
            <v>9</v>
          </cell>
          <cell r="L46">
            <v>0</v>
          </cell>
          <cell r="W46">
            <v>80</v>
          </cell>
          <cell r="X46" t="str">
            <v>DS</v>
          </cell>
          <cell r="Y46">
            <v>150</v>
          </cell>
          <cell r="Z46" t="str">
            <v>SB</v>
          </cell>
          <cell r="AA46">
            <v>100</v>
          </cell>
          <cell r="AB46" t="str">
            <v>GR</v>
          </cell>
          <cell r="AC46">
            <v>12</v>
          </cell>
          <cell r="AD46" t="str">
            <v>VR</v>
          </cell>
          <cell r="AE46">
            <v>0</v>
          </cell>
          <cell r="AF46">
            <v>0</v>
          </cell>
          <cell r="AG46">
            <v>0</v>
          </cell>
          <cell r="AH46">
            <v>0</v>
          </cell>
          <cell r="AI46">
            <v>0</v>
          </cell>
          <cell r="AJ46">
            <v>0</v>
          </cell>
          <cell r="AK46">
            <v>0</v>
          </cell>
          <cell r="AL46">
            <v>0</v>
          </cell>
          <cell r="AM46">
            <v>1</v>
          </cell>
          <cell r="AN46" t="str">
            <v>never resealed</v>
          </cell>
          <cell r="BO46" t="str">
            <v>RS 106</v>
          </cell>
          <cell r="BP46">
            <v>11.7</v>
          </cell>
          <cell r="BQ46">
            <v>6</v>
          </cell>
          <cell r="BR46" t="str">
            <v>H</v>
          </cell>
          <cell r="BS46" t="str">
            <v>C</v>
          </cell>
          <cell r="BT46">
            <v>0</v>
          </cell>
          <cell r="BU46" t="str">
            <v>DS</v>
          </cell>
          <cell r="BV46" t="str">
            <v/>
          </cell>
          <cell r="BW46">
            <v>1</v>
          </cell>
          <cell r="BX46">
            <v>15</v>
          </cell>
          <cell r="BY46" t="str">
            <v xml:space="preserve"> </v>
          </cell>
          <cell r="BZ46">
            <v>1</v>
          </cell>
          <cell r="CA46">
            <v>12</v>
          </cell>
          <cell r="CB46">
            <v>1.177</v>
          </cell>
          <cell r="CC46">
            <v>6.6103543854972013</v>
          </cell>
          <cell r="CD46">
            <v>80</v>
          </cell>
          <cell r="CE46">
            <v>50</v>
          </cell>
          <cell r="CF46">
            <v>35</v>
          </cell>
          <cell r="CG46">
            <v>45</v>
          </cell>
          <cell r="CH46">
            <v>15</v>
          </cell>
          <cell r="CI46">
            <v>23</v>
          </cell>
          <cell r="CJ46">
            <v>7.6666666666666675E-2</v>
          </cell>
          <cell r="CK46">
            <v>10</v>
          </cell>
          <cell r="CL46">
            <v>35</v>
          </cell>
          <cell r="CM46">
            <v>0.36049487179487183</v>
          </cell>
          <cell r="CN46">
            <v>0.36049487179487183</v>
          </cell>
          <cell r="CO46">
            <v>0</v>
          </cell>
          <cell r="CP46">
            <v>0</v>
          </cell>
          <cell r="CQ46">
            <v>6.9708492572920733</v>
          </cell>
          <cell r="CR46">
            <v>50</v>
          </cell>
          <cell r="CS46">
            <v>1</v>
          </cell>
          <cell r="CT46">
            <v>0</v>
          </cell>
          <cell r="CU46">
            <v>0</v>
          </cell>
          <cell r="CV46">
            <v>18</v>
          </cell>
          <cell r="CW46">
            <v>18</v>
          </cell>
          <cell r="CX46" t="str">
            <v xml:space="preserve"> </v>
          </cell>
          <cell r="CY46">
            <v>1.5</v>
          </cell>
          <cell r="CZ46">
            <v>2</v>
          </cell>
          <cell r="DA46">
            <v>1.3</v>
          </cell>
          <cell r="DB46">
            <v>300</v>
          </cell>
          <cell r="DC46">
            <v>141</v>
          </cell>
          <cell r="DD46">
            <v>78</v>
          </cell>
          <cell r="DE46">
            <v>23</v>
          </cell>
          <cell r="DF46">
            <v>35</v>
          </cell>
          <cell r="DG46">
            <v>6</v>
          </cell>
          <cell r="DH46">
            <v>3</v>
          </cell>
          <cell r="DI46">
            <v>15</v>
          </cell>
        </row>
        <row r="47">
          <cell r="A47" t="str">
            <v>RS 102</v>
          </cell>
          <cell r="B47">
            <v>102</v>
          </cell>
          <cell r="C47" t="str">
            <v>S</v>
          </cell>
          <cell r="D47" t="str">
            <v>T</v>
          </cell>
          <cell r="E47" t="str">
            <v>Thabwa - Chikwawa</v>
          </cell>
          <cell r="F47" t="str">
            <v>M01</v>
          </cell>
          <cell r="G47">
            <v>45</v>
          </cell>
          <cell r="H47">
            <v>8.3000000000000007</v>
          </cell>
          <cell r="I47" t="str">
            <v>F</v>
          </cell>
          <cell r="J47" t="str">
            <v>CHIKWAWA</v>
          </cell>
          <cell r="K47">
            <v>9</v>
          </cell>
          <cell r="L47">
            <v>0</v>
          </cell>
          <cell r="W47">
            <v>80</v>
          </cell>
          <cell r="X47" t="str">
            <v>DS</v>
          </cell>
          <cell r="Y47">
            <v>150</v>
          </cell>
          <cell r="Z47" t="str">
            <v>SB</v>
          </cell>
          <cell r="AA47">
            <v>100</v>
          </cell>
          <cell r="AB47" t="str">
            <v>GR</v>
          </cell>
          <cell r="AC47">
            <v>12</v>
          </cell>
          <cell r="AD47" t="str">
            <v>VR</v>
          </cell>
          <cell r="AE47">
            <v>0</v>
          </cell>
          <cell r="AF47">
            <v>0</v>
          </cell>
          <cell r="AG47">
            <v>0</v>
          </cell>
          <cell r="AH47">
            <v>0</v>
          </cell>
          <cell r="AI47">
            <v>0</v>
          </cell>
          <cell r="AJ47">
            <v>0</v>
          </cell>
          <cell r="AK47">
            <v>0</v>
          </cell>
          <cell r="AL47">
            <v>0</v>
          </cell>
          <cell r="AM47">
            <v>1</v>
          </cell>
          <cell r="AN47" t="str">
            <v>never resealed</v>
          </cell>
          <cell r="BO47" t="str">
            <v>RS 102</v>
          </cell>
          <cell r="BP47">
            <v>8.3000000000000007</v>
          </cell>
          <cell r="BQ47">
            <v>6</v>
          </cell>
          <cell r="BR47" t="str">
            <v>F</v>
          </cell>
          <cell r="BS47" t="str">
            <v>C</v>
          </cell>
          <cell r="BT47">
            <v>0</v>
          </cell>
          <cell r="BU47" t="str">
            <v>DS</v>
          </cell>
          <cell r="BV47" t="str">
            <v/>
          </cell>
          <cell r="BW47">
            <v>1</v>
          </cell>
          <cell r="BX47">
            <v>15</v>
          </cell>
          <cell r="BY47" t="str">
            <v xml:space="preserve"> </v>
          </cell>
          <cell r="BZ47">
            <v>1</v>
          </cell>
          <cell r="CA47">
            <v>12</v>
          </cell>
          <cell r="CB47">
            <v>1.177</v>
          </cell>
          <cell r="CC47">
            <v>8.3274964809384162</v>
          </cell>
          <cell r="CD47">
            <v>99</v>
          </cell>
          <cell r="CE47">
            <v>80</v>
          </cell>
          <cell r="CF47">
            <v>65</v>
          </cell>
          <cell r="CG47">
            <v>34</v>
          </cell>
          <cell r="CH47">
            <v>15</v>
          </cell>
          <cell r="CI47">
            <v>85</v>
          </cell>
          <cell r="CJ47">
            <v>0.28333333333333333</v>
          </cell>
          <cell r="CK47">
            <v>10</v>
          </cell>
          <cell r="CL47">
            <v>65</v>
          </cell>
          <cell r="CM47">
            <v>0.63701282051282049</v>
          </cell>
          <cell r="CN47">
            <v>0.63701282051282049</v>
          </cell>
          <cell r="CO47">
            <v>0</v>
          </cell>
          <cell r="CP47">
            <v>0</v>
          </cell>
          <cell r="CQ47">
            <v>8.9645093014512369</v>
          </cell>
          <cell r="CR47">
            <v>75</v>
          </cell>
          <cell r="CS47">
            <v>1</v>
          </cell>
          <cell r="CT47">
            <v>0</v>
          </cell>
          <cell r="CU47">
            <v>0</v>
          </cell>
          <cell r="CV47">
            <v>18</v>
          </cell>
          <cell r="CW47">
            <v>18</v>
          </cell>
          <cell r="CX47" t="str">
            <v xml:space="preserve"> </v>
          </cell>
          <cell r="CY47">
            <v>1.2</v>
          </cell>
          <cell r="CZ47">
            <v>2</v>
          </cell>
          <cell r="DA47">
            <v>1.1000000000000001</v>
          </cell>
          <cell r="DB47">
            <v>500</v>
          </cell>
          <cell r="DC47">
            <v>235</v>
          </cell>
          <cell r="DD47">
            <v>130</v>
          </cell>
          <cell r="DE47">
            <v>38</v>
          </cell>
          <cell r="DF47">
            <v>58</v>
          </cell>
          <cell r="DG47">
            <v>10</v>
          </cell>
          <cell r="DH47">
            <v>5</v>
          </cell>
          <cell r="DI47">
            <v>25</v>
          </cell>
        </row>
        <row r="48">
          <cell r="A48" t="str">
            <v>RS 101</v>
          </cell>
          <cell r="B48">
            <v>101</v>
          </cell>
          <cell r="C48" t="str">
            <v>S</v>
          </cell>
          <cell r="D48" t="str">
            <v>T</v>
          </cell>
          <cell r="E48" t="str">
            <v>Chikwawa - Lengwe T/Off</v>
          </cell>
          <cell r="F48" t="str">
            <v>M01</v>
          </cell>
          <cell r="G48">
            <v>46</v>
          </cell>
          <cell r="H48">
            <v>18.7</v>
          </cell>
          <cell r="I48" t="str">
            <v>F</v>
          </cell>
          <cell r="J48" t="str">
            <v>CHIKWAWA</v>
          </cell>
          <cell r="K48">
            <v>9</v>
          </cell>
          <cell r="L48">
            <v>0</v>
          </cell>
          <cell r="W48">
            <v>78</v>
          </cell>
          <cell r="X48" t="str">
            <v>SA</v>
          </cell>
          <cell r="Y48">
            <v>60</v>
          </cell>
          <cell r="Z48" t="str">
            <v>SB</v>
          </cell>
          <cell r="AA48">
            <v>150</v>
          </cell>
          <cell r="AB48" t="str">
            <v>GR</v>
          </cell>
          <cell r="AC48">
            <v>6</v>
          </cell>
          <cell r="AD48" t="str">
            <v>VR</v>
          </cell>
          <cell r="AE48">
            <v>83</v>
          </cell>
          <cell r="AF48" t="str">
            <v>RC</v>
          </cell>
          <cell r="AG48" t="str">
            <v>ST</v>
          </cell>
          <cell r="AH48">
            <v>15</v>
          </cell>
          <cell r="AI48">
            <v>98</v>
          </cell>
          <cell r="AJ48" t="str">
            <v>RC</v>
          </cell>
          <cell r="AK48" t="str">
            <v>DS</v>
          </cell>
          <cell r="AL48">
            <v>15</v>
          </cell>
          <cell r="AM48">
            <v>1</v>
          </cell>
          <cell r="AN48" t="str">
            <v>under reconstuction</v>
          </cell>
          <cell r="BO48" t="str">
            <v>RS 101</v>
          </cell>
          <cell r="BP48">
            <v>18.7</v>
          </cell>
          <cell r="BQ48" t="str">
            <v>n.a.</v>
          </cell>
          <cell r="BR48" t="str">
            <v>F</v>
          </cell>
          <cell r="BS48" t="str">
            <v>n.a.</v>
          </cell>
          <cell r="BT48">
            <v>0</v>
          </cell>
          <cell r="BU48" t="str">
            <v>DS</v>
          </cell>
          <cell r="BV48" t="str">
            <v/>
          </cell>
          <cell r="BW48">
            <v>1</v>
          </cell>
          <cell r="BX48">
            <v>15</v>
          </cell>
          <cell r="BY48" t="str">
            <v xml:space="preserve"> </v>
          </cell>
          <cell r="BZ48">
            <v>1</v>
          </cell>
          <cell r="CA48">
            <v>6</v>
          </cell>
          <cell r="CB48">
            <v>1.6850000000000001</v>
          </cell>
          <cell r="CC48" t="str">
            <v>Under reconstruction 1998</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t="str">
            <v xml:space="preserve"> </v>
          </cell>
          <cell r="CY48" t="str">
            <v>n.a.</v>
          </cell>
          <cell r="CZ48" t="str">
            <v>n.a.</v>
          </cell>
          <cell r="DA48" t="str">
            <v>n.a.</v>
          </cell>
          <cell r="DB48">
            <v>300</v>
          </cell>
          <cell r="DC48">
            <v>141</v>
          </cell>
          <cell r="DD48">
            <v>78</v>
          </cell>
          <cell r="DE48">
            <v>23</v>
          </cell>
          <cell r="DF48">
            <v>35</v>
          </cell>
          <cell r="DG48">
            <v>6</v>
          </cell>
          <cell r="DH48">
            <v>3</v>
          </cell>
          <cell r="DI48">
            <v>15</v>
          </cell>
        </row>
        <row r="49">
          <cell r="A49" t="str">
            <v>RS 103</v>
          </cell>
          <cell r="B49">
            <v>103</v>
          </cell>
          <cell r="C49" t="str">
            <v>S</v>
          </cell>
          <cell r="D49" t="str">
            <v>T</v>
          </cell>
          <cell r="E49" t="str">
            <v>Lengwe T/Off - Nchalo</v>
          </cell>
          <cell r="F49" t="str">
            <v>M01</v>
          </cell>
          <cell r="G49">
            <v>47</v>
          </cell>
          <cell r="H49">
            <v>8.5</v>
          </cell>
          <cell r="I49" t="str">
            <v>F</v>
          </cell>
          <cell r="J49" t="str">
            <v>CHIKWAWA</v>
          </cell>
          <cell r="K49">
            <v>9</v>
          </cell>
          <cell r="L49">
            <v>0</v>
          </cell>
          <cell r="W49">
            <v>78</v>
          </cell>
          <cell r="X49" t="str">
            <v>SA</v>
          </cell>
          <cell r="Y49">
            <v>60</v>
          </cell>
          <cell r="Z49" t="str">
            <v>SB</v>
          </cell>
          <cell r="AA49">
            <v>150</v>
          </cell>
          <cell r="AB49" t="str">
            <v>GR</v>
          </cell>
          <cell r="AC49">
            <v>6</v>
          </cell>
          <cell r="AD49" t="str">
            <v>VR</v>
          </cell>
          <cell r="AE49">
            <v>83</v>
          </cell>
          <cell r="AF49" t="str">
            <v>RC</v>
          </cell>
          <cell r="AG49" t="str">
            <v>ST</v>
          </cell>
          <cell r="AH49">
            <v>15</v>
          </cell>
          <cell r="AI49">
            <v>98</v>
          </cell>
          <cell r="AJ49" t="str">
            <v>RC</v>
          </cell>
          <cell r="AK49" t="str">
            <v>DS</v>
          </cell>
          <cell r="AL49">
            <v>15</v>
          </cell>
          <cell r="AM49">
            <v>1</v>
          </cell>
          <cell r="AN49" t="str">
            <v>under reconstuction</v>
          </cell>
          <cell r="BO49" t="str">
            <v>RS 103</v>
          </cell>
          <cell r="BP49">
            <v>8.5</v>
          </cell>
          <cell r="BQ49" t="str">
            <v>n.a.</v>
          </cell>
          <cell r="BR49" t="str">
            <v>F</v>
          </cell>
          <cell r="BS49" t="str">
            <v>n.a.</v>
          </cell>
          <cell r="BT49">
            <v>0</v>
          </cell>
          <cell r="BU49" t="str">
            <v>DS</v>
          </cell>
          <cell r="BV49" t="str">
            <v/>
          </cell>
          <cell r="BW49">
            <v>1</v>
          </cell>
          <cell r="BX49">
            <v>15</v>
          </cell>
          <cell r="BY49" t="str">
            <v xml:space="preserve"> </v>
          </cell>
          <cell r="BZ49">
            <v>1</v>
          </cell>
          <cell r="CA49">
            <v>6</v>
          </cell>
          <cell r="CB49">
            <v>1.6850000000000001</v>
          </cell>
          <cell r="CC49" t="str">
            <v>Under reconstruction 1998</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t="str">
            <v xml:space="preserve"> </v>
          </cell>
          <cell r="CY49" t="str">
            <v>n.a.</v>
          </cell>
          <cell r="CZ49" t="str">
            <v>n.a.</v>
          </cell>
          <cell r="DA49" t="str">
            <v>n.a.</v>
          </cell>
          <cell r="DB49">
            <v>300</v>
          </cell>
          <cell r="DC49">
            <v>141</v>
          </cell>
          <cell r="DD49">
            <v>78</v>
          </cell>
          <cell r="DE49">
            <v>23</v>
          </cell>
          <cell r="DF49">
            <v>35</v>
          </cell>
          <cell r="DG49">
            <v>6</v>
          </cell>
          <cell r="DH49">
            <v>3</v>
          </cell>
          <cell r="DI49">
            <v>15</v>
          </cell>
        </row>
        <row r="50">
          <cell r="A50" t="str">
            <v>RS 099</v>
          </cell>
          <cell r="B50">
            <v>99</v>
          </cell>
          <cell r="C50" t="str">
            <v>S</v>
          </cell>
          <cell r="D50" t="str">
            <v>T</v>
          </cell>
          <cell r="E50" t="str">
            <v>Nchalo - Gama</v>
          </cell>
          <cell r="F50" t="str">
            <v>M01</v>
          </cell>
          <cell r="G50">
            <v>48</v>
          </cell>
          <cell r="H50">
            <v>16.899999999999999</v>
          </cell>
          <cell r="I50" t="str">
            <v>F</v>
          </cell>
          <cell r="J50" t="str">
            <v>CHIKWAWA</v>
          </cell>
          <cell r="K50">
            <v>10</v>
          </cell>
          <cell r="L50">
            <v>0</v>
          </cell>
          <cell r="W50">
            <v>78</v>
          </cell>
          <cell r="X50" t="str">
            <v>SA</v>
          </cell>
          <cell r="Y50">
            <v>60</v>
          </cell>
          <cell r="Z50" t="str">
            <v>SB</v>
          </cell>
          <cell r="AA50">
            <v>150</v>
          </cell>
          <cell r="AB50" t="str">
            <v>GR</v>
          </cell>
          <cell r="AC50">
            <v>6</v>
          </cell>
          <cell r="AD50" t="str">
            <v>VR</v>
          </cell>
          <cell r="AE50">
            <v>83</v>
          </cell>
          <cell r="AF50" t="str">
            <v>RC</v>
          </cell>
          <cell r="AG50" t="str">
            <v>ST</v>
          </cell>
          <cell r="AH50">
            <v>15</v>
          </cell>
          <cell r="AI50">
            <v>98</v>
          </cell>
          <cell r="AJ50" t="str">
            <v>RC</v>
          </cell>
          <cell r="AK50" t="str">
            <v>DS</v>
          </cell>
          <cell r="AL50">
            <v>15</v>
          </cell>
          <cell r="AM50">
            <v>1</v>
          </cell>
          <cell r="AN50" t="str">
            <v>under reconstuction</v>
          </cell>
          <cell r="BO50" t="str">
            <v>RS 099</v>
          </cell>
          <cell r="BP50">
            <v>16.899999999999999</v>
          </cell>
          <cell r="BQ50" t="str">
            <v>n.a.</v>
          </cell>
          <cell r="BR50" t="str">
            <v>F</v>
          </cell>
          <cell r="BS50" t="str">
            <v>n.a.</v>
          </cell>
          <cell r="BT50">
            <v>0</v>
          </cell>
          <cell r="BU50" t="str">
            <v>DS</v>
          </cell>
          <cell r="BV50" t="str">
            <v/>
          </cell>
          <cell r="BW50">
            <v>1</v>
          </cell>
          <cell r="BX50">
            <v>15</v>
          </cell>
          <cell r="BY50" t="str">
            <v xml:space="preserve"> </v>
          </cell>
          <cell r="BZ50">
            <v>1</v>
          </cell>
          <cell r="CA50">
            <v>6</v>
          </cell>
          <cell r="CB50">
            <v>1.6850000000000001</v>
          </cell>
          <cell r="CC50" t="str">
            <v>Under reconstruction 1998</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t="str">
            <v xml:space="preserve"> </v>
          </cell>
          <cell r="CY50" t="str">
            <v>n.a.</v>
          </cell>
          <cell r="CZ50" t="str">
            <v>n.a.</v>
          </cell>
          <cell r="DA50" t="str">
            <v>n.a.</v>
          </cell>
          <cell r="DB50">
            <v>300</v>
          </cell>
          <cell r="DC50">
            <v>141</v>
          </cell>
          <cell r="DD50">
            <v>78</v>
          </cell>
          <cell r="DE50">
            <v>23</v>
          </cell>
          <cell r="DF50">
            <v>35</v>
          </cell>
          <cell r="DG50">
            <v>6</v>
          </cell>
          <cell r="DH50">
            <v>3</v>
          </cell>
          <cell r="DI50">
            <v>15</v>
          </cell>
        </row>
        <row r="51">
          <cell r="A51" t="str">
            <v>RS 100</v>
          </cell>
          <cell r="B51">
            <v>100</v>
          </cell>
          <cell r="C51" t="str">
            <v>S</v>
          </cell>
          <cell r="D51" t="str">
            <v>T</v>
          </cell>
          <cell r="E51" t="str">
            <v>Gama - Ngabu</v>
          </cell>
          <cell r="F51" t="str">
            <v>M01</v>
          </cell>
          <cell r="G51">
            <v>49</v>
          </cell>
          <cell r="H51">
            <v>7</v>
          </cell>
          <cell r="I51" t="str">
            <v>R</v>
          </cell>
          <cell r="J51" t="str">
            <v>CHIKWAWA</v>
          </cell>
          <cell r="K51">
            <v>10</v>
          </cell>
          <cell r="L51">
            <v>0</v>
          </cell>
          <cell r="W51">
            <v>78</v>
          </cell>
          <cell r="X51" t="str">
            <v>SA</v>
          </cell>
          <cell r="Y51">
            <v>60</v>
          </cell>
          <cell r="Z51" t="str">
            <v>SB</v>
          </cell>
          <cell r="AA51">
            <v>150</v>
          </cell>
          <cell r="AB51" t="str">
            <v>GR</v>
          </cell>
          <cell r="AC51">
            <v>6</v>
          </cell>
          <cell r="AD51" t="str">
            <v>VR</v>
          </cell>
          <cell r="AE51">
            <v>83</v>
          </cell>
          <cell r="AF51" t="str">
            <v>RC</v>
          </cell>
          <cell r="AG51" t="str">
            <v>ST</v>
          </cell>
          <cell r="AH51">
            <v>15</v>
          </cell>
          <cell r="AI51">
            <v>0</v>
          </cell>
          <cell r="AJ51">
            <v>0</v>
          </cell>
          <cell r="AK51">
            <v>0</v>
          </cell>
          <cell r="AL51">
            <v>0</v>
          </cell>
          <cell r="AM51">
            <v>1</v>
          </cell>
          <cell r="AN51">
            <v>0</v>
          </cell>
          <cell r="BO51" t="str">
            <v>RS 100</v>
          </cell>
          <cell r="BP51">
            <v>7</v>
          </cell>
          <cell r="BQ51" t="str">
            <v>n.a.</v>
          </cell>
          <cell r="BR51" t="str">
            <v>R</v>
          </cell>
          <cell r="BS51" t="str">
            <v>n.a.</v>
          </cell>
          <cell r="BT51">
            <v>0</v>
          </cell>
          <cell r="BU51" t="str">
            <v>ST</v>
          </cell>
          <cell r="BV51" t="str">
            <v/>
          </cell>
          <cell r="BW51">
            <v>1</v>
          </cell>
          <cell r="BX51">
            <v>10</v>
          </cell>
          <cell r="BY51" t="str">
            <v xml:space="preserve"> </v>
          </cell>
          <cell r="BZ51">
            <v>1</v>
          </cell>
          <cell r="CA51">
            <v>6</v>
          </cell>
          <cell r="CB51">
            <v>1.6850000000000001</v>
          </cell>
          <cell r="CC51" t="str">
            <v>Under reconstruction 1998</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t="str">
            <v xml:space="preserve"> </v>
          </cell>
          <cell r="CY51" t="str">
            <v>n.a.</v>
          </cell>
          <cell r="CZ51" t="str">
            <v>n.a.</v>
          </cell>
          <cell r="DA51" t="str">
            <v>n.a.</v>
          </cell>
          <cell r="DB51">
            <v>300</v>
          </cell>
          <cell r="DC51">
            <v>141</v>
          </cell>
          <cell r="DD51">
            <v>78</v>
          </cell>
          <cell r="DE51">
            <v>23</v>
          </cell>
          <cell r="DF51">
            <v>35</v>
          </cell>
          <cell r="DG51">
            <v>6</v>
          </cell>
          <cell r="DH51">
            <v>3</v>
          </cell>
          <cell r="DI51">
            <v>15</v>
          </cell>
        </row>
        <row r="52">
          <cell r="A52" t="str">
            <v>RS 097</v>
          </cell>
          <cell r="B52">
            <v>97</v>
          </cell>
          <cell r="C52" t="str">
            <v>S</v>
          </cell>
          <cell r="D52" t="str">
            <v>T</v>
          </cell>
          <cell r="E52" t="str">
            <v>Ngabu - Lalanje River</v>
          </cell>
          <cell r="F52" t="str">
            <v>M01</v>
          </cell>
          <cell r="G52">
            <v>50</v>
          </cell>
          <cell r="H52">
            <v>17.399999999999999</v>
          </cell>
          <cell r="I52" t="str">
            <v>F</v>
          </cell>
          <cell r="J52" t="str">
            <v>CHIKWAWA</v>
          </cell>
          <cell r="K52">
            <v>10</v>
          </cell>
          <cell r="L52">
            <v>0</v>
          </cell>
          <cell r="W52">
            <v>78</v>
          </cell>
          <cell r="X52" t="str">
            <v>SA</v>
          </cell>
          <cell r="Y52">
            <v>60</v>
          </cell>
          <cell r="Z52" t="str">
            <v>SB</v>
          </cell>
          <cell r="AA52">
            <v>150</v>
          </cell>
          <cell r="AB52" t="str">
            <v>GR</v>
          </cell>
          <cell r="AC52">
            <v>6</v>
          </cell>
          <cell r="AD52" t="str">
            <v>VR</v>
          </cell>
          <cell r="AE52">
            <v>83</v>
          </cell>
          <cell r="AF52" t="str">
            <v>RC</v>
          </cell>
          <cell r="AG52" t="str">
            <v>ST</v>
          </cell>
          <cell r="AH52">
            <v>15</v>
          </cell>
          <cell r="AI52">
            <v>0</v>
          </cell>
          <cell r="AJ52">
            <v>0</v>
          </cell>
          <cell r="AK52">
            <v>0</v>
          </cell>
          <cell r="AL52">
            <v>0</v>
          </cell>
          <cell r="AM52">
            <v>1</v>
          </cell>
          <cell r="AN52">
            <v>0</v>
          </cell>
          <cell r="BO52" t="str">
            <v>RS 097</v>
          </cell>
          <cell r="BP52">
            <v>17.399999999999999</v>
          </cell>
          <cell r="BQ52">
            <v>6</v>
          </cell>
          <cell r="BR52" t="str">
            <v>F</v>
          </cell>
          <cell r="BS52" t="str">
            <v>C</v>
          </cell>
          <cell r="BT52">
            <v>25</v>
          </cell>
          <cell r="BU52" t="str">
            <v>ST</v>
          </cell>
          <cell r="BV52" t="str">
            <v/>
          </cell>
          <cell r="BW52">
            <v>1</v>
          </cell>
          <cell r="BX52">
            <v>10</v>
          </cell>
          <cell r="BY52" t="str">
            <v xml:space="preserve"> </v>
          </cell>
          <cell r="BZ52">
            <v>1</v>
          </cell>
          <cell r="CA52">
            <v>6</v>
          </cell>
          <cell r="CB52">
            <v>1.6850000000000001</v>
          </cell>
          <cell r="CC52">
            <v>7</v>
          </cell>
          <cell r="CD52">
            <v>80</v>
          </cell>
          <cell r="CE52">
            <v>65</v>
          </cell>
          <cell r="CF52">
            <v>50</v>
          </cell>
          <cell r="CG52">
            <v>30</v>
          </cell>
          <cell r="CH52">
            <v>15</v>
          </cell>
          <cell r="CI52">
            <v>95</v>
          </cell>
          <cell r="CJ52">
            <v>0.31666666666666665</v>
          </cell>
          <cell r="CK52">
            <v>10</v>
          </cell>
          <cell r="CL52">
            <v>50</v>
          </cell>
          <cell r="CM52">
            <v>0.55037179487179477</v>
          </cell>
          <cell r="CN52">
            <v>0.55037179487179477</v>
          </cell>
          <cell r="CO52">
            <v>0</v>
          </cell>
          <cell r="CP52">
            <v>0</v>
          </cell>
          <cell r="CQ52">
            <v>7.5503717948717952</v>
          </cell>
          <cell r="CR52">
            <v>50</v>
          </cell>
          <cell r="CS52">
            <v>1</v>
          </cell>
          <cell r="CT52">
            <v>0</v>
          </cell>
          <cell r="CU52">
            <v>0</v>
          </cell>
          <cell r="CV52">
            <v>15</v>
          </cell>
          <cell r="CW52">
            <v>15</v>
          </cell>
          <cell r="CX52" t="str">
            <v xml:space="preserve"> </v>
          </cell>
          <cell r="CY52">
            <v>2</v>
          </cell>
          <cell r="CZ52">
            <v>2</v>
          </cell>
          <cell r="DA52">
            <v>2</v>
          </cell>
          <cell r="DB52">
            <v>200</v>
          </cell>
          <cell r="DC52">
            <v>94</v>
          </cell>
          <cell r="DD52">
            <v>52</v>
          </cell>
          <cell r="DE52">
            <v>15</v>
          </cell>
          <cell r="DF52">
            <v>23</v>
          </cell>
          <cell r="DG52">
            <v>4</v>
          </cell>
          <cell r="DH52">
            <v>2</v>
          </cell>
          <cell r="DI52">
            <v>10</v>
          </cell>
        </row>
        <row r="53">
          <cell r="A53" t="str">
            <v>RS 091</v>
          </cell>
          <cell r="B53">
            <v>91</v>
          </cell>
          <cell r="C53" t="str">
            <v>S</v>
          </cell>
          <cell r="D53" t="str">
            <v>T</v>
          </cell>
          <cell r="E53" t="str">
            <v>Lalanje River - Thangadzi River</v>
          </cell>
          <cell r="F53" t="str">
            <v>M01</v>
          </cell>
          <cell r="G53">
            <v>51</v>
          </cell>
          <cell r="H53">
            <v>9.1999999999999993</v>
          </cell>
          <cell r="I53" t="str">
            <v>H</v>
          </cell>
          <cell r="J53" t="str">
            <v>CHIKWAWA</v>
          </cell>
          <cell r="K53">
            <v>10</v>
          </cell>
          <cell r="L53">
            <v>0</v>
          </cell>
          <cell r="W53">
            <v>76</v>
          </cell>
          <cell r="X53" t="str">
            <v>SA</v>
          </cell>
          <cell r="Y53">
            <v>60</v>
          </cell>
          <cell r="Z53" t="str">
            <v>SB</v>
          </cell>
          <cell r="AA53">
            <v>150</v>
          </cell>
          <cell r="AB53" t="str">
            <v>GR</v>
          </cell>
          <cell r="AC53">
            <v>6</v>
          </cell>
          <cell r="AD53" t="str">
            <v>VR</v>
          </cell>
          <cell r="AE53">
            <v>83</v>
          </cell>
          <cell r="AF53" t="str">
            <v>RC</v>
          </cell>
          <cell r="AG53" t="str">
            <v>ST</v>
          </cell>
          <cell r="AH53">
            <v>15</v>
          </cell>
          <cell r="AI53">
            <v>0</v>
          </cell>
          <cell r="AJ53">
            <v>0</v>
          </cell>
          <cell r="AK53">
            <v>0</v>
          </cell>
          <cell r="AL53">
            <v>0</v>
          </cell>
          <cell r="AM53">
            <v>1</v>
          </cell>
          <cell r="AN53">
            <v>0</v>
          </cell>
          <cell r="BO53" t="str">
            <v>RS 091</v>
          </cell>
          <cell r="BP53">
            <v>9.1999999999999993</v>
          </cell>
          <cell r="BQ53">
            <v>6</v>
          </cell>
          <cell r="BR53" t="str">
            <v>H</v>
          </cell>
          <cell r="BS53" t="str">
            <v>C</v>
          </cell>
          <cell r="BT53">
            <v>25</v>
          </cell>
          <cell r="BU53" t="str">
            <v>ST</v>
          </cell>
          <cell r="BV53" t="str">
            <v/>
          </cell>
          <cell r="BW53">
            <v>1</v>
          </cell>
          <cell r="BX53">
            <v>10</v>
          </cell>
          <cell r="BY53" t="str">
            <v xml:space="preserve"> </v>
          </cell>
          <cell r="BZ53">
            <v>1</v>
          </cell>
          <cell r="CA53">
            <v>6</v>
          </cell>
          <cell r="CB53">
            <v>1.6850000000000001</v>
          </cell>
          <cell r="CC53">
            <v>7</v>
          </cell>
          <cell r="CD53">
            <v>85</v>
          </cell>
          <cell r="CE53">
            <v>70</v>
          </cell>
          <cell r="CF53">
            <v>55</v>
          </cell>
          <cell r="CG53">
            <v>30</v>
          </cell>
          <cell r="CH53">
            <v>15</v>
          </cell>
          <cell r="CI53">
            <v>105</v>
          </cell>
          <cell r="CJ53">
            <v>0.35000000000000003</v>
          </cell>
          <cell r="CK53">
            <v>10</v>
          </cell>
          <cell r="CL53">
            <v>55</v>
          </cell>
          <cell r="CM53">
            <v>0.59603846153846152</v>
          </cell>
          <cell r="CN53">
            <v>0.59603846153846152</v>
          </cell>
          <cell r="CO53">
            <v>0</v>
          </cell>
          <cell r="CP53">
            <v>0</v>
          </cell>
          <cell r="CQ53">
            <v>7.5960384615384617</v>
          </cell>
          <cell r="CR53">
            <v>50</v>
          </cell>
          <cell r="CS53">
            <v>1</v>
          </cell>
          <cell r="CT53">
            <v>0</v>
          </cell>
          <cell r="CU53">
            <v>0</v>
          </cell>
          <cell r="CV53">
            <v>15</v>
          </cell>
          <cell r="CW53">
            <v>15</v>
          </cell>
          <cell r="CX53" t="str">
            <v xml:space="preserve"> </v>
          </cell>
          <cell r="CY53">
            <v>2</v>
          </cell>
          <cell r="CZ53">
            <v>2</v>
          </cell>
          <cell r="DA53">
            <v>2</v>
          </cell>
          <cell r="DB53">
            <v>200</v>
          </cell>
          <cell r="DC53">
            <v>94</v>
          </cell>
          <cell r="DD53">
            <v>52</v>
          </cell>
          <cell r="DE53">
            <v>15</v>
          </cell>
          <cell r="DF53">
            <v>23</v>
          </cell>
          <cell r="DG53">
            <v>4</v>
          </cell>
          <cell r="DH53">
            <v>2</v>
          </cell>
          <cell r="DI53">
            <v>10</v>
          </cell>
        </row>
        <row r="54">
          <cell r="A54" t="str">
            <v>RS 315</v>
          </cell>
          <cell r="B54">
            <v>137</v>
          </cell>
          <cell r="C54" t="str">
            <v>S</v>
          </cell>
          <cell r="D54" t="str">
            <v>T</v>
          </cell>
          <cell r="E54" t="str">
            <v>Thangadzi River - Bangula</v>
          </cell>
          <cell r="F54" t="str">
            <v>M01</v>
          </cell>
          <cell r="G54">
            <v>52</v>
          </cell>
          <cell r="H54">
            <v>5.2</v>
          </cell>
          <cell r="I54" t="str">
            <v>F</v>
          </cell>
          <cell r="J54" t="str">
            <v>NSANJE</v>
          </cell>
          <cell r="K54">
            <v>10</v>
          </cell>
          <cell r="L54">
            <v>0</v>
          </cell>
          <cell r="W54">
            <v>76</v>
          </cell>
          <cell r="X54" t="str">
            <v>SA</v>
          </cell>
          <cell r="Y54">
            <v>60</v>
          </cell>
          <cell r="Z54" t="str">
            <v>SB</v>
          </cell>
          <cell r="AA54">
            <v>150</v>
          </cell>
          <cell r="AB54" t="str">
            <v>GR</v>
          </cell>
          <cell r="AC54">
            <v>6</v>
          </cell>
          <cell r="AD54" t="str">
            <v>VR</v>
          </cell>
          <cell r="AE54">
            <v>83</v>
          </cell>
          <cell r="AF54" t="str">
            <v>RC</v>
          </cell>
          <cell r="AG54" t="str">
            <v>ST</v>
          </cell>
          <cell r="AH54">
            <v>15</v>
          </cell>
          <cell r="AI54">
            <v>0</v>
          </cell>
          <cell r="AJ54">
            <v>0</v>
          </cell>
          <cell r="AK54">
            <v>0</v>
          </cell>
          <cell r="AL54">
            <v>0</v>
          </cell>
          <cell r="AM54">
            <v>1</v>
          </cell>
          <cell r="AN54">
            <v>0</v>
          </cell>
          <cell r="BO54" t="str">
            <v>RS 315</v>
          </cell>
          <cell r="BP54">
            <v>5.2</v>
          </cell>
          <cell r="BQ54">
            <v>6</v>
          </cell>
          <cell r="BR54" t="str">
            <v>H</v>
          </cell>
          <cell r="BS54" t="str">
            <v>C</v>
          </cell>
          <cell r="BT54">
            <v>25</v>
          </cell>
          <cell r="BU54" t="str">
            <v>ST</v>
          </cell>
          <cell r="BV54" t="str">
            <v/>
          </cell>
          <cell r="BW54">
            <v>1</v>
          </cell>
          <cell r="BX54">
            <v>10</v>
          </cell>
          <cell r="BY54" t="str">
            <v xml:space="preserve"> </v>
          </cell>
          <cell r="BZ54">
            <v>1</v>
          </cell>
          <cell r="CA54">
            <v>6</v>
          </cell>
          <cell r="CB54">
            <v>1.6850000000000001</v>
          </cell>
          <cell r="CC54">
            <v>7</v>
          </cell>
          <cell r="CD54">
            <v>85</v>
          </cell>
          <cell r="CE54">
            <v>70</v>
          </cell>
          <cell r="CF54">
            <v>55</v>
          </cell>
          <cell r="CG54">
            <v>30</v>
          </cell>
          <cell r="CH54">
            <v>15</v>
          </cell>
          <cell r="CI54">
            <v>105</v>
          </cell>
          <cell r="CJ54">
            <v>0.35000000000000003</v>
          </cell>
          <cell r="CK54">
            <v>10</v>
          </cell>
          <cell r="CL54">
            <v>55</v>
          </cell>
          <cell r="CM54">
            <v>0.59603846153846152</v>
          </cell>
          <cell r="CN54">
            <v>0.59603846153846152</v>
          </cell>
          <cell r="CO54">
            <v>0</v>
          </cell>
          <cell r="CP54">
            <v>0</v>
          </cell>
          <cell r="CQ54">
            <v>7.5960384615384617</v>
          </cell>
          <cell r="CR54">
            <v>50</v>
          </cell>
          <cell r="CS54">
            <v>1</v>
          </cell>
          <cell r="CT54">
            <v>0</v>
          </cell>
          <cell r="CU54">
            <v>0</v>
          </cell>
          <cell r="CV54">
            <v>15</v>
          </cell>
          <cell r="CW54">
            <v>15</v>
          </cell>
          <cell r="CX54" t="str">
            <v xml:space="preserve"> </v>
          </cell>
          <cell r="CY54">
            <v>2</v>
          </cell>
          <cell r="CZ54">
            <v>2</v>
          </cell>
          <cell r="DA54">
            <v>2</v>
          </cell>
          <cell r="DB54">
            <v>220</v>
          </cell>
          <cell r="DC54">
            <v>104</v>
          </cell>
          <cell r="DD54">
            <v>58</v>
          </cell>
          <cell r="DE54">
            <v>17</v>
          </cell>
          <cell r="DF54">
            <v>26</v>
          </cell>
          <cell r="DG54">
            <v>5</v>
          </cell>
          <cell r="DH54">
            <v>3</v>
          </cell>
          <cell r="DI54">
            <v>11</v>
          </cell>
        </row>
        <row r="55">
          <cell r="A55" t="str">
            <v>RS 115</v>
          </cell>
          <cell r="B55">
            <v>115</v>
          </cell>
          <cell r="C55" t="str">
            <v>S</v>
          </cell>
          <cell r="D55" t="str">
            <v>T</v>
          </cell>
          <cell r="E55" t="str">
            <v>Limbe - Chigumula</v>
          </cell>
          <cell r="F55" t="str">
            <v>M02</v>
          </cell>
          <cell r="G55">
            <v>1</v>
          </cell>
          <cell r="H55">
            <v>9.4</v>
          </cell>
          <cell r="I55" t="str">
            <v>R</v>
          </cell>
          <cell r="J55" t="str">
            <v>BLANTYRE</v>
          </cell>
          <cell r="K55">
            <v>9</v>
          </cell>
          <cell r="L55">
            <v>0</v>
          </cell>
          <cell r="W55">
            <v>60</v>
          </cell>
          <cell r="X55" t="str">
            <v>GM</v>
          </cell>
          <cell r="Y55">
            <v>150</v>
          </cell>
          <cell r="Z55" t="str">
            <v>SB</v>
          </cell>
          <cell r="AA55">
            <v>125</v>
          </cell>
          <cell r="AB55" t="str">
            <v>GR</v>
          </cell>
          <cell r="AC55">
            <v>12</v>
          </cell>
          <cell r="AD55" t="str">
            <v>VR</v>
          </cell>
          <cell r="AE55">
            <v>99</v>
          </cell>
          <cell r="AF55" t="str">
            <v>RC</v>
          </cell>
          <cell r="AG55" t="str">
            <v>ST</v>
          </cell>
          <cell r="AH55">
            <v>15</v>
          </cell>
          <cell r="AI55">
            <v>0</v>
          </cell>
          <cell r="AJ55">
            <v>0</v>
          </cell>
          <cell r="AK55">
            <v>0</v>
          </cell>
          <cell r="AL55">
            <v>0</v>
          </cell>
          <cell r="AM55">
            <v>1</v>
          </cell>
          <cell r="AN55" t="str">
            <v>reconstruct 1999</v>
          </cell>
          <cell r="BO55" t="str">
            <v>RS 115</v>
          </cell>
          <cell r="BP55">
            <v>9.4</v>
          </cell>
          <cell r="BQ55">
            <v>3</v>
          </cell>
          <cell r="BR55" t="str">
            <v>R</v>
          </cell>
          <cell r="BS55" t="str">
            <v>C</v>
          </cell>
          <cell r="BT55">
            <v>0</v>
          </cell>
          <cell r="BU55" t="str">
            <v>ST</v>
          </cell>
          <cell r="BV55" t="str">
            <v/>
          </cell>
          <cell r="BW55">
            <v>1</v>
          </cell>
          <cell r="BX55">
            <v>10</v>
          </cell>
          <cell r="BY55" t="str">
            <v xml:space="preserve"> </v>
          </cell>
          <cell r="BZ55">
            <v>1</v>
          </cell>
          <cell r="CA55">
            <v>12</v>
          </cell>
          <cell r="CB55">
            <v>1.9</v>
          </cell>
          <cell r="CC55" t="str">
            <v>To be reconstructed 1999</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-1</v>
          </cell>
          <cell r="CW55">
            <v>-1</v>
          </cell>
          <cell r="CX55" t="str">
            <v xml:space="preserve"> </v>
          </cell>
          <cell r="CY55">
            <v>3</v>
          </cell>
          <cell r="CZ55">
            <v>2</v>
          </cell>
          <cell r="DA55">
            <v>1.5</v>
          </cell>
          <cell r="DB55">
            <v>1700</v>
          </cell>
          <cell r="DC55">
            <v>799</v>
          </cell>
          <cell r="DD55">
            <v>442</v>
          </cell>
          <cell r="DE55">
            <v>128</v>
          </cell>
          <cell r="DF55">
            <v>196</v>
          </cell>
          <cell r="DG55">
            <v>34</v>
          </cell>
          <cell r="DH55">
            <v>17</v>
          </cell>
          <cell r="DI55">
            <v>85</v>
          </cell>
        </row>
        <row r="56">
          <cell r="A56" t="str">
            <v>RS 112</v>
          </cell>
          <cell r="B56">
            <v>112</v>
          </cell>
          <cell r="C56" t="str">
            <v>S</v>
          </cell>
          <cell r="D56" t="str">
            <v>T</v>
          </cell>
          <cell r="E56" t="str">
            <v>Chigumula - Nantipwili River</v>
          </cell>
          <cell r="F56" t="str">
            <v>M02</v>
          </cell>
          <cell r="G56">
            <v>2</v>
          </cell>
          <cell r="H56">
            <v>2.6</v>
          </cell>
          <cell r="I56" t="str">
            <v>R</v>
          </cell>
          <cell r="J56" t="str">
            <v>BLANTYRE</v>
          </cell>
          <cell r="K56">
            <v>9</v>
          </cell>
          <cell r="L56">
            <v>0</v>
          </cell>
          <cell r="W56">
            <v>60</v>
          </cell>
          <cell r="X56" t="str">
            <v>GM</v>
          </cell>
          <cell r="Y56">
            <v>150</v>
          </cell>
          <cell r="Z56" t="str">
            <v>SB</v>
          </cell>
          <cell r="AA56">
            <v>125</v>
          </cell>
          <cell r="AB56" t="str">
            <v>GR</v>
          </cell>
          <cell r="AC56">
            <v>12</v>
          </cell>
          <cell r="AD56" t="str">
            <v>VR</v>
          </cell>
          <cell r="AE56">
            <v>99</v>
          </cell>
          <cell r="AF56" t="str">
            <v>RC</v>
          </cell>
          <cell r="AG56" t="str">
            <v>ST</v>
          </cell>
          <cell r="AH56">
            <v>15</v>
          </cell>
          <cell r="AI56">
            <v>0</v>
          </cell>
          <cell r="AJ56">
            <v>0</v>
          </cell>
          <cell r="AK56">
            <v>0</v>
          </cell>
          <cell r="AL56">
            <v>0</v>
          </cell>
          <cell r="AM56">
            <v>1</v>
          </cell>
          <cell r="AN56" t="str">
            <v>reconstruct 1999</v>
          </cell>
          <cell r="BO56" t="str">
            <v>RS 112</v>
          </cell>
          <cell r="BP56">
            <v>2.6</v>
          </cell>
          <cell r="BQ56" t="str">
            <v>n.a.</v>
          </cell>
          <cell r="BR56" t="str">
            <v>R</v>
          </cell>
          <cell r="BS56" t="str">
            <v>X</v>
          </cell>
          <cell r="BT56">
            <v>80</v>
          </cell>
          <cell r="BU56" t="str">
            <v>ST</v>
          </cell>
          <cell r="BV56" t="str">
            <v/>
          </cell>
          <cell r="BW56">
            <v>1</v>
          </cell>
          <cell r="BX56">
            <v>10</v>
          </cell>
          <cell r="BY56" t="str">
            <v xml:space="preserve"> </v>
          </cell>
          <cell r="BZ56">
            <v>1</v>
          </cell>
          <cell r="CA56">
            <v>12</v>
          </cell>
          <cell r="CB56">
            <v>1.9</v>
          </cell>
          <cell r="CC56" t="str">
            <v>Bitumen surface removed. To be re-constructed 1999</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-1</v>
          </cell>
          <cell r="CW56">
            <v>-1</v>
          </cell>
          <cell r="CX56" t="str">
            <v xml:space="preserve"> </v>
          </cell>
          <cell r="CY56" t="str">
            <v>n.a.</v>
          </cell>
          <cell r="CZ56" t="str">
            <v>n.a.</v>
          </cell>
          <cell r="DA56">
            <v>1.5</v>
          </cell>
          <cell r="DB56">
            <v>1600</v>
          </cell>
          <cell r="DC56">
            <v>752</v>
          </cell>
          <cell r="DD56">
            <v>416</v>
          </cell>
          <cell r="DE56">
            <v>120</v>
          </cell>
          <cell r="DF56">
            <v>184</v>
          </cell>
          <cell r="DG56">
            <v>32</v>
          </cell>
          <cell r="DH56">
            <v>16</v>
          </cell>
          <cell r="DI56">
            <v>80</v>
          </cell>
        </row>
        <row r="57">
          <cell r="A57" t="str">
            <v>RS 110</v>
          </cell>
          <cell r="B57">
            <v>110</v>
          </cell>
          <cell r="C57" t="str">
            <v>S</v>
          </cell>
          <cell r="D57" t="str">
            <v>T</v>
          </cell>
          <cell r="E57" t="str">
            <v>Bvumbwe - Thunga</v>
          </cell>
          <cell r="F57" t="str">
            <v>M02</v>
          </cell>
          <cell r="G57">
            <v>3</v>
          </cell>
          <cell r="H57">
            <v>9.3000000000000007</v>
          </cell>
          <cell r="I57" t="str">
            <v>F</v>
          </cell>
          <cell r="J57" t="str">
            <v>THYOLO</v>
          </cell>
          <cell r="K57">
            <v>9</v>
          </cell>
          <cell r="L57">
            <v>0</v>
          </cell>
          <cell r="W57">
            <v>60</v>
          </cell>
          <cell r="X57" t="str">
            <v>GM</v>
          </cell>
          <cell r="Y57">
            <v>150</v>
          </cell>
          <cell r="Z57" t="str">
            <v>SB</v>
          </cell>
          <cell r="AA57">
            <v>125</v>
          </cell>
          <cell r="AB57" t="str">
            <v>GR</v>
          </cell>
          <cell r="AC57">
            <v>12</v>
          </cell>
          <cell r="AD57" t="str">
            <v>VR</v>
          </cell>
          <cell r="AE57">
            <v>99</v>
          </cell>
          <cell r="AF57" t="str">
            <v>RC</v>
          </cell>
          <cell r="AG57" t="str">
            <v>ST</v>
          </cell>
          <cell r="AH57">
            <v>15</v>
          </cell>
          <cell r="AI57">
            <v>0</v>
          </cell>
          <cell r="AJ57">
            <v>0</v>
          </cell>
          <cell r="AK57">
            <v>0</v>
          </cell>
          <cell r="AL57">
            <v>0</v>
          </cell>
          <cell r="AM57">
            <v>1</v>
          </cell>
          <cell r="AN57" t="str">
            <v>reconstruct 1999</v>
          </cell>
          <cell r="BO57" t="str">
            <v>RS 110</v>
          </cell>
          <cell r="BP57">
            <v>9.3000000000000007</v>
          </cell>
          <cell r="BQ57" t="str">
            <v>n.a.</v>
          </cell>
          <cell r="BR57" t="str">
            <v>F</v>
          </cell>
          <cell r="BS57" t="str">
            <v>X</v>
          </cell>
          <cell r="BT57">
            <v>80</v>
          </cell>
          <cell r="BU57" t="str">
            <v>ST</v>
          </cell>
          <cell r="BV57" t="str">
            <v/>
          </cell>
          <cell r="BW57">
            <v>1</v>
          </cell>
          <cell r="BX57">
            <v>10</v>
          </cell>
          <cell r="BY57" t="str">
            <v xml:space="preserve"> </v>
          </cell>
          <cell r="BZ57">
            <v>1</v>
          </cell>
          <cell r="CA57">
            <v>12</v>
          </cell>
          <cell r="CB57">
            <v>1.9</v>
          </cell>
          <cell r="CC57" t="str">
            <v>Bitumen surface removed. To be re-constructed 1999</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-1</v>
          </cell>
          <cell r="CW57">
            <v>-1</v>
          </cell>
          <cell r="CX57" t="str">
            <v xml:space="preserve"> </v>
          </cell>
          <cell r="CY57" t="str">
            <v>n.a.</v>
          </cell>
          <cell r="CZ57" t="str">
            <v>n.a.</v>
          </cell>
          <cell r="DA57">
            <v>1.5</v>
          </cell>
          <cell r="DB57">
            <v>1000</v>
          </cell>
          <cell r="DC57">
            <v>470</v>
          </cell>
          <cell r="DD57">
            <v>260</v>
          </cell>
          <cell r="DE57">
            <v>75</v>
          </cell>
          <cell r="DF57">
            <v>115</v>
          </cell>
          <cell r="DG57">
            <v>20</v>
          </cell>
          <cell r="DH57">
            <v>10</v>
          </cell>
          <cell r="DI57">
            <v>50</v>
          </cell>
        </row>
        <row r="58">
          <cell r="A58" t="str">
            <v>RS 117</v>
          </cell>
          <cell r="B58">
            <v>117</v>
          </cell>
          <cell r="C58" t="str">
            <v>S</v>
          </cell>
          <cell r="D58" t="str">
            <v>T</v>
          </cell>
          <cell r="E58" t="str">
            <v>Thunga - Thyolo</v>
          </cell>
          <cell r="F58" t="str">
            <v>M02</v>
          </cell>
          <cell r="G58">
            <v>4</v>
          </cell>
          <cell r="H58">
            <v>12</v>
          </cell>
          <cell r="I58" t="str">
            <v>H</v>
          </cell>
          <cell r="J58" t="str">
            <v>THYOLO</v>
          </cell>
          <cell r="K58">
            <v>9</v>
          </cell>
          <cell r="L58">
            <v>0</v>
          </cell>
          <cell r="W58">
            <v>60</v>
          </cell>
          <cell r="X58" t="str">
            <v>GM</v>
          </cell>
          <cell r="Y58">
            <v>150</v>
          </cell>
          <cell r="Z58" t="str">
            <v>SB</v>
          </cell>
          <cell r="AA58">
            <v>125</v>
          </cell>
          <cell r="AB58" t="str">
            <v>GR</v>
          </cell>
          <cell r="AC58">
            <v>12</v>
          </cell>
          <cell r="AD58" t="str">
            <v>VR</v>
          </cell>
          <cell r="AE58">
            <v>99</v>
          </cell>
          <cell r="AF58" t="str">
            <v>RC</v>
          </cell>
          <cell r="AG58" t="str">
            <v>ST</v>
          </cell>
          <cell r="AH58">
            <v>15</v>
          </cell>
          <cell r="AI58">
            <v>0</v>
          </cell>
          <cell r="AJ58">
            <v>0</v>
          </cell>
          <cell r="AK58">
            <v>0</v>
          </cell>
          <cell r="AL58">
            <v>0</v>
          </cell>
          <cell r="AM58">
            <v>1</v>
          </cell>
          <cell r="AN58" t="str">
            <v>reconstruct 1999</v>
          </cell>
          <cell r="BO58" t="str">
            <v>RS 117</v>
          </cell>
          <cell r="BP58">
            <v>12</v>
          </cell>
          <cell r="BQ58">
            <v>3.5</v>
          </cell>
          <cell r="BR58" t="str">
            <v>H</v>
          </cell>
          <cell r="BS58" t="str">
            <v>C</v>
          </cell>
          <cell r="BT58">
            <v>0</v>
          </cell>
          <cell r="BU58" t="str">
            <v>ST</v>
          </cell>
          <cell r="BV58" t="str">
            <v/>
          </cell>
          <cell r="BW58">
            <v>1</v>
          </cell>
          <cell r="BX58">
            <v>10</v>
          </cell>
          <cell r="BY58" t="str">
            <v xml:space="preserve"> </v>
          </cell>
          <cell r="BZ58">
            <v>1</v>
          </cell>
          <cell r="CA58">
            <v>12</v>
          </cell>
          <cell r="CB58">
            <v>1.9</v>
          </cell>
          <cell r="CC58" t="str">
            <v>To be reconstructed 1999</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t="str">
            <v>recon 99</v>
          </cell>
          <cell r="CW58">
            <v>0</v>
          </cell>
          <cell r="CX58">
            <v>0</v>
          </cell>
          <cell r="CY58">
            <v>3</v>
          </cell>
          <cell r="CZ58">
            <v>2</v>
          </cell>
          <cell r="DA58">
            <v>1.5</v>
          </cell>
          <cell r="DB58">
            <v>935</v>
          </cell>
          <cell r="DC58">
            <v>440</v>
          </cell>
          <cell r="DD58">
            <v>244</v>
          </cell>
          <cell r="DE58">
            <v>71</v>
          </cell>
          <cell r="DF58">
            <v>108</v>
          </cell>
          <cell r="DG58">
            <v>19</v>
          </cell>
          <cell r="DH58">
            <v>10</v>
          </cell>
          <cell r="DI58">
            <v>47</v>
          </cell>
        </row>
        <row r="59">
          <cell r="A59" t="str">
            <v>RS 109</v>
          </cell>
          <cell r="B59">
            <v>109</v>
          </cell>
          <cell r="C59" t="str">
            <v>S</v>
          </cell>
          <cell r="D59" t="str">
            <v>T</v>
          </cell>
          <cell r="E59" t="str">
            <v>Thyolo - Thuchila River</v>
          </cell>
          <cell r="F59" t="str">
            <v>M02</v>
          </cell>
          <cell r="G59">
            <v>5</v>
          </cell>
          <cell r="H59">
            <v>22.7</v>
          </cell>
          <cell r="I59" t="str">
            <v>H</v>
          </cell>
          <cell r="J59" t="str">
            <v>THYOLO</v>
          </cell>
          <cell r="K59">
            <v>9</v>
          </cell>
          <cell r="L59">
            <v>0</v>
          </cell>
          <cell r="W59">
            <v>60</v>
          </cell>
          <cell r="X59" t="str">
            <v>GM</v>
          </cell>
          <cell r="Y59">
            <v>150</v>
          </cell>
          <cell r="Z59" t="str">
            <v>SB</v>
          </cell>
          <cell r="AA59">
            <v>125</v>
          </cell>
          <cell r="AB59" t="str">
            <v>GR</v>
          </cell>
          <cell r="AC59">
            <v>12</v>
          </cell>
          <cell r="AD59" t="str">
            <v>VR</v>
          </cell>
          <cell r="AE59">
            <v>98</v>
          </cell>
          <cell r="AF59" t="str">
            <v>RC</v>
          </cell>
          <cell r="AG59" t="str">
            <v>ST</v>
          </cell>
          <cell r="AH59">
            <v>15</v>
          </cell>
          <cell r="AI59">
            <v>0</v>
          </cell>
          <cell r="AJ59">
            <v>0</v>
          </cell>
          <cell r="AK59">
            <v>0</v>
          </cell>
          <cell r="AL59">
            <v>0</v>
          </cell>
          <cell r="AM59">
            <v>1</v>
          </cell>
          <cell r="AN59" t="str">
            <v>reconstructed 1998</v>
          </cell>
          <cell r="BO59" t="str">
            <v>RS 109</v>
          </cell>
          <cell r="BP59">
            <v>22.7</v>
          </cell>
          <cell r="BQ59" t="str">
            <v>n.a.</v>
          </cell>
          <cell r="BR59" t="str">
            <v>H</v>
          </cell>
          <cell r="BS59" t="str">
            <v>n.a.</v>
          </cell>
          <cell r="BT59">
            <v>0</v>
          </cell>
          <cell r="BU59" t="str">
            <v>ST</v>
          </cell>
          <cell r="BV59" t="str">
            <v/>
          </cell>
          <cell r="BW59">
            <v>1</v>
          </cell>
          <cell r="BX59">
            <v>10</v>
          </cell>
          <cell r="BY59" t="str">
            <v xml:space="preserve"> </v>
          </cell>
          <cell r="BZ59">
            <v>1</v>
          </cell>
          <cell r="CA59">
            <v>12</v>
          </cell>
          <cell r="CB59">
            <v>1.9</v>
          </cell>
          <cell r="CC59" t="str">
            <v>Under reconstruction 1998</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t="str">
            <v xml:space="preserve"> </v>
          </cell>
          <cell r="CY59" t="str">
            <v>n.a.</v>
          </cell>
          <cell r="CZ59" t="str">
            <v>n.a.</v>
          </cell>
          <cell r="DA59" t="str">
            <v>n.a.</v>
          </cell>
          <cell r="DB59">
            <v>935</v>
          </cell>
          <cell r="DC59">
            <v>440</v>
          </cell>
          <cell r="DD59">
            <v>244</v>
          </cell>
          <cell r="DE59">
            <v>71</v>
          </cell>
          <cell r="DF59">
            <v>108</v>
          </cell>
          <cell r="DG59">
            <v>19</v>
          </cell>
          <cell r="DH59">
            <v>10</v>
          </cell>
          <cell r="DI59">
            <v>47</v>
          </cell>
        </row>
        <row r="60">
          <cell r="A60" t="str">
            <v>RS 111</v>
          </cell>
          <cell r="B60">
            <v>111</v>
          </cell>
          <cell r="C60" t="str">
            <v>S</v>
          </cell>
          <cell r="D60" t="str">
            <v>T</v>
          </cell>
          <cell r="E60" t="str">
            <v>Luchenza - Luwanje</v>
          </cell>
          <cell r="F60" t="str">
            <v>M02</v>
          </cell>
          <cell r="G60">
            <v>6</v>
          </cell>
          <cell r="H60">
            <v>11</v>
          </cell>
          <cell r="I60" t="str">
            <v>R</v>
          </cell>
          <cell r="J60" t="str">
            <v>MULANJE</v>
          </cell>
          <cell r="K60">
            <v>9</v>
          </cell>
          <cell r="L60">
            <v>0</v>
          </cell>
          <cell r="W60">
            <v>60</v>
          </cell>
          <cell r="X60" t="str">
            <v>GM</v>
          </cell>
          <cell r="Y60">
            <v>150</v>
          </cell>
          <cell r="Z60" t="str">
            <v>SB</v>
          </cell>
          <cell r="AA60">
            <v>125</v>
          </cell>
          <cell r="AB60" t="str">
            <v>GR</v>
          </cell>
          <cell r="AC60">
            <v>12</v>
          </cell>
          <cell r="AD60" t="str">
            <v>VR</v>
          </cell>
          <cell r="AE60">
            <v>98</v>
          </cell>
          <cell r="AF60" t="str">
            <v>RC</v>
          </cell>
          <cell r="AG60" t="str">
            <v>ST</v>
          </cell>
          <cell r="AH60">
            <v>15</v>
          </cell>
          <cell r="AI60">
            <v>0</v>
          </cell>
          <cell r="AJ60">
            <v>0</v>
          </cell>
          <cell r="AK60">
            <v>0</v>
          </cell>
          <cell r="AL60">
            <v>0</v>
          </cell>
          <cell r="AM60">
            <v>1</v>
          </cell>
          <cell r="AN60" t="str">
            <v>reconstructed 1998</v>
          </cell>
          <cell r="BO60" t="str">
            <v>RS 111</v>
          </cell>
          <cell r="BP60">
            <v>11</v>
          </cell>
          <cell r="BQ60" t="str">
            <v>n.a.</v>
          </cell>
          <cell r="BR60" t="str">
            <v>R</v>
          </cell>
          <cell r="BS60" t="str">
            <v>n.a.</v>
          </cell>
          <cell r="BT60">
            <v>0</v>
          </cell>
          <cell r="BU60" t="str">
            <v>ST</v>
          </cell>
          <cell r="BV60" t="str">
            <v/>
          </cell>
          <cell r="BW60">
            <v>1</v>
          </cell>
          <cell r="BX60">
            <v>10</v>
          </cell>
          <cell r="BY60" t="str">
            <v xml:space="preserve"> </v>
          </cell>
          <cell r="BZ60">
            <v>1</v>
          </cell>
          <cell r="CA60">
            <v>12</v>
          </cell>
          <cell r="CB60">
            <v>1.9</v>
          </cell>
          <cell r="CC60" t="str">
            <v>Under reconstruction 1998</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t="str">
            <v xml:space="preserve"> </v>
          </cell>
          <cell r="CY60" t="str">
            <v>n.a.</v>
          </cell>
          <cell r="CZ60" t="str">
            <v>n.a.</v>
          </cell>
          <cell r="DA60" t="str">
            <v>n.a.</v>
          </cell>
          <cell r="DB60">
            <v>400</v>
          </cell>
          <cell r="DC60">
            <v>188</v>
          </cell>
          <cell r="DD60">
            <v>104</v>
          </cell>
          <cell r="DE60">
            <v>30</v>
          </cell>
          <cell r="DF60">
            <v>46</v>
          </cell>
          <cell r="DG60">
            <v>8</v>
          </cell>
          <cell r="DH60">
            <v>4</v>
          </cell>
          <cell r="DI60">
            <v>20</v>
          </cell>
        </row>
        <row r="61">
          <cell r="A61" t="str">
            <v>RS 108</v>
          </cell>
          <cell r="B61">
            <v>108</v>
          </cell>
          <cell r="C61" t="str">
            <v>S</v>
          </cell>
          <cell r="D61" t="str">
            <v>T</v>
          </cell>
          <cell r="E61" t="str">
            <v>Luwanje - Chitakale</v>
          </cell>
          <cell r="F61" t="str">
            <v>M02</v>
          </cell>
          <cell r="G61">
            <v>7</v>
          </cell>
          <cell r="H61">
            <v>9.5</v>
          </cell>
          <cell r="I61" t="str">
            <v>F</v>
          </cell>
          <cell r="J61" t="str">
            <v>MULANJE</v>
          </cell>
          <cell r="K61">
            <v>9</v>
          </cell>
          <cell r="L61">
            <v>0</v>
          </cell>
          <cell r="W61">
            <v>60</v>
          </cell>
          <cell r="X61" t="str">
            <v>GM</v>
          </cell>
          <cell r="Y61">
            <v>150</v>
          </cell>
          <cell r="Z61" t="str">
            <v>SB</v>
          </cell>
          <cell r="AA61">
            <v>125</v>
          </cell>
          <cell r="AB61" t="str">
            <v>GR</v>
          </cell>
          <cell r="AC61">
            <v>12</v>
          </cell>
          <cell r="AD61" t="str">
            <v>VR</v>
          </cell>
          <cell r="AE61">
            <v>98</v>
          </cell>
          <cell r="AF61" t="str">
            <v>RC</v>
          </cell>
          <cell r="AG61" t="str">
            <v>ST</v>
          </cell>
          <cell r="AH61">
            <v>15</v>
          </cell>
          <cell r="AI61">
            <v>0</v>
          </cell>
          <cell r="AJ61">
            <v>0</v>
          </cell>
          <cell r="AK61">
            <v>0</v>
          </cell>
          <cell r="AL61">
            <v>0</v>
          </cell>
          <cell r="AM61">
            <v>1</v>
          </cell>
          <cell r="AN61" t="str">
            <v>reconstruct 1998</v>
          </cell>
          <cell r="BO61" t="str">
            <v>RS 108</v>
          </cell>
          <cell r="BP61">
            <v>9.5</v>
          </cell>
          <cell r="BQ61" t="str">
            <v>n.a.</v>
          </cell>
          <cell r="BR61" t="str">
            <v>F</v>
          </cell>
          <cell r="BS61" t="str">
            <v>n.a.</v>
          </cell>
          <cell r="BT61">
            <v>0</v>
          </cell>
          <cell r="BU61" t="str">
            <v>ST</v>
          </cell>
          <cell r="BV61" t="str">
            <v/>
          </cell>
          <cell r="BW61">
            <v>1</v>
          </cell>
          <cell r="BX61">
            <v>10</v>
          </cell>
          <cell r="BY61" t="str">
            <v xml:space="preserve"> </v>
          </cell>
          <cell r="BZ61">
            <v>1</v>
          </cell>
          <cell r="CA61">
            <v>12</v>
          </cell>
          <cell r="CB61">
            <v>1.9</v>
          </cell>
          <cell r="CC61" t="str">
            <v>Under reconstruction 1998</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t="str">
            <v xml:space="preserve"> </v>
          </cell>
          <cell r="CY61" t="str">
            <v>n.a.</v>
          </cell>
          <cell r="CZ61" t="str">
            <v>n.a.</v>
          </cell>
          <cell r="DA61" t="str">
            <v>n.a.</v>
          </cell>
          <cell r="DB61">
            <v>400</v>
          </cell>
          <cell r="DC61">
            <v>188</v>
          </cell>
          <cell r="DD61">
            <v>104</v>
          </cell>
          <cell r="DE61">
            <v>30</v>
          </cell>
          <cell r="DF61">
            <v>46</v>
          </cell>
          <cell r="DG61">
            <v>8</v>
          </cell>
          <cell r="DH61">
            <v>4</v>
          </cell>
          <cell r="DI61">
            <v>20</v>
          </cell>
        </row>
        <row r="62">
          <cell r="A62" t="str">
            <v>RS 114</v>
          </cell>
          <cell r="B62">
            <v>114</v>
          </cell>
          <cell r="C62" t="str">
            <v>S</v>
          </cell>
          <cell r="D62" t="str">
            <v>T</v>
          </cell>
          <cell r="E62" t="str">
            <v>Chitakale - Chanunkha River</v>
          </cell>
          <cell r="F62" t="str">
            <v>M02</v>
          </cell>
          <cell r="G62">
            <v>8</v>
          </cell>
          <cell r="H62">
            <v>10</v>
          </cell>
          <cell r="I62" t="str">
            <v>F</v>
          </cell>
          <cell r="J62" t="str">
            <v>MULANJE</v>
          </cell>
          <cell r="K62">
            <v>9</v>
          </cell>
          <cell r="L62">
            <v>0</v>
          </cell>
          <cell r="W62">
            <v>60</v>
          </cell>
          <cell r="X62" t="str">
            <v>GM</v>
          </cell>
          <cell r="Y62">
            <v>150</v>
          </cell>
          <cell r="Z62" t="str">
            <v>SB</v>
          </cell>
          <cell r="AA62">
            <v>125</v>
          </cell>
          <cell r="AB62" t="str">
            <v>GR</v>
          </cell>
          <cell r="AC62">
            <v>12</v>
          </cell>
          <cell r="AD62" t="str">
            <v>VR</v>
          </cell>
          <cell r="AE62">
            <v>98</v>
          </cell>
          <cell r="AF62" t="str">
            <v>RC</v>
          </cell>
          <cell r="AG62" t="str">
            <v>ST</v>
          </cell>
          <cell r="AH62">
            <v>15</v>
          </cell>
          <cell r="AI62">
            <v>0</v>
          </cell>
          <cell r="AJ62">
            <v>0</v>
          </cell>
          <cell r="AK62">
            <v>0</v>
          </cell>
          <cell r="AL62">
            <v>0</v>
          </cell>
          <cell r="AM62">
            <v>1</v>
          </cell>
          <cell r="AN62" t="str">
            <v>reconstruct 1998</v>
          </cell>
          <cell r="BO62" t="str">
            <v>RS 114</v>
          </cell>
          <cell r="BP62">
            <v>10</v>
          </cell>
          <cell r="BQ62" t="str">
            <v>n.a.</v>
          </cell>
          <cell r="BR62" t="str">
            <v>F</v>
          </cell>
          <cell r="BS62" t="str">
            <v>n.a.</v>
          </cell>
          <cell r="BT62">
            <v>0</v>
          </cell>
          <cell r="BU62" t="str">
            <v>ST</v>
          </cell>
          <cell r="BV62" t="str">
            <v/>
          </cell>
          <cell r="BW62">
            <v>1</v>
          </cell>
          <cell r="BX62">
            <v>10</v>
          </cell>
          <cell r="BY62" t="str">
            <v xml:space="preserve"> </v>
          </cell>
          <cell r="BZ62">
            <v>1</v>
          </cell>
          <cell r="CA62">
            <v>12</v>
          </cell>
          <cell r="CB62">
            <v>1.9</v>
          </cell>
          <cell r="CC62" t="str">
            <v>Under reconstruction 1998</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t="str">
            <v xml:space="preserve"> </v>
          </cell>
          <cell r="CY62" t="str">
            <v>n.a.</v>
          </cell>
          <cell r="CZ62" t="str">
            <v>n.a.</v>
          </cell>
          <cell r="DA62" t="str">
            <v>n.a.</v>
          </cell>
          <cell r="DB62">
            <v>350</v>
          </cell>
          <cell r="DC62">
            <v>165</v>
          </cell>
          <cell r="DD62">
            <v>91</v>
          </cell>
          <cell r="DE62">
            <v>27</v>
          </cell>
          <cell r="DF62">
            <v>41</v>
          </cell>
          <cell r="DG62">
            <v>7</v>
          </cell>
          <cell r="DH62">
            <v>4</v>
          </cell>
          <cell r="DI62">
            <v>18</v>
          </cell>
        </row>
        <row r="63">
          <cell r="A63" t="str">
            <v>RS 118</v>
          </cell>
          <cell r="B63">
            <v>118</v>
          </cell>
          <cell r="C63" t="str">
            <v>S</v>
          </cell>
          <cell r="D63" t="str">
            <v>T</v>
          </cell>
          <cell r="E63" t="str">
            <v>Chanunkha River - Mimosa</v>
          </cell>
          <cell r="F63" t="str">
            <v>M02</v>
          </cell>
          <cell r="G63">
            <v>9</v>
          </cell>
          <cell r="H63">
            <v>7.5</v>
          </cell>
          <cell r="I63" t="str">
            <v>R</v>
          </cell>
          <cell r="J63" t="str">
            <v>MULANJE</v>
          </cell>
          <cell r="K63">
            <v>9</v>
          </cell>
          <cell r="L63">
            <v>0</v>
          </cell>
          <cell r="W63">
            <v>60</v>
          </cell>
          <cell r="X63" t="str">
            <v>GM</v>
          </cell>
          <cell r="Y63">
            <v>150</v>
          </cell>
          <cell r="Z63" t="str">
            <v>SB</v>
          </cell>
          <cell r="AA63">
            <v>125</v>
          </cell>
          <cell r="AB63" t="str">
            <v>GR</v>
          </cell>
          <cell r="AC63">
            <v>12</v>
          </cell>
          <cell r="AD63" t="str">
            <v>VR</v>
          </cell>
          <cell r="AE63">
            <v>98</v>
          </cell>
          <cell r="AF63" t="str">
            <v>RC</v>
          </cell>
          <cell r="AG63" t="str">
            <v>ST</v>
          </cell>
          <cell r="AH63">
            <v>15</v>
          </cell>
          <cell r="AI63">
            <v>0</v>
          </cell>
          <cell r="AJ63">
            <v>0</v>
          </cell>
          <cell r="AK63">
            <v>0</v>
          </cell>
          <cell r="AL63">
            <v>0</v>
          </cell>
          <cell r="AM63">
            <v>1</v>
          </cell>
          <cell r="AN63" t="str">
            <v>reconstruct 1998</v>
          </cell>
          <cell r="BO63" t="str">
            <v>RS 118</v>
          </cell>
          <cell r="BP63">
            <v>7.5</v>
          </cell>
          <cell r="BQ63" t="str">
            <v>n.a.</v>
          </cell>
          <cell r="BR63" t="str">
            <v>R</v>
          </cell>
          <cell r="BS63" t="str">
            <v>n.a.</v>
          </cell>
          <cell r="BT63">
            <v>0</v>
          </cell>
          <cell r="BU63" t="str">
            <v>ST</v>
          </cell>
          <cell r="BV63" t="str">
            <v/>
          </cell>
          <cell r="BW63">
            <v>1</v>
          </cell>
          <cell r="BX63">
            <v>10</v>
          </cell>
          <cell r="BY63" t="str">
            <v xml:space="preserve"> </v>
          </cell>
          <cell r="BZ63">
            <v>1</v>
          </cell>
          <cell r="CA63">
            <v>12</v>
          </cell>
          <cell r="CB63">
            <v>1.9</v>
          </cell>
          <cell r="CC63" t="str">
            <v>Under reconstruction 1998</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t="str">
            <v xml:space="preserve"> </v>
          </cell>
          <cell r="CY63" t="str">
            <v>n.a.</v>
          </cell>
          <cell r="CZ63" t="str">
            <v>n.a.</v>
          </cell>
          <cell r="DA63" t="str">
            <v>n.a.</v>
          </cell>
          <cell r="DB63">
            <v>350</v>
          </cell>
          <cell r="DC63">
            <v>165</v>
          </cell>
          <cell r="DD63">
            <v>91</v>
          </cell>
          <cell r="DE63">
            <v>27</v>
          </cell>
          <cell r="DF63">
            <v>41</v>
          </cell>
          <cell r="DG63">
            <v>7</v>
          </cell>
          <cell r="DH63">
            <v>4</v>
          </cell>
          <cell r="DI63">
            <v>18</v>
          </cell>
        </row>
        <row r="64">
          <cell r="A64" t="str">
            <v>RS 113</v>
          </cell>
          <cell r="B64">
            <v>113</v>
          </cell>
          <cell r="C64" t="str">
            <v>S</v>
          </cell>
          <cell r="D64" t="str">
            <v>T</v>
          </cell>
          <cell r="E64" t="str">
            <v>Mimosa - Muloza International Border</v>
          </cell>
          <cell r="F64" t="str">
            <v>M02</v>
          </cell>
          <cell r="G64">
            <v>10</v>
          </cell>
          <cell r="H64">
            <v>14.2</v>
          </cell>
          <cell r="I64" t="str">
            <v>R</v>
          </cell>
          <cell r="J64" t="str">
            <v>MULANJE</v>
          </cell>
          <cell r="K64">
            <v>9</v>
          </cell>
          <cell r="L64">
            <v>0</v>
          </cell>
          <cell r="W64">
            <v>60</v>
          </cell>
          <cell r="X64" t="str">
            <v>GM</v>
          </cell>
          <cell r="Y64">
            <v>150</v>
          </cell>
          <cell r="Z64" t="str">
            <v>SB</v>
          </cell>
          <cell r="AA64">
            <v>125</v>
          </cell>
          <cell r="AB64" t="str">
            <v>GR</v>
          </cell>
          <cell r="AC64">
            <v>12</v>
          </cell>
          <cell r="AD64" t="str">
            <v>VR</v>
          </cell>
          <cell r="AE64">
            <v>98</v>
          </cell>
          <cell r="AF64" t="str">
            <v>RC</v>
          </cell>
          <cell r="AG64" t="str">
            <v>ST</v>
          </cell>
          <cell r="AH64">
            <v>15</v>
          </cell>
          <cell r="AI64">
            <v>0</v>
          </cell>
          <cell r="AJ64">
            <v>0</v>
          </cell>
          <cell r="AK64">
            <v>0</v>
          </cell>
          <cell r="AL64">
            <v>0</v>
          </cell>
          <cell r="AM64">
            <v>1</v>
          </cell>
          <cell r="AN64" t="str">
            <v>reconstruct 1998</v>
          </cell>
          <cell r="BO64" t="str">
            <v>RS 113</v>
          </cell>
          <cell r="BP64">
            <v>14.2</v>
          </cell>
          <cell r="BQ64" t="str">
            <v>n.a.</v>
          </cell>
          <cell r="BR64" t="str">
            <v>R</v>
          </cell>
          <cell r="BS64" t="str">
            <v>n.a.</v>
          </cell>
          <cell r="BT64">
            <v>0</v>
          </cell>
          <cell r="BU64" t="str">
            <v>ST</v>
          </cell>
          <cell r="BV64" t="str">
            <v/>
          </cell>
          <cell r="BW64">
            <v>1</v>
          </cell>
          <cell r="BX64">
            <v>10</v>
          </cell>
          <cell r="BY64" t="str">
            <v xml:space="preserve"> </v>
          </cell>
          <cell r="BZ64">
            <v>1</v>
          </cell>
          <cell r="CA64">
            <v>12</v>
          </cell>
          <cell r="CB64">
            <v>1.9</v>
          </cell>
          <cell r="CC64" t="str">
            <v>Under reconstruction 1998</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t="str">
            <v xml:space="preserve"> </v>
          </cell>
          <cell r="CY64" t="str">
            <v>n.a.</v>
          </cell>
          <cell r="CZ64" t="str">
            <v>n.a.</v>
          </cell>
          <cell r="DA64" t="str">
            <v>n.a.</v>
          </cell>
          <cell r="DB64">
            <v>200</v>
          </cell>
          <cell r="DC64">
            <v>94</v>
          </cell>
          <cell r="DD64">
            <v>52</v>
          </cell>
          <cell r="DE64">
            <v>15</v>
          </cell>
          <cell r="DF64">
            <v>23</v>
          </cell>
          <cell r="DG64">
            <v>4</v>
          </cell>
          <cell r="DH64">
            <v>2</v>
          </cell>
          <cell r="DI64">
            <v>10</v>
          </cell>
        </row>
        <row r="65">
          <cell r="A65" t="str">
            <v>RS 123</v>
          </cell>
          <cell r="B65">
            <v>123</v>
          </cell>
          <cell r="C65" t="str">
            <v>S</v>
          </cell>
          <cell r="D65" t="str">
            <v>T</v>
          </cell>
          <cell r="E65" t="str">
            <v>Chinkombero (BBC Post) - Mbulumbuzi</v>
          </cell>
          <cell r="F65" t="str">
            <v>M03</v>
          </cell>
          <cell r="G65">
            <v>1</v>
          </cell>
          <cell r="H65">
            <v>12.4</v>
          </cell>
          <cell r="I65" t="str">
            <v>F</v>
          </cell>
          <cell r="J65" t="str">
            <v>CHIRADZULU</v>
          </cell>
          <cell r="K65">
            <v>9</v>
          </cell>
          <cell r="L65">
            <v>0</v>
          </cell>
          <cell r="W65">
            <v>50</v>
          </cell>
          <cell r="X65" t="str">
            <v>GM</v>
          </cell>
          <cell r="Y65">
            <v>150</v>
          </cell>
          <cell r="Z65" t="str">
            <v>SB</v>
          </cell>
          <cell r="AA65">
            <v>150</v>
          </cell>
          <cell r="AB65" t="str">
            <v>GR</v>
          </cell>
          <cell r="AC65">
            <v>15</v>
          </cell>
          <cell r="AD65" t="str">
            <v>VR</v>
          </cell>
          <cell r="AE65">
            <v>87</v>
          </cell>
          <cell r="AF65" t="str">
            <v>SR</v>
          </cell>
          <cell r="AG65" t="str">
            <v>ST</v>
          </cell>
          <cell r="AH65">
            <v>10</v>
          </cell>
          <cell r="AI65">
            <v>96</v>
          </cell>
          <cell r="AJ65" t="str">
            <v>SS</v>
          </cell>
          <cell r="AK65" t="str">
            <v>SS</v>
          </cell>
          <cell r="AL65">
            <v>5</v>
          </cell>
          <cell r="AM65">
            <v>3</v>
          </cell>
          <cell r="AN65">
            <v>0</v>
          </cell>
          <cell r="BO65" t="str">
            <v>RS 123</v>
          </cell>
          <cell r="BP65">
            <v>12.4</v>
          </cell>
          <cell r="BQ65">
            <v>6</v>
          </cell>
          <cell r="BR65" t="str">
            <v>F</v>
          </cell>
          <cell r="BS65" t="str">
            <v>S</v>
          </cell>
          <cell r="BT65">
            <v>0</v>
          </cell>
          <cell r="BU65" t="str">
            <v>SS</v>
          </cell>
          <cell r="BV65" t="str">
            <v>SR</v>
          </cell>
          <cell r="BW65">
            <v>3</v>
          </cell>
          <cell r="BX65">
            <v>5</v>
          </cell>
          <cell r="BY65">
            <v>10</v>
          </cell>
          <cell r="BZ65">
            <v>1</v>
          </cell>
          <cell r="CA65">
            <v>15</v>
          </cell>
          <cell r="CB65">
            <v>2.15</v>
          </cell>
          <cell r="CC65">
            <v>6.2166767262063463</v>
          </cell>
          <cell r="CD65">
            <v>50</v>
          </cell>
          <cell r="CE65">
            <v>8</v>
          </cell>
          <cell r="CF65">
            <v>0</v>
          </cell>
          <cell r="CG65">
            <v>50</v>
          </cell>
          <cell r="CH65">
            <v>8</v>
          </cell>
          <cell r="CI65">
            <v>5</v>
          </cell>
          <cell r="CJ65">
            <v>1.6666666666666666E-2</v>
          </cell>
          <cell r="CK65">
            <v>1.6666666666666666E-2</v>
          </cell>
          <cell r="CL65">
            <v>0</v>
          </cell>
          <cell r="CM65">
            <v>6.4615384615384621E-3</v>
          </cell>
          <cell r="CN65">
            <v>6.4615384615384621E-3</v>
          </cell>
          <cell r="CO65">
            <v>0</v>
          </cell>
          <cell r="CP65">
            <v>0</v>
          </cell>
          <cell r="CQ65">
            <v>6.2231382646678846</v>
          </cell>
          <cell r="CR65">
            <v>0</v>
          </cell>
          <cell r="CS65">
            <v>1</v>
          </cell>
          <cell r="CT65">
            <v>0</v>
          </cell>
          <cell r="CU65">
            <v>0</v>
          </cell>
          <cell r="CV65">
            <v>2</v>
          </cell>
          <cell r="CW65">
            <v>48</v>
          </cell>
          <cell r="CX65">
            <v>96</v>
          </cell>
          <cell r="CY65">
            <v>2.5</v>
          </cell>
          <cell r="CZ65">
            <v>1.7</v>
          </cell>
          <cell r="DA65">
            <v>1.7</v>
          </cell>
          <cell r="DB65">
            <v>1400</v>
          </cell>
          <cell r="DC65">
            <v>658</v>
          </cell>
          <cell r="DD65">
            <v>364</v>
          </cell>
          <cell r="DE65">
            <v>105</v>
          </cell>
          <cell r="DF65">
            <v>161</v>
          </cell>
          <cell r="DG65">
            <v>28</v>
          </cell>
          <cell r="DH65">
            <v>14</v>
          </cell>
          <cell r="DI65">
            <v>70</v>
          </cell>
        </row>
        <row r="66">
          <cell r="A66" t="str">
            <v>RS 124</v>
          </cell>
          <cell r="B66">
            <v>124</v>
          </cell>
          <cell r="C66" t="str">
            <v>S</v>
          </cell>
          <cell r="D66" t="str">
            <v>T</v>
          </cell>
          <cell r="E66" t="str">
            <v>Mbulumbuzi - Magomero</v>
          </cell>
          <cell r="F66" t="str">
            <v>M03</v>
          </cell>
          <cell r="G66">
            <v>2</v>
          </cell>
          <cell r="H66">
            <v>11.5</v>
          </cell>
          <cell r="I66" t="str">
            <v>H</v>
          </cell>
          <cell r="J66" t="str">
            <v>CHIRADZULU</v>
          </cell>
          <cell r="K66">
            <v>9</v>
          </cell>
          <cell r="L66">
            <v>0</v>
          </cell>
          <cell r="W66">
            <v>50</v>
          </cell>
          <cell r="X66" t="str">
            <v>GM</v>
          </cell>
          <cell r="Y66">
            <v>150</v>
          </cell>
          <cell r="Z66" t="str">
            <v>SB</v>
          </cell>
          <cell r="AA66">
            <v>150</v>
          </cell>
          <cell r="AB66" t="str">
            <v>GR</v>
          </cell>
          <cell r="AC66">
            <v>15</v>
          </cell>
          <cell r="AD66" t="str">
            <v>VR</v>
          </cell>
          <cell r="AE66">
            <v>87</v>
          </cell>
          <cell r="AF66" t="str">
            <v>SR</v>
          </cell>
          <cell r="AG66" t="str">
            <v>ST</v>
          </cell>
          <cell r="AH66">
            <v>10</v>
          </cell>
          <cell r="AI66">
            <v>96</v>
          </cell>
          <cell r="AJ66" t="str">
            <v>SS</v>
          </cell>
          <cell r="AK66" t="str">
            <v>SS</v>
          </cell>
          <cell r="AL66">
            <v>5</v>
          </cell>
          <cell r="AM66">
            <v>3</v>
          </cell>
          <cell r="AN66">
            <v>0</v>
          </cell>
          <cell r="BO66" t="str">
            <v>RS 124</v>
          </cell>
          <cell r="BP66">
            <v>11.5</v>
          </cell>
          <cell r="BQ66">
            <v>6</v>
          </cell>
          <cell r="BR66" t="str">
            <v>H</v>
          </cell>
          <cell r="BS66" t="str">
            <v>S</v>
          </cell>
          <cell r="BT66">
            <v>0</v>
          </cell>
          <cell r="BU66" t="str">
            <v>SS</v>
          </cell>
          <cell r="BV66" t="str">
            <v>SR</v>
          </cell>
          <cell r="BW66">
            <v>3</v>
          </cell>
          <cell r="BX66">
            <v>5</v>
          </cell>
          <cell r="BY66">
            <v>10</v>
          </cell>
          <cell r="BZ66">
            <v>1</v>
          </cell>
          <cell r="CA66">
            <v>15</v>
          </cell>
          <cell r="CB66">
            <v>2.15</v>
          </cell>
          <cell r="CC66">
            <v>5.0605850173287124</v>
          </cell>
          <cell r="CD66">
            <v>40</v>
          </cell>
          <cell r="CE66">
            <v>2</v>
          </cell>
          <cell r="CF66">
            <v>0</v>
          </cell>
          <cell r="CG66">
            <v>40</v>
          </cell>
          <cell r="CH66">
            <v>2</v>
          </cell>
          <cell r="CI66">
            <v>0.7</v>
          </cell>
          <cell r="CJ66">
            <v>2.3333333333333331E-3</v>
          </cell>
          <cell r="CK66">
            <v>2.3333333333333331E-3</v>
          </cell>
          <cell r="CL66">
            <v>0</v>
          </cell>
          <cell r="CM66">
            <v>9.0461538461538446E-4</v>
          </cell>
          <cell r="CN66">
            <v>9.0461538461538446E-4</v>
          </cell>
          <cell r="CO66">
            <v>0</v>
          </cell>
          <cell r="CP66">
            <v>0</v>
          </cell>
          <cell r="CQ66">
            <v>5.0614896327133279</v>
          </cell>
          <cell r="CR66">
            <v>0</v>
          </cell>
          <cell r="CS66">
            <v>1</v>
          </cell>
          <cell r="CT66">
            <v>0</v>
          </cell>
          <cell r="CU66">
            <v>0</v>
          </cell>
          <cell r="CV66">
            <v>2</v>
          </cell>
          <cell r="CW66">
            <v>48</v>
          </cell>
          <cell r="CX66">
            <v>96</v>
          </cell>
          <cell r="CY66">
            <v>2.2999999999999998</v>
          </cell>
          <cell r="CZ66">
            <v>1.5</v>
          </cell>
          <cell r="DA66">
            <v>1.7</v>
          </cell>
          <cell r="DB66">
            <v>1300</v>
          </cell>
          <cell r="DC66">
            <v>611</v>
          </cell>
          <cell r="DD66">
            <v>338</v>
          </cell>
          <cell r="DE66">
            <v>98</v>
          </cell>
          <cell r="DF66">
            <v>150</v>
          </cell>
          <cell r="DG66">
            <v>26</v>
          </cell>
          <cell r="DH66">
            <v>13</v>
          </cell>
          <cell r="DI66">
            <v>65</v>
          </cell>
        </row>
        <row r="67">
          <cell r="A67" t="str">
            <v>RS 126</v>
          </cell>
          <cell r="B67">
            <v>126</v>
          </cell>
          <cell r="C67" t="str">
            <v>S</v>
          </cell>
          <cell r="D67" t="str">
            <v>T</v>
          </cell>
          <cell r="E67" t="str">
            <v>Namadzi River-Zomba South T'ship Boundary</v>
          </cell>
          <cell r="F67" t="str">
            <v>M03</v>
          </cell>
          <cell r="G67">
            <v>3</v>
          </cell>
          <cell r="H67">
            <v>13.3</v>
          </cell>
          <cell r="I67" t="str">
            <v>R</v>
          </cell>
          <cell r="J67" t="str">
            <v>ZOMBA</v>
          </cell>
          <cell r="K67">
            <v>9</v>
          </cell>
          <cell r="L67">
            <v>0</v>
          </cell>
          <cell r="W67">
            <v>50</v>
          </cell>
          <cell r="X67" t="str">
            <v>GM</v>
          </cell>
          <cell r="Y67">
            <v>150</v>
          </cell>
          <cell r="Z67" t="str">
            <v>SB</v>
          </cell>
          <cell r="AA67">
            <v>150</v>
          </cell>
          <cell r="AB67" t="str">
            <v>GR</v>
          </cell>
          <cell r="AC67">
            <v>15</v>
          </cell>
          <cell r="AD67" t="str">
            <v>VR</v>
          </cell>
          <cell r="AE67">
            <v>87</v>
          </cell>
          <cell r="AF67" t="str">
            <v>SR</v>
          </cell>
          <cell r="AG67" t="str">
            <v>ST</v>
          </cell>
          <cell r="AH67">
            <v>10</v>
          </cell>
          <cell r="AI67">
            <v>96</v>
          </cell>
          <cell r="AJ67" t="str">
            <v>SS</v>
          </cell>
          <cell r="AK67" t="str">
            <v>SS</v>
          </cell>
          <cell r="AL67">
            <v>5</v>
          </cell>
          <cell r="AM67">
            <v>3</v>
          </cell>
          <cell r="AN67">
            <v>0</v>
          </cell>
          <cell r="BO67" t="str">
            <v>RS 126</v>
          </cell>
          <cell r="BP67">
            <v>13.3</v>
          </cell>
          <cell r="BQ67">
            <v>6</v>
          </cell>
          <cell r="BR67" t="str">
            <v>R</v>
          </cell>
          <cell r="BS67" t="str">
            <v>S</v>
          </cell>
          <cell r="BT67">
            <v>0</v>
          </cell>
          <cell r="BU67" t="str">
            <v>SS</v>
          </cell>
          <cell r="BV67" t="str">
            <v>SR</v>
          </cell>
          <cell r="BW67">
            <v>3</v>
          </cell>
          <cell r="BX67">
            <v>5</v>
          </cell>
          <cell r="BY67">
            <v>10</v>
          </cell>
          <cell r="BZ67">
            <v>1</v>
          </cell>
          <cell r="CA67">
            <v>15</v>
          </cell>
          <cell r="CB67">
            <v>2.15</v>
          </cell>
          <cell r="CC67">
            <v>5.78</v>
          </cell>
          <cell r="CD67">
            <v>50</v>
          </cell>
          <cell r="CE67">
            <v>5</v>
          </cell>
          <cell r="CF67">
            <v>0</v>
          </cell>
          <cell r="CG67">
            <v>50</v>
          </cell>
          <cell r="CH67">
            <v>5</v>
          </cell>
          <cell r="CI67">
            <v>0.3</v>
          </cell>
          <cell r="CJ67">
            <v>1E-3</v>
          </cell>
          <cell r="CK67">
            <v>1E-3</v>
          </cell>
          <cell r="CL67">
            <v>0</v>
          </cell>
          <cell r="CM67">
            <v>3.876923076923077E-4</v>
          </cell>
          <cell r="CN67">
            <v>3.876923076923077E-4</v>
          </cell>
          <cell r="CO67">
            <v>0</v>
          </cell>
          <cell r="CP67">
            <v>0</v>
          </cell>
          <cell r="CQ67">
            <v>5.7803876923076922</v>
          </cell>
          <cell r="CR67">
            <v>0</v>
          </cell>
          <cell r="CS67">
            <v>1</v>
          </cell>
          <cell r="CT67">
            <v>0</v>
          </cell>
          <cell r="CU67">
            <v>0</v>
          </cell>
          <cell r="CV67">
            <v>2</v>
          </cell>
          <cell r="CW67">
            <v>48</v>
          </cell>
          <cell r="CX67">
            <v>96</v>
          </cell>
          <cell r="CY67">
            <v>2.5</v>
          </cell>
          <cell r="CZ67">
            <v>3</v>
          </cell>
          <cell r="DA67">
            <v>1.5</v>
          </cell>
          <cell r="DB67">
            <v>1300</v>
          </cell>
          <cell r="DC67">
            <v>611</v>
          </cell>
          <cell r="DD67">
            <v>338</v>
          </cell>
          <cell r="DE67">
            <v>98</v>
          </cell>
          <cell r="DF67">
            <v>150</v>
          </cell>
          <cell r="DG67">
            <v>26</v>
          </cell>
          <cell r="DH67">
            <v>13</v>
          </cell>
          <cell r="DI67">
            <v>65</v>
          </cell>
        </row>
        <row r="68">
          <cell r="A68" t="str">
            <v>RS 121</v>
          </cell>
          <cell r="B68">
            <v>121</v>
          </cell>
          <cell r="C68" t="str">
            <v>S</v>
          </cell>
          <cell r="D68" t="str">
            <v>T</v>
          </cell>
          <cell r="E68" t="str">
            <v>Zomba South Township Boundary-Zomba.</v>
          </cell>
          <cell r="F68" t="str">
            <v>M03</v>
          </cell>
          <cell r="G68">
            <v>4</v>
          </cell>
          <cell r="H68">
            <v>4.5</v>
          </cell>
          <cell r="I68" t="str">
            <v>R</v>
          </cell>
          <cell r="J68" t="str">
            <v>ZOMBA CITY</v>
          </cell>
          <cell r="K68">
            <v>9</v>
          </cell>
          <cell r="L68">
            <v>0</v>
          </cell>
          <cell r="W68">
            <v>50</v>
          </cell>
          <cell r="X68" t="str">
            <v>GM</v>
          </cell>
          <cell r="Y68">
            <v>150</v>
          </cell>
          <cell r="Z68" t="str">
            <v>SB</v>
          </cell>
          <cell r="AA68">
            <v>150</v>
          </cell>
          <cell r="AB68" t="str">
            <v>GR</v>
          </cell>
          <cell r="AC68">
            <v>15</v>
          </cell>
          <cell r="AD68" t="str">
            <v>VR</v>
          </cell>
          <cell r="AE68">
            <v>87</v>
          </cell>
          <cell r="AF68" t="str">
            <v>SR</v>
          </cell>
          <cell r="AG68" t="str">
            <v>ST</v>
          </cell>
          <cell r="AH68">
            <v>10</v>
          </cell>
          <cell r="AI68">
            <v>96</v>
          </cell>
          <cell r="AJ68" t="str">
            <v>SS</v>
          </cell>
          <cell r="AK68" t="str">
            <v>SS</v>
          </cell>
          <cell r="AL68">
            <v>5</v>
          </cell>
          <cell r="AM68">
            <v>3</v>
          </cell>
          <cell r="AN68">
            <v>0</v>
          </cell>
          <cell r="BO68" t="str">
            <v>RS 121</v>
          </cell>
          <cell r="BP68">
            <v>4.5</v>
          </cell>
          <cell r="BQ68">
            <v>6.7</v>
          </cell>
          <cell r="BR68" t="str">
            <v>R</v>
          </cell>
          <cell r="BS68" t="str">
            <v>C</v>
          </cell>
          <cell r="BT68">
            <v>0</v>
          </cell>
          <cell r="BU68" t="str">
            <v>SS</v>
          </cell>
          <cell r="BV68" t="str">
            <v>SR</v>
          </cell>
          <cell r="BW68">
            <v>3</v>
          </cell>
          <cell r="BX68">
            <v>5</v>
          </cell>
          <cell r="BY68">
            <v>10</v>
          </cell>
          <cell r="BZ68">
            <v>1</v>
          </cell>
          <cell r="CA68">
            <v>15</v>
          </cell>
          <cell r="CB68">
            <v>2.15</v>
          </cell>
          <cell r="CC68">
            <v>6.83</v>
          </cell>
          <cell r="CD68">
            <v>20</v>
          </cell>
          <cell r="CE68">
            <v>10</v>
          </cell>
          <cell r="CF68">
            <v>0</v>
          </cell>
          <cell r="CG68">
            <v>20</v>
          </cell>
          <cell r="CH68">
            <v>10</v>
          </cell>
          <cell r="CI68">
            <v>0.1</v>
          </cell>
          <cell r="CJ68">
            <v>2.9850746268656722E-4</v>
          </cell>
          <cell r="CK68">
            <v>2.9850746268656722E-4</v>
          </cell>
          <cell r="CL68">
            <v>0</v>
          </cell>
          <cell r="CM68">
            <v>1.1572904707233067E-4</v>
          </cell>
          <cell r="CN68">
            <v>1.1572904707233067E-4</v>
          </cell>
          <cell r="CO68">
            <v>0</v>
          </cell>
          <cell r="CP68">
            <v>0</v>
          </cell>
          <cell r="CQ68">
            <v>6.8301157290470726</v>
          </cell>
          <cell r="CR68">
            <v>0</v>
          </cell>
          <cell r="CS68">
            <v>1</v>
          </cell>
          <cell r="CT68">
            <v>0</v>
          </cell>
          <cell r="CU68">
            <v>0</v>
          </cell>
          <cell r="CV68">
            <v>2</v>
          </cell>
          <cell r="CW68">
            <v>48</v>
          </cell>
          <cell r="CX68">
            <v>96</v>
          </cell>
          <cell r="CY68">
            <v>1.5</v>
          </cell>
          <cell r="CZ68">
            <v>1.5</v>
          </cell>
          <cell r="DA68">
            <v>1</v>
          </cell>
          <cell r="DB68">
            <v>2500</v>
          </cell>
          <cell r="DC68">
            <v>1175</v>
          </cell>
          <cell r="DD68">
            <v>650</v>
          </cell>
          <cell r="DE68">
            <v>188</v>
          </cell>
          <cell r="DF68">
            <v>288</v>
          </cell>
          <cell r="DG68">
            <v>50</v>
          </cell>
          <cell r="DH68">
            <v>25</v>
          </cell>
          <cell r="DI68">
            <v>125</v>
          </cell>
        </row>
        <row r="69">
          <cell r="A69" t="str">
            <v>RS 127</v>
          </cell>
          <cell r="B69">
            <v>127</v>
          </cell>
          <cell r="C69" t="str">
            <v>S</v>
          </cell>
          <cell r="D69" t="str">
            <v>T</v>
          </cell>
          <cell r="E69" t="str">
            <v>Zomba - Mwandakale</v>
          </cell>
          <cell r="F69" t="str">
            <v>M03</v>
          </cell>
          <cell r="G69">
            <v>5</v>
          </cell>
          <cell r="H69">
            <v>4.0999999999999996</v>
          </cell>
          <cell r="I69" t="str">
            <v>H</v>
          </cell>
          <cell r="J69" t="str">
            <v>ZOMBA CITY</v>
          </cell>
          <cell r="K69">
            <v>9</v>
          </cell>
          <cell r="L69">
            <v>0</v>
          </cell>
          <cell r="W69">
            <v>71</v>
          </cell>
          <cell r="X69" t="str">
            <v>SA</v>
          </cell>
          <cell r="Y69">
            <v>125</v>
          </cell>
          <cell r="Z69" t="str">
            <v>SB</v>
          </cell>
          <cell r="AA69">
            <v>150</v>
          </cell>
          <cell r="AB69" t="str">
            <v>GR</v>
          </cell>
          <cell r="AC69">
            <v>14</v>
          </cell>
          <cell r="AD69" t="str">
            <v>VR</v>
          </cell>
          <cell r="AE69">
            <v>0</v>
          </cell>
          <cell r="AF69">
            <v>0</v>
          </cell>
          <cell r="AG69">
            <v>0</v>
          </cell>
          <cell r="AH69">
            <v>0</v>
          </cell>
          <cell r="AI69">
            <v>0</v>
          </cell>
          <cell r="AJ69">
            <v>0</v>
          </cell>
          <cell r="AK69">
            <v>0</v>
          </cell>
          <cell r="AL69">
            <v>0</v>
          </cell>
          <cell r="AM69">
            <v>2</v>
          </cell>
          <cell r="AN69" t="str">
            <v>never resealed</v>
          </cell>
          <cell r="BO69" t="str">
            <v>RS 127</v>
          </cell>
          <cell r="BP69">
            <v>4.0999999999999996</v>
          </cell>
          <cell r="BQ69">
            <v>6.7</v>
          </cell>
          <cell r="BR69" t="str">
            <v>H</v>
          </cell>
          <cell r="BS69" t="str">
            <v>A</v>
          </cell>
          <cell r="BT69">
            <v>0</v>
          </cell>
          <cell r="BU69" t="str">
            <v>SA</v>
          </cell>
          <cell r="BV69" t="str">
            <v/>
          </cell>
          <cell r="BW69">
            <v>2</v>
          </cell>
          <cell r="BX69">
            <v>10</v>
          </cell>
          <cell r="BY69" t="str">
            <v xml:space="preserve"> </v>
          </cell>
          <cell r="BZ69">
            <v>1</v>
          </cell>
          <cell r="CA69">
            <v>14</v>
          </cell>
          <cell r="CB69">
            <v>1.508</v>
          </cell>
          <cell r="CC69">
            <v>8.69</v>
          </cell>
          <cell r="CD69">
            <v>20</v>
          </cell>
          <cell r="CE69">
            <v>10</v>
          </cell>
          <cell r="CF69">
            <v>0</v>
          </cell>
          <cell r="CG69">
            <v>20</v>
          </cell>
          <cell r="CH69">
            <v>10</v>
          </cell>
          <cell r="CI69">
            <v>0.1</v>
          </cell>
          <cell r="CJ69">
            <v>2.9850746268656722E-4</v>
          </cell>
          <cell r="CK69">
            <v>2.9850746268656722E-4</v>
          </cell>
          <cell r="CL69">
            <v>0</v>
          </cell>
          <cell r="CM69">
            <v>1.1572904707233067E-4</v>
          </cell>
          <cell r="CN69">
            <v>1.1572904707233067E-4</v>
          </cell>
          <cell r="CO69">
            <v>0</v>
          </cell>
          <cell r="CP69">
            <v>0</v>
          </cell>
          <cell r="CQ69">
            <v>8.6901157290470721</v>
          </cell>
          <cell r="CR69">
            <v>0</v>
          </cell>
          <cell r="CS69">
            <v>1</v>
          </cell>
          <cell r="CT69">
            <v>0</v>
          </cell>
          <cell r="CU69">
            <v>0</v>
          </cell>
          <cell r="CV69">
            <v>27</v>
          </cell>
          <cell r="CW69">
            <v>27</v>
          </cell>
          <cell r="CX69" t="str">
            <v xml:space="preserve"> </v>
          </cell>
          <cell r="CY69">
            <v>1.5</v>
          </cell>
          <cell r="CZ69">
            <v>1.5</v>
          </cell>
          <cell r="DA69">
            <v>1</v>
          </cell>
          <cell r="DB69">
            <v>3000</v>
          </cell>
          <cell r="DC69">
            <v>1410</v>
          </cell>
          <cell r="DD69">
            <v>780</v>
          </cell>
          <cell r="DE69">
            <v>225</v>
          </cell>
          <cell r="DF69">
            <v>345</v>
          </cell>
          <cell r="DG69">
            <v>60</v>
          </cell>
          <cell r="DH69">
            <v>30</v>
          </cell>
          <cell r="DI69">
            <v>150</v>
          </cell>
        </row>
        <row r="70">
          <cell r="A70" t="str">
            <v>RS 130</v>
          </cell>
          <cell r="B70">
            <v>130</v>
          </cell>
          <cell r="C70" t="str">
            <v>S</v>
          </cell>
          <cell r="D70" t="str">
            <v>T</v>
          </cell>
          <cell r="E70" t="str">
            <v>Jokala - Likwenu River Bridge</v>
          </cell>
          <cell r="F70" t="str">
            <v>M03</v>
          </cell>
          <cell r="G70">
            <v>6</v>
          </cell>
          <cell r="H70">
            <v>23.6</v>
          </cell>
          <cell r="I70" t="str">
            <v>R</v>
          </cell>
          <cell r="J70" t="str">
            <v>ZOMBA</v>
          </cell>
          <cell r="K70">
            <v>8</v>
          </cell>
          <cell r="L70">
            <v>0</v>
          </cell>
          <cell r="W70">
            <v>71</v>
          </cell>
          <cell r="X70" t="str">
            <v>SA</v>
          </cell>
          <cell r="Y70">
            <v>125</v>
          </cell>
          <cell r="Z70" t="str">
            <v>SB</v>
          </cell>
          <cell r="AA70">
            <v>150</v>
          </cell>
          <cell r="AB70" t="str">
            <v>GR</v>
          </cell>
          <cell r="AC70">
            <v>14</v>
          </cell>
          <cell r="AD70" t="str">
            <v>VR</v>
          </cell>
          <cell r="AE70">
            <v>0</v>
          </cell>
          <cell r="AF70">
            <v>0</v>
          </cell>
          <cell r="AG70">
            <v>0</v>
          </cell>
          <cell r="AH70">
            <v>0</v>
          </cell>
          <cell r="AI70">
            <v>0</v>
          </cell>
          <cell r="AJ70">
            <v>0</v>
          </cell>
          <cell r="AK70">
            <v>0</v>
          </cell>
          <cell r="AL70">
            <v>0</v>
          </cell>
          <cell r="AM70">
            <v>2</v>
          </cell>
          <cell r="AN70" t="str">
            <v>never resealed</v>
          </cell>
          <cell r="BO70" t="str">
            <v>RS 130</v>
          </cell>
          <cell r="BP70">
            <v>23.6</v>
          </cell>
          <cell r="BQ70">
            <v>6</v>
          </cell>
          <cell r="BR70" t="str">
            <v>R</v>
          </cell>
          <cell r="BS70" t="str">
            <v>S</v>
          </cell>
          <cell r="BT70">
            <v>0</v>
          </cell>
          <cell r="BU70" t="str">
            <v>SA</v>
          </cell>
          <cell r="BV70" t="str">
            <v/>
          </cell>
          <cell r="BW70">
            <v>2</v>
          </cell>
          <cell r="BX70">
            <v>10</v>
          </cell>
          <cell r="BY70" t="str">
            <v xml:space="preserve"> </v>
          </cell>
          <cell r="BZ70">
            <v>1</v>
          </cell>
          <cell r="CA70">
            <v>14</v>
          </cell>
          <cell r="CB70">
            <v>1.508</v>
          </cell>
          <cell r="CC70">
            <v>2.92</v>
          </cell>
          <cell r="CD70">
            <v>85</v>
          </cell>
          <cell r="CE70">
            <v>51</v>
          </cell>
          <cell r="CF70">
            <v>36</v>
          </cell>
          <cell r="CG70">
            <v>49</v>
          </cell>
          <cell r="CH70">
            <v>15</v>
          </cell>
          <cell r="CI70">
            <v>0.2</v>
          </cell>
          <cell r="CJ70">
            <v>6.6666666666666686E-4</v>
          </cell>
          <cell r="CK70">
            <v>10</v>
          </cell>
          <cell r="CL70">
            <v>36</v>
          </cell>
          <cell r="CM70">
            <v>0.33840564102564102</v>
          </cell>
          <cell r="CN70">
            <v>0.33840564102564102</v>
          </cell>
          <cell r="CO70">
            <v>0</v>
          </cell>
          <cell r="CP70">
            <v>0</v>
          </cell>
          <cell r="CQ70">
            <v>3.2584056410256408</v>
          </cell>
          <cell r="CR70">
            <v>0</v>
          </cell>
          <cell r="CS70">
            <v>1</v>
          </cell>
          <cell r="CT70">
            <v>0</v>
          </cell>
          <cell r="CU70">
            <v>0</v>
          </cell>
          <cell r="CV70">
            <v>27</v>
          </cell>
          <cell r="CW70">
            <v>27</v>
          </cell>
          <cell r="CX70" t="str">
            <v xml:space="preserve"> </v>
          </cell>
          <cell r="CY70">
            <v>1.5</v>
          </cell>
          <cell r="CZ70">
            <v>1.5</v>
          </cell>
          <cell r="DA70">
            <v>1.1000000000000001</v>
          </cell>
          <cell r="DB70">
            <v>1100</v>
          </cell>
          <cell r="DC70">
            <v>517</v>
          </cell>
          <cell r="DD70">
            <v>286</v>
          </cell>
          <cell r="DE70">
            <v>83</v>
          </cell>
          <cell r="DF70">
            <v>127</v>
          </cell>
          <cell r="DG70">
            <v>22</v>
          </cell>
          <cell r="DH70">
            <v>11</v>
          </cell>
          <cell r="DI70">
            <v>55</v>
          </cell>
        </row>
        <row r="71">
          <cell r="A71" t="str">
            <v>RS 128</v>
          </cell>
          <cell r="B71">
            <v>128</v>
          </cell>
          <cell r="C71" t="str">
            <v>S</v>
          </cell>
          <cell r="D71" t="str">
            <v>T</v>
          </cell>
          <cell r="E71" t="str">
            <v>Likwenu River Bridge - Mpilisi</v>
          </cell>
          <cell r="F71" t="str">
            <v>M03</v>
          </cell>
          <cell r="G71">
            <v>7</v>
          </cell>
          <cell r="H71">
            <v>15.4</v>
          </cell>
          <cell r="I71" t="str">
            <v>H</v>
          </cell>
          <cell r="J71" t="str">
            <v>MACHINGA</v>
          </cell>
          <cell r="K71">
            <v>8</v>
          </cell>
          <cell r="L71">
            <v>0</v>
          </cell>
          <cell r="W71">
            <v>71</v>
          </cell>
          <cell r="X71" t="str">
            <v>SA</v>
          </cell>
          <cell r="Y71">
            <v>125</v>
          </cell>
          <cell r="Z71" t="str">
            <v>SB</v>
          </cell>
          <cell r="AA71">
            <v>150</v>
          </cell>
          <cell r="AB71" t="str">
            <v>GR</v>
          </cell>
          <cell r="AC71">
            <v>14</v>
          </cell>
          <cell r="AD71" t="str">
            <v>VR</v>
          </cell>
          <cell r="AE71">
            <v>0</v>
          </cell>
          <cell r="AF71">
            <v>0</v>
          </cell>
          <cell r="AG71">
            <v>0</v>
          </cell>
          <cell r="AH71">
            <v>0</v>
          </cell>
          <cell r="AI71">
            <v>0</v>
          </cell>
          <cell r="AJ71">
            <v>0</v>
          </cell>
          <cell r="AK71">
            <v>0</v>
          </cell>
          <cell r="AL71">
            <v>0</v>
          </cell>
          <cell r="AM71">
            <v>2</v>
          </cell>
          <cell r="AN71" t="str">
            <v>never resealed</v>
          </cell>
          <cell r="BO71" t="str">
            <v>RS 128</v>
          </cell>
          <cell r="BP71">
            <v>15.4</v>
          </cell>
          <cell r="BQ71">
            <v>6</v>
          </cell>
          <cell r="BR71" t="str">
            <v>H</v>
          </cell>
          <cell r="BS71" t="str">
            <v>S</v>
          </cell>
          <cell r="BT71">
            <v>0</v>
          </cell>
          <cell r="BU71" t="str">
            <v>SA</v>
          </cell>
          <cell r="BV71" t="str">
            <v/>
          </cell>
          <cell r="BW71">
            <v>2</v>
          </cell>
          <cell r="BX71">
            <v>10</v>
          </cell>
          <cell r="BY71" t="str">
            <v xml:space="preserve"> </v>
          </cell>
          <cell r="BZ71">
            <v>1</v>
          </cell>
          <cell r="CA71">
            <v>14</v>
          </cell>
          <cell r="CB71">
            <v>1.508</v>
          </cell>
          <cell r="CC71">
            <v>2.9890041055718477</v>
          </cell>
          <cell r="CD71">
            <v>80</v>
          </cell>
          <cell r="CE71">
            <v>16</v>
          </cell>
          <cell r="CF71">
            <v>1</v>
          </cell>
          <cell r="CG71">
            <v>79</v>
          </cell>
          <cell r="CH71">
            <v>15</v>
          </cell>
          <cell r="CI71">
            <v>3</v>
          </cell>
          <cell r="CJ71">
            <v>1.0000000000000002E-2</v>
          </cell>
          <cell r="CK71">
            <v>1.01</v>
          </cell>
          <cell r="CL71">
            <v>1</v>
          </cell>
          <cell r="CM71">
            <v>2.0492307692307695E-2</v>
          </cell>
          <cell r="CN71">
            <v>2.0492307692307695E-2</v>
          </cell>
          <cell r="CO71">
            <v>0</v>
          </cell>
          <cell r="CP71">
            <v>0</v>
          </cell>
          <cell r="CQ71">
            <v>3.0094964132641553</v>
          </cell>
          <cell r="CR71">
            <v>0</v>
          </cell>
          <cell r="CS71">
            <v>1</v>
          </cell>
          <cell r="CT71">
            <v>0</v>
          </cell>
          <cell r="CU71">
            <v>0</v>
          </cell>
          <cell r="CV71">
            <v>27</v>
          </cell>
          <cell r="CW71">
            <v>27</v>
          </cell>
          <cell r="CX71" t="str">
            <v xml:space="preserve"> </v>
          </cell>
          <cell r="CY71">
            <v>1.2</v>
          </cell>
          <cell r="CZ71">
            <v>1.5</v>
          </cell>
          <cell r="DA71">
            <v>1.1000000000000001</v>
          </cell>
          <cell r="DB71">
            <v>1100</v>
          </cell>
          <cell r="DC71">
            <v>517</v>
          </cell>
          <cell r="DD71">
            <v>286</v>
          </cell>
          <cell r="DE71">
            <v>83</v>
          </cell>
          <cell r="DF71">
            <v>127</v>
          </cell>
          <cell r="DG71">
            <v>22</v>
          </cell>
          <cell r="DH71">
            <v>11</v>
          </cell>
          <cell r="DI71">
            <v>55</v>
          </cell>
        </row>
        <row r="72">
          <cell r="A72" t="str">
            <v>RS 119</v>
          </cell>
          <cell r="B72">
            <v>119</v>
          </cell>
          <cell r="C72" t="str">
            <v>S</v>
          </cell>
          <cell r="D72" t="str">
            <v>T</v>
          </cell>
          <cell r="E72" t="str">
            <v>Mpilisi - M'manga</v>
          </cell>
          <cell r="F72" t="str">
            <v>M03</v>
          </cell>
          <cell r="G72">
            <v>8</v>
          </cell>
          <cell r="H72">
            <v>12.5</v>
          </cell>
          <cell r="I72" t="str">
            <v>R</v>
          </cell>
          <cell r="J72" t="str">
            <v>MACHINGA</v>
          </cell>
          <cell r="K72">
            <v>8</v>
          </cell>
          <cell r="L72">
            <v>0</v>
          </cell>
          <cell r="W72">
            <v>71</v>
          </cell>
          <cell r="X72" t="str">
            <v>SA</v>
          </cell>
          <cell r="Y72">
            <v>125</v>
          </cell>
          <cell r="Z72" t="str">
            <v>SB</v>
          </cell>
          <cell r="AA72">
            <v>150</v>
          </cell>
          <cell r="AB72" t="str">
            <v>GR</v>
          </cell>
          <cell r="AC72">
            <v>14</v>
          </cell>
          <cell r="AD72" t="str">
            <v>VR</v>
          </cell>
          <cell r="AE72">
            <v>0</v>
          </cell>
          <cell r="AF72">
            <v>0</v>
          </cell>
          <cell r="AG72">
            <v>0</v>
          </cell>
          <cell r="AH72">
            <v>0</v>
          </cell>
          <cell r="AI72">
            <v>0</v>
          </cell>
          <cell r="AJ72">
            <v>0</v>
          </cell>
          <cell r="AK72">
            <v>0</v>
          </cell>
          <cell r="AL72">
            <v>0</v>
          </cell>
          <cell r="AM72">
            <v>2</v>
          </cell>
          <cell r="AN72" t="str">
            <v>never resealed</v>
          </cell>
          <cell r="BO72" t="str">
            <v>RS 119</v>
          </cell>
          <cell r="BP72">
            <v>12.5</v>
          </cell>
          <cell r="BQ72">
            <v>6</v>
          </cell>
          <cell r="BR72" t="str">
            <v>R</v>
          </cell>
          <cell r="BS72" t="str">
            <v>S</v>
          </cell>
          <cell r="BT72">
            <v>0</v>
          </cell>
          <cell r="BU72" t="str">
            <v>SA</v>
          </cell>
          <cell r="BV72" t="str">
            <v/>
          </cell>
          <cell r="BW72">
            <v>2</v>
          </cell>
          <cell r="BX72">
            <v>10</v>
          </cell>
          <cell r="BY72" t="str">
            <v xml:space="preserve"> </v>
          </cell>
          <cell r="BZ72">
            <v>1</v>
          </cell>
          <cell r="CA72">
            <v>14</v>
          </cell>
          <cell r="CB72">
            <v>1.508</v>
          </cell>
          <cell r="CC72">
            <v>4.49</v>
          </cell>
          <cell r="CD72">
            <v>90</v>
          </cell>
          <cell r="CE72">
            <v>45</v>
          </cell>
          <cell r="CF72">
            <v>30</v>
          </cell>
          <cell r="CG72">
            <v>60</v>
          </cell>
          <cell r="CH72">
            <v>15</v>
          </cell>
          <cell r="CI72">
            <v>48</v>
          </cell>
          <cell r="CJ72">
            <v>0.16000000000000003</v>
          </cell>
          <cell r="CK72">
            <v>10</v>
          </cell>
          <cell r="CL72">
            <v>30</v>
          </cell>
          <cell r="CM72">
            <v>0.35889230769230773</v>
          </cell>
          <cell r="CN72">
            <v>0.35889230769230773</v>
          </cell>
          <cell r="CO72">
            <v>0</v>
          </cell>
          <cell r="CP72">
            <v>0</v>
          </cell>
          <cell r="CQ72">
            <v>4.8488923076923083</v>
          </cell>
          <cell r="CR72">
            <v>30</v>
          </cell>
          <cell r="CS72">
            <v>1</v>
          </cell>
          <cell r="CT72">
            <v>0</v>
          </cell>
          <cell r="CU72">
            <v>0</v>
          </cell>
          <cell r="CV72">
            <v>27</v>
          </cell>
          <cell r="CW72">
            <v>27</v>
          </cell>
          <cell r="CX72" t="str">
            <v xml:space="preserve"> </v>
          </cell>
          <cell r="CY72">
            <v>1.5</v>
          </cell>
          <cell r="CZ72">
            <v>2</v>
          </cell>
          <cell r="DA72">
            <v>1.5</v>
          </cell>
          <cell r="DB72">
            <v>1000</v>
          </cell>
          <cell r="DC72">
            <v>470</v>
          </cell>
          <cell r="DD72">
            <v>260</v>
          </cell>
          <cell r="DE72">
            <v>75</v>
          </cell>
          <cell r="DF72">
            <v>115</v>
          </cell>
          <cell r="DG72">
            <v>20</v>
          </cell>
          <cell r="DH72">
            <v>10</v>
          </cell>
          <cell r="DI72">
            <v>50</v>
          </cell>
        </row>
        <row r="73">
          <cell r="A73" t="str">
            <v>RS 131</v>
          </cell>
          <cell r="B73">
            <v>131</v>
          </cell>
          <cell r="C73" t="str">
            <v>S</v>
          </cell>
          <cell r="D73" t="str">
            <v>T</v>
          </cell>
          <cell r="E73" t="str">
            <v>M'manga - Chibwana.</v>
          </cell>
          <cell r="F73" t="str">
            <v>M03</v>
          </cell>
          <cell r="G73">
            <v>9</v>
          </cell>
          <cell r="H73">
            <v>9.6999999999999993</v>
          </cell>
          <cell r="I73" t="str">
            <v>F</v>
          </cell>
          <cell r="J73" t="str">
            <v>MACHINGA</v>
          </cell>
          <cell r="K73">
            <v>8</v>
          </cell>
          <cell r="L73">
            <v>0</v>
          </cell>
          <cell r="W73">
            <v>74</v>
          </cell>
          <cell r="X73" t="str">
            <v>SA</v>
          </cell>
          <cell r="Y73">
            <v>125</v>
          </cell>
          <cell r="Z73" t="str">
            <v>SB</v>
          </cell>
          <cell r="AA73">
            <v>150</v>
          </cell>
          <cell r="AB73" t="str">
            <v>GR</v>
          </cell>
          <cell r="AC73">
            <v>14</v>
          </cell>
          <cell r="AD73" t="str">
            <v>VR</v>
          </cell>
          <cell r="AE73">
            <v>86</v>
          </cell>
          <cell r="AF73" t="str">
            <v>SR</v>
          </cell>
          <cell r="AG73" t="str">
            <v>ST</v>
          </cell>
          <cell r="AH73">
            <v>10</v>
          </cell>
          <cell r="AI73">
            <v>0</v>
          </cell>
          <cell r="AJ73">
            <v>0</v>
          </cell>
          <cell r="AK73">
            <v>0</v>
          </cell>
          <cell r="AL73">
            <v>0</v>
          </cell>
          <cell r="AM73">
            <v>5</v>
          </cell>
          <cell r="AN73">
            <v>0</v>
          </cell>
          <cell r="BO73" t="str">
            <v>RS 131</v>
          </cell>
          <cell r="BP73">
            <v>9.6999999999999993</v>
          </cell>
          <cell r="BQ73">
            <v>6</v>
          </cell>
          <cell r="BR73" t="str">
            <v>F</v>
          </cell>
          <cell r="BS73" t="str">
            <v>C</v>
          </cell>
          <cell r="BT73">
            <v>0</v>
          </cell>
          <cell r="BU73" t="str">
            <v>ST</v>
          </cell>
          <cell r="BV73" t="str">
            <v>SA</v>
          </cell>
          <cell r="BW73">
            <v>5</v>
          </cell>
          <cell r="BX73">
            <v>10</v>
          </cell>
          <cell r="BY73">
            <v>10</v>
          </cell>
          <cell r="BZ73">
            <v>1</v>
          </cell>
          <cell r="CA73">
            <v>14</v>
          </cell>
          <cell r="CB73">
            <v>1.6850000000000001</v>
          </cell>
          <cell r="CC73">
            <v>6.21</v>
          </cell>
          <cell r="CD73">
            <v>80</v>
          </cell>
          <cell r="CE73">
            <v>75</v>
          </cell>
          <cell r="CF73">
            <v>60</v>
          </cell>
          <cell r="CG73">
            <v>20</v>
          </cell>
          <cell r="CH73">
            <v>15</v>
          </cell>
          <cell r="CI73">
            <v>950</v>
          </cell>
          <cell r="CJ73">
            <v>3.166666666666667</v>
          </cell>
          <cell r="CK73">
            <v>10</v>
          </cell>
          <cell r="CL73">
            <v>60</v>
          </cell>
          <cell r="CM73">
            <v>1.6929487179487179</v>
          </cell>
          <cell r="CN73">
            <v>1.6929487179487179</v>
          </cell>
          <cell r="CO73">
            <v>0</v>
          </cell>
          <cell r="CP73">
            <v>0</v>
          </cell>
          <cell r="CQ73">
            <v>7.9029487179487177</v>
          </cell>
          <cell r="CR73">
            <v>90</v>
          </cell>
          <cell r="CS73">
            <v>1</v>
          </cell>
          <cell r="CT73">
            <v>0</v>
          </cell>
          <cell r="CU73">
            <v>0</v>
          </cell>
          <cell r="CV73">
            <v>12</v>
          </cell>
          <cell r="CW73">
            <v>24</v>
          </cell>
          <cell r="CX73">
            <v>48</v>
          </cell>
          <cell r="CY73">
            <v>2</v>
          </cell>
          <cell r="CZ73">
            <v>2</v>
          </cell>
          <cell r="DA73">
            <v>1.2</v>
          </cell>
          <cell r="DB73">
            <v>300</v>
          </cell>
          <cell r="DC73">
            <v>141</v>
          </cell>
          <cell r="DD73">
            <v>78</v>
          </cell>
          <cell r="DE73">
            <v>23</v>
          </cell>
          <cell r="DF73">
            <v>35</v>
          </cell>
          <cell r="DG73">
            <v>6</v>
          </cell>
          <cell r="DH73">
            <v>3</v>
          </cell>
          <cell r="DI73">
            <v>15</v>
          </cell>
        </row>
        <row r="74">
          <cell r="A74" t="str">
            <v>RS 125</v>
          </cell>
          <cell r="B74">
            <v>125</v>
          </cell>
          <cell r="C74" t="str">
            <v>S</v>
          </cell>
          <cell r="D74" t="str">
            <v>T</v>
          </cell>
          <cell r="E74" t="str">
            <v xml:space="preserve">Chibwana - Hoba. </v>
          </cell>
          <cell r="F74" t="str">
            <v>M03</v>
          </cell>
          <cell r="G74">
            <v>10</v>
          </cell>
          <cell r="H74">
            <v>10.8</v>
          </cell>
          <cell r="I74" t="str">
            <v>F</v>
          </cell>
          <cell r="J74" t="str">
            <v>MACHINGA</v>
          </cell>
          <cell r="K74">
            <v>8</v>
          </cell>
          <cell r="L74">
            <v>0</v>
          </cell>
          <cell r="W74">
            <v>74</v>
          </cell>
          <cell r="X74" t="str">
            <v>DS</v>
          </cell>
          <cell r="Y74">
            <v>150</v>
          </cell>
          <cell r="Z74" t="str">
            <v>SB</v>
          </cell>
          <cell r="AA74">
            <v>100</v>
          </cell>
          <cell r="AB74" t="str">
            <v>GR</v>
          </cell>
          <cell r="AC74">
            <v>6</v>
          </cell>
          <cell r="AD74" t="str">
            <v>VR</v>
          </cell>
          <cell r="AE74">
            <v>86</v>
          </cell>
          <cell r="AF74" t="str">
            <v>SR</v>
          </cell>
          <cell r="AG74" t="str">
            <v>ST</v>
          </cell>
          <cell r="AH74">
            <v>10</v>
          </cell>
          <cell r="AI74">
            <v>96</v>
          </cell>
          <cell r="AJ74" t="str">
            <v>SS</v>
          </cell>
          <cell r="AK74" t="str">
            <v>SS</v>
          </cell>
          <cell r="AL74">
            <v>5</v>
          </cell>
          <cell r="AM74">
            <v>3</v>
          </cell>
          <cell r="AN74">
            <v>0</v>
          </cell>
          <cell r="BO74" t="str">
            <v>RS 125</v>
          </cell>
          <cell r="BP74">
            <v>10.8</v>
          </cell>
          <cell r="BQ74">
            <v>6</v>
          </cell>
          <cell r="BR74" t="str">
            <v>F</v>
          </cell>
          <cell r="BS74" t="str">
            <v>S</v>
          </cell>
          <cell r="BT74">
            <v>0</v>
          </cell>
          <cell r="BU74" t="str">
            <v>SS</v>
          </cell>
          <cell r="BV74" t="str">
            <v>SR</v>
          </cell>
          <cell r="BW74">
            <v>3</v>
          </cell>
          <cell r="BX74">
            <v>5</v>
          </cell>
          <cell r="BY74">
            <v>10</v>
          </cell>
          <cell r="BZ74">
            <v>1</v>
          </cell>
          <cell r="CA74">
            <v>6</v>
          </cell>
          <cell r="CB74">
            <v>1.3540000000000001</v>
          </cell>
          <cell r="CC74">
            <v>5.78</v>
          </cell>
          <cell r="CD74">
            <v>60</v>
          </cell>
          <cell r="CE74">
            <v>6</v>
          </cell>
          <cell r="CF74">
            <v>0</v>
          </cell>
          <cell r="CG74">
            <v>60</v>
          </cell>
          <cell r="CH74">
            <v>6</v>
          </cell>
          <cell r="CI74">
            <v>76</v>
          </cell>
          <cell r="CJ74">
            <v>0.25333333333333335</v>
          </cell>
          <cell r="CK74">
            <v>0.25333333333333335</v>
          </cell>
          <cell r="CL74">
            <v>0</v>
          </cell>
          <cell r="CM74">
            <v>9.8215384615384621E-2</v>
          </cell>
          <cell r="CN74">
            <v>9.8215384615384621E-2</v>
          </cell>
          <cell r="CO74">
            <v>0</v>
          </cell>
          <cell r="CP74">
            <v>0</v>
          </cell>
          <cell r="CQ74">
            <v>5.8782153846153848</v>
          </cell>
          <cell r="CR74">
            <v>70</v>
          </cell>
          <cell r="CS74">
            <v>1</v>
          </cell>
          <cell r="CT74">
            <v>0</v>
          </cell>
          <cell r="CU74">
            <v>0</v>
          </cell>
          <cell r="CV74">
            <v>2</v>
          </cell>
          <cell r="CW74">
            <v>24</v>
          </cell>
          <cell r="CX74">
            <v>48</v>
          </cell>
          <cell r="CY74">
            <v>1.5</v>
          </cell>
          <cell r="CZ74">
            <v>2</v>
          </cell>
          <cell r="DA74">
            <v>1.2</v>
          </cell>
          <cell r="DB74">
            <v>300</v>
          </cell>
          <cell r="DC74">
            <v>141</v>
          </cell>
          <cell r="DD74">
            <v>78</v>
          </cell>
          <cell r="DE74">
            <v>23</v>
          </cell>
          <cell r="DF74">
            <v>35</v>
          </cell>
          <cell r="DG74">
            <v>6</v>
          </cell>
          <cell r="DH74">
            <v>3</v>
          </cell>
          <cell r="DI74">
            <v>15</v>
          </cell>
        </row>
        <row r="75">
          <cell r="A75" t="str">
            <v>RS 120</v>
          </cell>
          <cell r="B75">
            <v>120</v>
          </cell>
          <cell r="C75" t="str">
            <v>S</v>
          </cell>
          <cell r="D75" t="str">
            <v>T</v>
          </cell>
          <cell r="E75" t="str">
            <v>Hoba - Mpale River</v>
          </cell>
          <cell r="F75" t="str">
            <v>M03</v>
          </cell>
          <cell r="G75">
            <v>11</v>
          </cell>
          <cell r="H75">
            <v>14.6</v>
          </cell>
          <cell r="I75" t="str">
            <v>F</v>
          </cell>
          <cell r="J75" t="str">
            <v>MACHINGA</v>
          </cell>
          <cell r="K75">
            <v>8</v>
          </cell>
          <cell r="L75">
            <v>0</v>
          </cell>
          <cell r="W75">
            <v>74</v>
          </cell>
          <cell r="X75" t="str">
            <v>DS</v>
          </cell>
          <cell r="Y75">
            <v>150</v>
          </cell>
          <cell r="Z75" t="str">
            <v>SB</v>
          </cell>
          <cell r="AA75">
            <v>100</v>
          </cell>
          <cell r="AB75" t="str">
            <v>GR</v>
          </cell>
          <cell r="AC75">
            <v>6</v>
          </cell>
          <cell r="AD75" t="str">
            <v>VR</v>
          </cell>
          <cell r="AE75">
            <v>86</v>
          </cell>
          <cell r="AF75" t="str">
            <v>SR</v>
          </cell>
          <cell r="AG75" t="str">
            <v>ST</v>
          </cell>
          <cell r="AH75">
            <v>10</v>
          </cell>
          <cell r="AI75">
            <v>96</v>
          </cell>
          <cell r="AJ75" t="str">
            <v>SS</v>
          </cell>
          <cell r="AK75" t="str">
            <v>SS</v>
          </cell>
          <cell r="AL75">
            <v>5</v>
          </cell>
          <cell r="AM75">
            <v>3</v>
          </cell>
          <cell r="AN75">
            <v>0</v>
          </cell>
          <cell r="BO75" t="str">
            <v>RS 120</v>
          </cell>
          <cell r="BP75">
            <v>14.6</v>
          </cell>
          <cell r="BQ75">
            <v>6</v>
          </cell>
          <cell r="BR75" t="str">
            <v>F</v>
          </cell>
          <cell r="BS75" t="str">
            <v>S</v>
          </cell>
          <cell r="BT75">
            <v>0</v>
          </cell>
          <cell r="BU75" t="str">
            <v>SS</v>
          </cell>
          <cell r="BV75" t="str">
            <v>SR</v>
          </cell>
          <cell r="BW75">
            <v>3</v>
          </cell>
          <cell r="BX75">
            <v>5</v>
          </cell>
          <cell r="BY75">
            <v>10</v>
          </cell>
          <cell r="BZ75">
            <v>1</v>
          </cell>
          <cell r="CA75">
            <v>6</v>
          </cell>
          <cell r="CB75">
            <v>1.3540000000000001</v>
          </cell>
          <cell r="CC75">
            <v>4.87</v>
          </cell>
          <cell r="CD75">
            <v>20</v>
          </cell>
          <cell r="CE75">
            <v>0</v>
          </cell>
          <cell r="CF75">
            <v>0</v>
          </cell>
          <cell r="CG75">
            <v>20</v>
          </cell>
          <cell r="CH75">
            <v>0</v>
          </cell>
          <cell r="CI75">
            <v>3</v>
          </cell>
          <cell r="CJ75">
            <v>1.0000000000000002E-2</v>
          </cell>
          <cell r="CK75">
            <v>1.0000000000000002E-2</v>
          </cell>
          <cell r="CL75">
            <v>0</v>
          </cell>
          <cell r="CM75">
            <v>3.8769230769230782E-3</v>
          </cell>
          <cell r="CN75">
            <v>3.8769230769230782E-3</v>
          </cell>
          <cell r="CO75">
            <v>0</v>
          </cell>
          <cell r="CP75">
            <v>0</v>
          </cell>
          <cell r="CQ75">
            <v>4.8738769230769234</v>
          </cell>
          <cell r="CR75">
            <v>0</v>
          </cell>
          <cell r="CS75">
            <v>1</v>
          </cell>
          <cell r="CT75">
            <v>0</v>
          </cell>
          <cell r="CU75">
            <v>0</v>
          </cell>
          <cell r="CV75">
            <v>2</v>
          </cell>
          <cell r="CW75">
            <v>24</v>
          </cell>
          <cell r="CX75">
            <v>48</v>
          </cell>
          <cell r="CY75">
            <v>1.2</v>
          </cell>
          <cell r="CZ75">
            <v>1.5</v>
          </cell>
          <cell r="DA75">
            <v>1.1000000000000001</v>
          </cell>
          <cell r="DB75">
            <v>300</v>
          </cell>
          <cell r="DC75">
            <v>141</v>
          </cell>
          <cell r="DD75">
            <v>78</v>
          </cell>
          <cell r="DE75">
            <v>23</v>
          </cell>
          <cell r="DF75">
            <v>35</v>
          </cell>
          <cell r="DG75">
            <v>6</v>
          </cell>
          <cell r="DH75">
            <v>3</v>
          </cell>
          <cell r="DI75">
            <v>15</v>
          </cell>
        </row>
        <row r="76">
          <cell r="A76" t="str">
            <v>RS 129</v>
          </cell>
          <cell r="B76">
            <v>129</v>
          </cell>
          <cell r="C76" t="str">
            <v>S</v>
          </cell>
          <cell r="D76" t="str">
            <v>T</v>
          </cell>
          <cell r="E76" t="str">
            <v>Mpale River - Nkungulu</v>
          </cell>
          <cell r="F76" t="str">
            <v>M03</v>
          </cell>
          <cell r="G76">
            <v>12</v>
          </cell>
          <cell r="H76">
            <v>13</v>
          </cell>
          <cell r="I76" t="str">
            <v>R</v>
          </cell>
          <cell r="J76" t="str">
            <v>MACHINGA &amp; MANGOCHI</v>
          </cell>
          <cell r="K76">
            <v>8</v>
          </cell>
          <cell r="L76">
            <v>0</v>
          </cell>
          <cell r="W76">
            <v>74</v>
          </cell>
          <cell r="X76" t="str">
            <v>DS</v>
          </cell>
          <cell r="Y76">
            <v>150</v>
          </cell>
          <cell r="Z76" t="str">
            <v>SB</v>
          </cell>
          <cell r="AA76">
            <v>100</v>
          </cell>
          <cell r="AB76" t="str">
            <v>GR</v>
          </cell>
          <cell r="AC76">
            <v>6</v>
          </cell>
          <cell r="AD76" t="str">
            <v>VR</v>
          </cell>
          <cell r="AE76">
            <v>86</v>
          </cell>
          <cell r="AF76" t="str">
            <v>SR</v>
          </cell>
          <cell r="AG76" t="str">
            <v>ST</v>
          </cell>
          <cell r="AH76">
            <v>10</v>
          </cell>
          <cell r="AI76">
            <v>96</v>
          </cell>
          <cell r="AJ76" t="str">
            <v>SS</v>
          </cell>
          <cell r="AK76" t="str">
            <v>SS</v>
          </cell>
          <cell r="AL76">
            <v>5</v>
          </cell>
          <cell r="AM76">
            <v>3</v>
          </cell>
          <cell r="AN76">
            <v>0</v>
          </cell>
          <cell r="BO76" t="str">
            <v>RS 129</v>
          </cell>
          <cell r="BP76">
            <v>13</v>
          </cell>
          <cell r="BQ76">
            <v>6</v>
          </cell>
          <cell r="BR76" t="str">
            <v>R</v>
          </cell>
          <cell r="BS76" t="str">
            <v>S</v>
          </cell>
          <cell r="BT76">
            <v>0</v>
          </cell>
          <cell r="BU76" t="str">
            <v>SS</v>
          </cell>
          <cell r="BV76" t="str">
            <v>SR</v>
          </cell>
          <cell r="BW76">
            <v>3</v>
          </cell>
          <cell r="BX76">
            <v>5</v>
          </cell>
          <cell r="BY76">
            <v>10</v>
          </cell>
          <cell r="BZ76">
            <v>1</v>
          </cell>
          <cell r="CA76">
            <v>6</v>
          </cell>
          <cell r="CB76">
            <v>1.3540000000000001</v>
          </cell>
          <cell r="CC76">
            <v>3.2750301575393848</v>
          </cell>
          <cell r="CD76">
            <v>70</v>
          </cell>
          <cell r="CE76">
            <v>15</v>
          </cell>
          <cell r="CF76">
            <v>0</v>
          </cell>
          <cell r="CG76">
            <v>70</v>
          </cell>
          <cell r="CH76">
            <v>15</v>
          </cell>
          <cell r="CI76">
            <v>11</v>
          </cell>
          <cell r="CJ76">
            <v>3.6666666666666667E-2</v>
          </cell>
          <cell r="CK76">
            <v>3.6666666666666667E-2</v>
          </cell>
          <cell r="CL76">
            <v>0</v>
          </cell>
          <cell r="CM76">
            <v>1.4215384615384618E-2</v>
          </cell>
          <cell r="CN76">
            <v>1.4215384615384618E-2</v>
          </cell>
          <cell r="CO76">
            <v>0</v>
          </cell>
          <cell r="CP76">
            <v>0</v>
          </cell>
          <cell r="CQ76">
            <v>3.2892455421547693</v>
          </cell>
          <cell r="CR76">
            <v>10</v>
          </cell>
          <cell r="CS76">
            <v>1</v>
          </cell>
          <cell r="CT76">
            <v>0</v>
          </cell>
          <cell r="CU76">
            <v>0</v>
          </cell>
          <cell r="CV76">
            <v>2</v>
          </cell>
          <cell r="CW76">
            <v>24</v>
          </cell>
          <cell r="CX76">
            <v>48</v>
          </cell>
          <cell r="CY76">
            <v>1.2</v>
          </cell>
          <cell r="CZ76">
            <v>1.5</v>
          </cell>
          <cell r="DA76">
            <v>1.1000000000000001</v>
          </cell>
          <cell r="DB76">
            <v>300</v>
          </cell>
          <cell r="DC76">
            <v>141</v>
          </cell>
          <cell r="DD76">
            <v>78</v>
          </cell>
          <cell r="DE76">
            <v>23</v>
          </cell>
          <cell r="DF76">
            <v>35</v>
          </cell>
          <cell r="DG76">
            <v>6</v>
          </cell>
          <cell r="DH76">
            <v>3</v>
          </cell>
          <cell r="DI76">
            <v>15</v>
          </cell>
        </row>
        <row r="77">
          <cell r="A77" t="str">
            <v>RS 321</v>
          </cell>
          <cell r="B77">
            <v>143</v>
          </cell>
          <cell r="C77" t="str">
            <v>S</v>
          </cell>
          <cell r="D77" t="str">
            <v>T</v>
          </cell>
          <cell r="E77" t="str">
            <v>Nkungulu - Mangochi</v>
          </cell>
          <cell r="F77" t="str">
            <v>M03</v>
          </cell>
          <cell r="G77">
            <v>13</v>
          </cell>
          <cell r="H77">
            <v>21.3</v>
          </cell>
          <cell r="I77" t="str">
            <v>F</v>
          </cell>
          <cell r="J77" t="str">
            <v>MANGOCHI</v>
          </cell>
          <cell r="K77">
            <v>8</v>
          </cell>
          <cell r="L77">
            <v>0</v>
          </cell>
          <cell r="W77">
            <v>74</v>
          </cell>
          <cell r="X77" t="str">
            <v>DS</v>
          </cell>
          <cell r="Y77">
            <v>100</v>
          </cell>
          <cell r="Z77" t="str">
            <v>SB</v>
          </cell>
          <cell r="AA77">
            <v>100</v>
          </cell>
          <cell r="AB77" t="str">
            <v>GR</v>
          </cell>
          <cell r="AC77">
            <v>6</v>
          </cell>
          <cell r="AD77" t="str">
            <v>VR</v>
          </cell>
          <cell r="AE77">
            <v>0</v>
          </cell>
          <cell r="AF77">
            <v>0</v>
          </cell>
          <cell r="AG77">
            <v>0</v>
          </cell>
          <cell r="AH77">
            <v>0</v>
          </cell>
          <cell r="AI77">
            <v>0</v>
          </cell>
          <cell r="AJ77">
            <v>0</v>
          </cell>
          <cell r="AK77">
            <v>0</v>
          </cell>
          <cell r="AL77">
            <v>0</v>
          </cell>
          <cell r="AM77">
            <v>1</v>
          </cell>
          <cell r="AN77" t="str">
            <v>never resealed</v>
          </cell>
          <cell r="BO77" t="str">
            <v>RS 321</v>
          </cell>
          <cell r="BP77">
            <v>21.3</v>
          </cell>
          <cell r="BQ77">
            <v>6</v>
          </cell>
          <cell r="BR77" t="str">
            <v>F</v>
          </cell>
          <cell r="BS77" t="str">
            <v>C</v>
          </cell>
          <cell r="BT77">
            <v>0</v>
          </cell>
          <cell r="BU77" t="str">
            <v>DS</v>
          </cell>
          <cell r="BV77" t="str">
            <v/>
          </cell>
          <cell r="BW77">
            <v>1</v>
          </cell>
          <cell r="BX77">
            <v>15</v>
          </cell>
          <cell r="BY77" t="str">
            <v xml:space="preserve"> </v>
          </cell>
          <cell r="BZ77">
            <v>1</v>
          </cell>
          <cell r="CA77">
            <v>6</v>
          </cell>
          <cell r="CB77">
            <v>1.177</v>
          </cell>
          <cell r="CC77">
            <v>4.2485348973607042</v>
          </cell>
          <cell r="CD77">
            <v>97</v>
          </cell>
          <cell r="CE77">
            <v>68</v>
          </cell>
          <cell r="CF77">
            <v>53</v>
          </cell>
          <cell r="CG77">
            <v>44</v>
          </cell>
          <cell r="CH77">
            <v>15</v>
          </cell>
          <cell r="CI77">
            <v>4.5</v>
          </cell>
          <cell r="CJ77">
            <v>1.5000000000000001E-2</v>
          </cell>
          <cell r="CK77">
            <v>10</v>
          </cell>
          <cell r="CL77">
            <v>53</v>
          </cell>
          <cell r="CM77">
            <v>0.45628076923076921</v>
          </cell>
          <cell r="CN77">
            <v>0.45628076923076921</v>
          </cell>
          <cell r="CO77">
            <v>0</v>
          </cell>
          <cell r="CP77">
            <v>0</v>
          </cell>
          <cell r="CQ77">
            <v>4.7048156665914735</v>
          </cell>
          <cell r="CR77">
            <v>20</v>
          </cell>
          <cell r="CS77">
            <v>1</v>
          </cell>
          <cell r="CT77">
            <v>0</v>
          </cell>
          <cell r="CU77">
            <v>0</v>
          </cell>
          <cell r="CV77">
            <v>24</v>
          </cell>
          <cell r="CW77">
            <v>24</v>
          </cell>
          <cell r="CX77" t="str">
            <v xml:space="preserve"> </v>
          </cell>
          <cell r="CY77">
            <v>2</v>
          </cell>
          <cell r="CZ77">
            <v>1.8</v>
          </cell>
          <cell r="DA77">
            <v>1.5</v>
          </cell>
          <cell r="DB77">
            <v>300</v>
          </cell>
          <cell r="DC77">
            <v>141</v>
          </cell>
          <cell r="DD77">
            <v>78</v>
          </cell>
          <cell r="DE77">
            <v>23</v>
          </cell>
          <cell r="DF77">
            <v>35</v>
          </cell>
          <cell r="DG77">
            <v>6</v>
          </cell>
          <cell r="DH77">
            <v>3</v>
          </cell>
          <cell r="DI77">
            <v>15</v>
          </cell>
        </row>
        <row r="78">
          <cell r="A78" t="str">
            <v>RS 322</v>
          </cell>
          <cell r="B78">
            <v>144</v>
          </cell>
          <cell r="C78" t="str">
            <v>S</v>
          </cell>
          <cell r="D78" t="str">
            <v>T</v>
          </cell>
          <cell r="E78" t="str">
            <v>Mangochi - Chingo</v>
          </cell>
          <cell r="F78" t="str">
            <v>M03</v>
          </cell>
          <cell r="G78">
            <v>14</v>
          </cell>
          <cell r="H78">
            <v>6</v>
          </cell>
          <cell r="I78" t="str">
            <v>R</v>
          </cell>
          <cell r="J78" t="str">
            <v>MANGOCHI</v>
          </cell>
          <cell r="K78">
            <v>8</v>
          </cell>
          <cell r="L78">
            <v>0</v>
          </cell>
          <cell r="W78">
            <v>81</v>
          </cell>
          <cell r="X78" t="str">
            <v>ST</v>
          </cell>
          <cell r="Y78">
            <v>150</v>
          </cell>
          <cell r="Z78" t="str">
            <v>SB</v>
          </cell>
          <cell r="AA78">
            <v>150</v>
          </cell>
          <cell r="AB78" t="str">
            <v>GR</v>
          </cell>
          <cell r="AC78">
            <v>6</v>
          </cell>
          <cell r="AD78" t="str">
            <v>VR</v>
          </cell>
          <cell r="AE78">
            <v>0</v>
          </cell>
          <cell r="AF78">
            <v>0</v>
          </cell>
          <cell r="AG78">
            <v>0</v>
          </cell>
          <cell r="AH78">
            <v>0</v>
          </cell>
          <cell r="AI78">
            <v>0</v>
          </cell>
          <cell r="AJ78">
            <v>0</v>
          </cell>
          <cell r="AK78">
            <v>0</v>
          </cell>
          <cell r="AL78">
            <v>0</v>
          </cell>
          <cell r="AM78">
            <v>1</v>
          </cell>
          <cell r="AN78" t="str">
            <v>never resealed</v>
          </cell>
          <cell r="BO78" t="str">
            <v>RS 322</v>
          </cell>
          <cell r="BP78">
            <v>6</v>
          </cell>
          <cell r="BQ78">
            <v>6</v>
          </cell>
          <cell r="BR78" t="str">
            <v>R</v>
          </cell>
          <cell r="BS78" t="str">
            <v>C</v>
          </cell>
          <cell r="BT78">
            <v>30</v>
          </cell>
          <cell r="BU78" t="str">
            <v>ST</v>
          </cell>
          <cell r="BV78" t="str">
            <v/>
          </cell>
          <cell r="BW78">
            <v>1</v>
          </cell>
          <cell r="BX78">
            <v>10</v>
          </cell>
          <cell r="BY78" t="str">
            <v xml:space="preserve"> </v>
          </cell>
          <cell r="BZ78">
            <v>1</v>
          </cell>
          <cell r="CA78">
            <v>6</v>
          </cell>
          <cell r="CB78">
            <v>1.508</v>
          </cell>
          <cell r="CC78">
            <v>8</v>
          </cell>
          <cell r="CD78">
            <v>95</v>
          </cell>
          <cell r="CE78">
            <v>80</v>
          </cell>
          <cell r="CF78">
            <v>65</v>
          </cell>
          <cell r="CG78">
            <v>30</v>
          </cell>
          <cell r="CH78">
            <v>15</v>
          </cell>
          <cell r="CI78">
            <v>8</v>
          </cell>
          <cell r="CJ78">
            <v>2.6666666666666668E-2</v>
          </cell>
          <cell r="CK78">
            <v>10</v>
          </cell>
          <cell r="CL78">
            <v>65</v>
          </cell>
          <cell r="CM78">
            <v>0.5400717948717948</v>
          </cell>
          <cell r="CN78">
            <v>0.5400717948717948</v>
          </cell>
          <cell r="CO78">
            <v>0</v>
          </cell>
          <cell r="CP78">
            <v>0</v>
          </cell>
          <cell r="CQ78">
            <v>8.5400717948717944</v>
          </cell>
          <cell r="CR78">
            <v>20</v>
          </cell>
          <cell r="CS78">
            <v>1</v>
          </cell>
          <cell r="CT78">
            <v>0</v>
          </cell>
          <cell r="CU78">
            <v>0</v>
          </cell>
          <cell r="CV78">
            <v>17</v>
          </cell>
          <cell r="CW78">
            <v>17</v>
          </cell>
          <cell r="CX78" t="str">
            <v xml:space="preserve"> </v>
          </cell>
          <cell r="CY78">
            <v>2</v>
          </cell>
          <cell r="CZ78">
            <v>2</v>
          </cell>
          <cell r="DA78">
            <v>1.5</v>
          </cell>
          <cell r="DB78">
            <v>250</v>
          </cell>
          <cell r="DC78">
            <v>118</v>
          </cell>
          <cell r="DD78">
            <v>65</v>
          </cell>
          <cell r="DE78">
            <v>19</v>
          </cell>
          <cell r="DF78">
            <v>29</v>
          </cell>
          <cell r="DG78">
            <v>5</v>
          </cell>
          <cell r="DH78">
            <v>3</v>
          </cell>
          <cell r="DI78">
            <v>13</v>
          </cell>
        </row>
        <row r="79">
          <cell r="A79" t="str">
            <v>RS 324</v>
          </cell>
          <cell r="B79">
            <v>146</v>
          </cell>
          <cell r="C79" t="str">
            <v>S</v>
          </cell>
          <cell r="D79" t="str">
            <v>T</v>
          </cell>
          <cell r="E79" t="str">
            <v>Chingo - Mbalula</v>
          </cell>
          <cell r="F79" t="str">
            <v>M03</v>
          </cell>
          <cell r="G79">
            <v>15</v>
          </cell>
          <cell r="H79">
            <v>6</v>
          </cell>
          <cell r="I79" t="str">
            <v>R</v>
          </cell>
          <cell r="J79" t="str">
            <v>MANGOCHI</v>
          </cell>
          <cell r="K79">
            <v>7</v>
          </cell>
          <cell r="L79">
            <v>0</v>
          </cell>
          <cell r="W79">
            <v>81</v>
          </cell>
          <cell r="X79" t="str">
            <v>ST</v>
          </cell>
          <cell r="Y79">
            <v>150</v>
          </cell>
          <cell r="Z79" t="str">
            <v>SB</v>
          </cell>
          <cell r="AA79">
            <v>150</v>
          </cell>
          <cell r="AB79" t="str">
            <v>GR</v>
          </cell>
          <cell r="AC79">
            <v>6</v>
          </cell>
          <cell r="AD79" t="str">
            <v>VR</v>
          </cell>
          <cell r="AE79">
            <v>0</v>
          </cell>
          <cell r="AF79">
            <v>0</v>
          </cell>
          <cell r="AG79">
            <v>0</v>
          </cell>
          <cell r="AH79">
            <v>0</v>
          </cell>
          <cell r="AI79">
            <v>0</v>
          </cell>
          <cell r="AJ79">
            <v>0</v>
          </cell>
          <cell r="AK79">
            <v>0</v>
          </cell>
          <cell r="AL79">
            <v>0</v>
          </cell>
          <cell r="AM79">
            <v>1</v>
          </cell>
          <cell r="AN79" t="str">
            <v>never resealed</v>
          </cell>
          <cell r="BO79" t="str">
            <v>RS 324</v>
          </cell>
          <cell r="BP79">
            <v>6</v>
          </cell>
          <cell r="BQ79">
            <v>6</v>
          </cell>
          <cell r="BR79" t="str">
            <v>R</v>
          </cell>
          <cell r="BS79" t="str">
            <v>C</v>
          </cell>
          <cell r="BT79">
            <v>0</v>
          </cell>
          <cell r="BU79" t="str">
            <v>ST</v>
          </cell>
          <cell r="BV79" t="str">
            <v/>
          </cell>
          <cell r="BW79">
            <v>1</v>
          </cell>
          <cell r="BX79">
            <v>10</v>
          </cell>
          <cell r="BY79" t="str">
            <v xml:space="preserve"> </v>
          </cell>
          <cell r="BZ79">
            <v>1</v>
          </cell>
          <cell r="CA79">
            <v>6</v>
          </cell>
          <cell r="CB79">
            <v>1.508</v>
          </cell>
          <cell r="CC79">
            <v>8</v>
          </cell>
          <cell r="CD79">
            <v>85</v>
          </cell>
          <cell r="CE79">
            <v>60</v>
          </cell>
          <cell r="CF79">
            <v>45</v>
          </cell>
          <cell r="CG79">
            <v>40</v>
          </cell>
          <cell r="CH79">
            <v>15</v>
          </cell>
          <cell r="CI79">
            <v>10</v>
          </cell>
          <cell r="CJ79">
            <v>3.3333333333333333E-2</v>
          </cell>
          <cell r="CK79">
            <v>10</v>
          </cell>
          <cell r="CL79">
            <v>45</v>
          </cell>
          <cell r="CM79">
            <v>0.41028205128205131</v>
          </cell>
          <cell r="CN79">
            <v>0.41028205128205131</v>
          </cell>
          <cell r="CO79">
            <v>0</v>
          </cell>
          <cell r="CP79">
            <v>0</v>
          </cell>
          <cell r="CQ79">
            <v>8.4102820512820511</v>
          </cell>
          <cell r="CR79">
            <v>20</v>
          </cell>
          <cell r="CS79">
            <v>1</v>
          </cell>
          <cell r="CT79">
            <v>0</v>
          </cell>
          <cell r="CU79">
            <v>0</v>
          </cell>
          <cell r="CV79">
            <v>17</v>
          </cell>
          <cell r="CW79">
            <v>17</v>
          </cell>
          <cell r="CX79" t="str">
            <v xml:space="preserve"> </v>
          </cell>
          <cell r="CY79">
            <v>2</v>
          </cell>
          <cell r="CZ79">
            <v>2</v>
          </cell>
          <cell r="DA79">
            <v>1.5</v>
          </cell>
          <cell r="DB79">
            <v>250</v>
          </cell>
          <cell r="DC79">
            <v>118</v>
          </cell>
          <cell r="DD79">
            <v>65</v>
          </cell>
          <cell r="DE79">
            <v>19</v>
          </cell>
          <cell r="DF79">
            <v>29</v>
          </cell>
          <cell r="DG79">
            <v>5</v>
          </cell>
          <cell r="DH79">
            <v>3</v>
          </cell>
          <cell r="DI79">
            <v>13</v>
          </cell>
        </row>
        <row r="80">
          <cell r="A80" t="str">
            <v>RS 326</v>
          </cell>
          <cell r="B80">
            <v>148</v>
          </cell>
          <cell r="C80" t="str">
            <v>S</v>
          </cell>
          <cell r="D80" t="str">
            <v>T</v>
          </cell>
          <cell r="E80" t="str">
            <v>Chowe - Matola</v>
          </cell>
          <cell r="F80" t="str">
            <v>M03</v>
          </cell>
          <cell r="G80">
            <v>17</v>
          </cell>
          <cell r="H80">
            <v>4.7</v>
          </cell>
          <cell r="I80" t="str">
            <v>R</v>
          </cell>
          <cell r="J80" t="str">
            <v>MANGOCHI</v>
          </cell>
          <cell r="K80">
            <v>7</v>
          </cell>
          <cell r="L80">
            <v>0</v>
          </cell>
          <cell r="W80">
            <v>81</v>
          </cell>
          <cell r="X80" t="str">
            <v>ST</v>
          </cell>
          <cell r="Y80">
            <v>150</v>
          </cell>
          <cell r="Z80" t="str">
            <v>SB</v>
          </cell>
          <cell r="AA80">
            <v>150</v>
          </cell>
          <cell r="AB80" t="str">
            <v>GR</v>
          </cell>
          <cell r="AC80">
            <v>6</v>
          </cell>
          <cell r="AD80" t="str">
            <v>VR</v>
          </cell>
          <cell r="AE80">
            <v>0</v>
          </cell>
          <cell r="AF80">
            <v>0</v>
          </cell>
          <cell r="AG80">
            <v>0</v>
          </cell>
          <cell r="AH80">
            <v>0</v>
          </cell>
          <cell r="AI80">
            <v>0</v>
          </cell>
          <cell r="AJ80">
            <v>0</v>
          </cell>
          <cell r="AK80">
            <v>0</v>
          </cell>
          <cell r="AL80">
            <v>0</v>
          </cell>
          <cell r="AM80">
            <v>1</v>
          </cell>
          <cell r="AN80" t="str">
            <v>never resealed</v>
          </cell>
          <cell r="BO80" t="str">
            <v>RS 326</v>
          </cell>
          <cell r="BP80">
            <v>4.7</v>
          </cell>
          <cell r="BQ80">
            <v>6</v>
          </cell>
          <cell r="BR80" t="str">
            <v>R</v>
          </cell>
          <cell r="BS80" t="str">
            <v>C</v>
          </cell>
          <cell r="BT80">
            <v>0</v>
          </cell>
          <cell r="BU80" t="str">
            <v>ST</v>
          </cell>
          <cell r="BV80" t="str">
            <v/>
          </cell>
          <cell r="BW80">
            <v>1</v>
          </cell>
          <cell r="BX80">
            <v>10</v>
          </cell>
          <cell r="BY80" t="str">
            <v xml:space="preserve"> </v>
          </cell>
          <cell r="BZ80">
            <v>1</v>
          </cell>
          <cell r="CA80">
            <v>6</v>
          </cell>
          <cell r="CB80">
            <v>1.508</v>
          </cell>
          <cell r="CC80">
            <v>8</v>
          </cell>
          <cell r="CD80">
            <v>90</v>
          </cell>
          <cell r="CE80">
            <v>75</v>
          </cell>
          <cell r="CF80">
            <v>60</v>
          </cell>
          <cell r="CG80">
            <v>30</v>
          </cell>
          <cell r="CH80">
            <v>15</v>
          </cell>
          <cell r="CI80">
            <v>5</v>
          </cell>
          <cell r="CJ80">
            <v>1.6666666666666666E-2</v>
          </cell>
          <cell r="CK80">
            <v>10</v>
          </cell>
          <cell r="CL80">
            <v>60</v>
          </cell>
          <cell r="CM80">
            <v>0.50321794871794867</v>
          </cell>
          <cell r="CN80">
            <v>0.50321794871794867</v>
          </cell>
          <cell r="CO80">
            <v>0</v>
          </cell>
          <cell r="CP80">
            <v>0</v>
          </cell>
          <cell r="CQ80">
            <v>8.503217948717948</v>
          </cell>
          <cell r="CR80">
            <v>20</v>
          </cell>
          <cell r="CS80">
            <v>1</v>
          </cell>
          <cell r="CT80">
            <v>0</v>
          </cell>
          <cell r="CU80">
            <v>0</v>
          </cell>
          <cell r="CV80">
            <v>17</v>
          </cell>
          <cell r="CW80">
            <v>17</v>
          </cell>
          <cell r="CX80" t="str">
            <v xml:space="preserve"> </v>
          </cell>
          <cell r="CY80">
            <v>2</v>
          </cell>
          <cell r="CZ80">
            <v>2</v>
          </cell>
          <cell r="DA80">
            <v>1.5</v>
          </cell>
          <cell r="DB80">
            <v>120</v>
          </cell>
          <cell r="DC80">
            <v>57</v>
          </cell>
          <cell r="DD80">
            <v>32</v>
          </cell>
          <cell r="DE80">
            <v>9</v>
          </cell>
          <cell r="DF80">
            <v>14</v>
          </cell>
          <cell r="DG80">
            <v>3</v>
          </cell>
          <cell r="DH80">
            <v>2</v>
          </cell>
          <cell r="DI80">
            <v>6</v>
          </cell>
        </row>
        <row r="81">
          <cell r="A81" t="str">
            <v>RS 107</v>
          </cell>
          <cell r="B81">
            <v>107</v>
          </cell>
          <cell r="C81" t="str">
            <v>S</v>
          </cell>
          <cell r="D81" t="str">
            <v>T</v>
          </cell>
          <cell r="E81" t="str">
            <v>Limbe - Gogomwa</v>
          </cell>
          <cell r="F81" t="str">
            <v>M04</v>
          </cell>
          <cell r="G81">
            <v>1</v>
          </cell>
          <cell r="H81">
            <v>5.6</v>
          </cell>
          <cell r="I81" t="str">
            <v>R</v>
          </cell>
          <cell r="J81" t="str">
            <v>BLANTYRE</v>
          </cell>
          <cell r="K81">
            <v>9</v>
          </cell>
          <cell r="L81" t="str">
            <v>Changed designation from M2 to M4</v>
          </cell>
          <cell r="W81">
            <v>58</v>
          </cell>
          <cell r="X81" t="str">
            <v>ST</v>
          </cell>
          <cell r="Y81">
            <v>400</v>
          </cell>
          <cell r="Z81" t="str">
            <v>SB</v>
          </cell>
          <cell r="AA81">
            <v>125</v>
          </cell>
          <cell r="AB81" t="str">
            <v>GR</v>
          </cell>
          <cell r="AC81">
            <v>19</v>
          </cell>
          <cell r="AD81" t="str">
            <v>VR</v>
          </cell>
          <cell r="AE81">
            <v>0</v>
          </cell>
          <cell r="AF81">
            <v>0</v>
          </cell>
          <cell r="AG81">
            <v>0</v>
          </cell>
          <cell r="AH81">
            <v>0</v>
          </cell>
          <cell r="AI81">
            <v>0</v>
          </cell>
          <cell r="AJ81">
            <v>0</v>
          </cell>
          <cell r="AK81">
            <v>0</v>
          </cell>
          <cell r="AL81">
            <v>0</v>
          </cell>
          <cell r="AM81">
            <v>1</v>
          </cell>
          <cell r="AN81" t="str">
            <v>bitumen removed 4km</v>
          </cell>
          <cell r="BO81" t="str">
            <v>RS 107</v>
          </cell>
          <cell r="BP81">
            <v>5.6</v>
          </cell>
          <cell r="BQ81">
            <v>6</v>
          </cell>
          <cell r="BR81" t="str">
            <v>R</v>
          </cell>
          <cell r="BS81" t="str">
            <v>C</v>
          </cell>
          <cell r="BT81">
            <v>70</v>
          </cell>
          <cell r="BU81" t="str">
            <v>ST</v>
          </cell>
          <cell r="BV81" t="str">
            <v/>
          </cell>
          <cell r="BW81">
            <v>1</v>
          </cell>
          <cell r="BX81">
            <v>10</v>
          </cell>
          <cell r="BY81" t="str">
            <v xml:space="preserve"> </v>
          </cell>
          <cell r="BZ81">
            <v>1</v>
          </cell>
          <cell r="CA81">
            <v>19</v>
          </cell>
          <cell r="CB81">
            <v>1.258</v>
          </cell>
          <cell r="CC81">
            <v>7.976293094129149</v>
          </cell>
          <cell r="CD81">
            <v>95</v>
          </cell>
          <cell r="CE81">
            <v>80</v>
          </cell>
          <cell r="CF81">
            <v>65</v>
          </cell>
          <cell r="CG81">
            <v>30</v>
          </cell>
          <cell r="CH81">
            <v>15</v>
          </cell>
          <cell r="CI81">
            <v>6</v>
          </cell>
          <cell r="CJ81">
            <v>2.0000000000000004E-2</v>
          </cell>
          <cell r="CK81">
            <v>10</v>
          </cell>
          <cell r="CL81">
            <v>65</v>
          </cell>
          <cell r="CM81">
            <v>0.53755384615384616</v>
          </cell>
          <cell r="CN81">
            <v>0.53755384615384616</v>
          </cell>
          <cell r="CO81">
            <v>0</v>
          </cell>
          <cell r="CP81">
            <v>0</v>
          </cell>
          <cell r="CQ81">
            <v>8.5138469402829955</v>
          </cell>
          <cell r="CR81">
            <v>20</v>
          </cell>
          <cell r="CS81">
            <v>1</v>
          </cell>
          <cell r="CT81">
            <v>0</v>
          </cell>
          <cell r="CU81">
            <v>0</v>
          </cell>
          <cell r="CV81">
            <v>40</v>
          </cell>
          <cell r="CW81">
            <v>40</v>
          </cell>
          <cell r="CX81" t="str">
            <v xml:space="preserve"> </v>
          </cell>
          <cell r="CY81">
            <v>2</v>
          </cell>
          <cell r="CZ81">
            <v>2</v>
          </cell>
          <cell r="DA81">
            <v>1.5</v>
          </cell>
          <cell r="DB81">
            <v>900</v>
          </cell>
          <cell r="DC81">
            <v>423</v>
          </cell>
          <cell r="DD81">
            <v>234</v>
          </cell>
          <cell r="DE81">
            <v>68</v>
          </cell>
          <cell r="DF81">
            <v>104</v>
          </cell>
          <cell r="DG81">
            <v>18</v>
          </cell>
          <cell r="DH81">
            <v>9</v>
          </cell>
          <cell r="DI81">
            <v>45</v>
          </cell>
        </row>
        <row r="82">
          <cell r="A82" t="str">
            <v>RS 331</v>
          </cell>
          <cell r="B82">
            <v>153</v>
          </cell>
          <cell r="C82" t="str">
            <v>S</v>
          </cell>
          <cell r="D82" t="str">
            <v>T</v>
          </cell>
          <cell r="E82" t="str">
            <v>Gogomwa - Mikolongwe</v>
          </cell>
          <cell r="F82" t="str">
            <v>M04</v>
          </cell>
          <cell r="G82">
            <v>2</v>
          </cell>
          <cell r="H82">
            <v>11.9</v>
          </cell>
          <cell r="I82" t="str">
            <v>H</v>
          </cell>
          <cell r="J82" t="str">
            <v>CHIRADZULU</v>
          </cell>
          <cell r="K82">
            <v>9</v>
          </cell>
          <cell r="L82">
            <v>0</v>
          </cell>
          <cell r="W82">
            <v>58</v>
          </cell>
          <cell r="X82" t="str">
            <v>ST</v>
          </cell>
          <cell r="Y82">
            <v>400</v>
          </cell>
          <cell r="Z82" t="str">
            <v>SB</v>
          </cell>
          <cell r="AA82">
            <v>125</v>
          </cell>
          <cell r="AB82" t="str">
            <v>GR</v>
          </cell>
          <cell r="AC82">
            <v>19</v>
          </cell>
          <cell r="AD82" t="str">
            <v>VR</v>
          </cell>
          <cell r="AE82">
            <v>0</v>
          </cell>
          <cell r="AF82">
            <v>0</v>
          </cell>
          <cell r="AG82">
            <v>0</v>
          </cell>
          <cell r="AH82">
            <v>0</v>
          </cell>
          <cell r="AI82">
            <v>0</v>
          </cell>
          <cell r="AJ82">
            <v>0</v>
          </cell>
          <cell r="AK82">
            <v>0</v>
          </cell>
          <cell r="AL82">
            <v>0</v>
          </cell>
          <cell r="AM82">
            <v>1</v>
          </cell>
          <cell r="AN82" t="str">
            <v>never resealed</v>
          </cell>
          <cell r="BO82" t="str">
            <v>RS 331</v>
          </cell>
          <cell r="BP82">
            <v>11.9</v>
          </cell>
          <cell r="BQ82" t="str">
            <v>n.a.</v>
          </cell>
          <cell r="BR82" t="str">
            <v>H</v>
          </cell>
          <cell r="BS82">
            <v>0</v>
          </cell>
          <cell r="BT82">
            <v>100</v>
          </cell>
          <cell r="BU82" t="str">
            <v>ST</v>
          </cell>
          <cell r="BV82" t="str">
            <v/>
          </cell>
          <cell r="BW82">
            <v>1</v>
          </cell>
          <cell r="BX82">
            <v>10</v>
          </cell>
          <cell r="BY82" t="str">
            <v xml:space="preserve"> </v>
          </cell>
          <cell r="BZ82">
            <v>1</v>
          </cell>
          <cell r="CA82">
            <v>0</v>
          </cell>
          <cell r="CB82">
            <v>0</v>
          </cell>
          <cell r="CC82" t="str">
            <v>bitumen surface removed</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t="str">
            <v>n.a.</v>
          </cell>
          <cell r="CZ82" t="str">
            <v>n.a.</v>
          </cell>
          <cell r="DA82">
            <v>1.5</v>
          </cell>
          <cell r="DB82">
            <v>880</v>
          </cell>
          <cell r="DC82">
            <v>414</v>
          </cell>
          <cell r="DD82">
            <v>229</v>
          </cell>
          <cell r="DE82">
            <v>66</v>
          </cell>
          <cell r="DF82">
            <v>102</v>
          </cell>
          <cell r="DG82">
            <v>18</v>
          </cell>
          <cell r="DH82">
            <v>9</v>
          </cell>
          <cell r="DI82">
            <v>44</v>
          </cell>
        </row>
        <row r="83">
          <cell r="A83" t="str">
            <v>RS 005</v>
          </cell>
          <cell r="B83" t="str">
            <v>5</v>
          </cell>
          <cell r="C83" t="str">
            <v>N</v>
          </cell>
          <cell r="D83" t="str">
            <v>T</v>
          </cell>
          <cell r="E83" t="str">
            <v>Mzuzu - Nkhata Bay t/off (Kalwe)</v>
          </cell>
          <cell r="F83" t="str">
            <v>M05</v>
          </cell>
          <cell r="G83">
            <v>1</v>
          </cell>
          <cell r="H83">
            <v>45</v>
          </cell>
          <cell r="I83" t="str">
            <v>F</v>
          </cell>
          <cell r="J83" t="str">
            <v>MZIMBA &amp; NKHAT BAY</v>
          </cell>
          <cell r="K83">
            <v>3</v>
          </cell>
          <cell r="L83">
            <v>0</v>
          </cell>
          <cell r="W83">
            <v>75</v>
          </cell>
          <cell r="X83" t="str">
            <v>ST</v>
          </cell>
          <cell r="Y83">
            <v>150</v>
          </cell>
          <cell r="Z83" t="str">
            <v>SG</v>
          </cell>
          <cell r="AA83">
            <v>100</v>
          </cell>
          <cell r="AB83" t="str">
            <v>GR</v>
          </cell>
          <cell r="AC83">
            <v>7</v>
          </cell>
          <cell r="AD83" t="str">
            <v>VR</v>
          </cell>
          <cell r="AE83">
            <v>0</v>
          </cell>
          <cell r="AF83">
            <v>0</v>
          </cell>
          <cell r="AG83">
            <v>0</v>
          </cell>
          <cell r="AH83">
            <v>0</v>
          </cell>
          <cell r="AI83">
            <v>0</v>
          </cell>
          <cell r="AJ83">
            <v>0</v>
          </cell>
          <cell r="AK83">
            <v>0</v>
          </cell>
          <cell r="AL83">
            <v>0</v>
          </cell>
          <cell r="AM83">
            <v>1</v>
          </cell>
          <cell r="AN83" t="str">
            <v>never resealed</v>
          </cell>
          <cell r="BO83" t="str">
            <v>RS 005</v>
          </cell>
          <cell r="BP83">
            <v>45</v>
          </cell>
          <cell r="BQ83">
            <v>6</v>
          </cell>
          <cell r="BR83" t="str">
            <v>F</v>
          </cell>
          <cell r="BS83" t="str">
            <v>C</v>
          </cell>
          <cell r="BT83">
            <v>0</v>
          </cell>
          <cell r="BU83" t="str">
            <v>ST</v>
          </cell>
          <cell r="BV83" t="str">
            <v/>
          </cell>
          <cell r="BW83">
            <v>1</v>
          </cell>
          <cell r="BX83">
            <v>10</v>
          </cell>
          <cell r="BY83" t="str">
            <v xml:space="preserve"> </v>
          </cell>
          <cell r="BZ83">
            <v>2</v>
          </cell>
          <cell r="CA83">
            <v>7</v>
          </cell>
          <cell r="CB83">
            <v>1.36</v>
          </cell>
          <cell r="CC83">
            <v>6.6040586284683052</v>
          </cell>
          <cell r="CD83">
            <v>36</v>
          </cell>
          <cell r="CE83">
            <v>23</v>
          </cell>
          <cell r="CF83">
            <v>8</v>
          </cell>
          <cell r="CG83">
            <v>28</v>
          </cell>
          <cell r="CH83">
            <v>15</v>
          </cell>
          <cell r="CI83">
            <v>8.6999999999999993</v>
          </cell>
          <cell r="CJ83">
            <v>2.9000000000000001E-2</v>
          </cell>
          <cell r="CK83">
            <v>8.0289999999999999</v>
          </cell>
          <cell r="CL83">
            <v>8</v>
          </cell>
          <cell r="CM83">
            <v>0.14416615384615386</v>
          </cell>
          <cell r="CN83">
            <v>0.14416615384615386</v>
          </cell>
          <cell r="CO83">
            <v>0</v>
          </cell>
          <cell r="CP83">
            <v>0</v>
          </cell>
          <cell r="CQ83">
            <v>6.748224782314459</v>
          </cell>
          <cell r="CR83">
            <v>0</v>
          </cell>
          <cell r="CS83">
            <v>1</v>
          </cell>
          <cell r="CT83">
            <v>0</v>
          </cell>
          <cell r="CU83">
            <v>0</v>
          </cell>
          <cell r="CV83">
            <v>23</v>
          </cell>
          <cell r="CW83">
            <v>23</v>
          </cell>
          <cell r="CX83" t="str">
            <v xml:space="preserve"> </v>
          </cell>
          <cell r="CY83">
            <v>2</v>
          </cell>
          <cell r="CZ83">
            <v>2</v>
          </cell>
          <cell r="DA83">
            <v>2</v>
          </cell>
          <cell r="DB83">
            <v>400</v>
          </cell>
          <cell r="DC83">
            <v>188</v>
          </cell>
          <cell r="DD83">
            <v>104</v>
          </cell>
          <cell r="DE83">
            <v>30</v>
          </cell>
          <cell r="DF83">
            <v>46</v>
          </cell>
          <cell r="DG83">
            <v>8</v>
          </cell>
          <cell r="DH83">
            <v>4</v>
          </cell>
          <cell r="DI83">
            <v>20</v>
          </cell>
        </row>
        <row r="84">
          <cell r="A84" t="str">
            <v>RS 007</v>
          </cell>
          <cell r="B84" t="str">
            <v>7</v>
          </cell>
          <cell r="C84" t="str">
            <v>N</v>
          </cell>
          <cell r="D84" t="str">
            <v>T</v>
          </cell>
          <cell r="E84" t="str">
            <v>Nkhata Bay t/off (Kalwe) - Dwambazi River</v>
          </cell>
          <cell r="F84" t="str">
            <v>M05</v>
          </cell>
          <cell r="G84">
            <v>2</v>
          </cell>
          <cell r="H84">
            <v>82</v>
          </cell>
          <cell r="I84" t="str">
            <v>R</v>
          </cell>
          <cell r="J84" t="str">
            <v>NKHATA BAY</v>
          </cell>
          <cell r="K84" t="str">
            <v>3,4</v>
          </cell>
          <cell r="L84">
            <v>0</v>
          </cell>
          <cell r="W84">
            <v>94</v>
          </cell>
          <cell r="X84" t="str">
            <v>DS</v>
          </cell>
          <cell r="Y84">
            <v>150</v>
          </cell>
          <cell r="Z84" t="str">
            <v>SB</v>
          </cell>
          <cell r="AA84">
            <v>225</v>
          </cell>
          <cell r="AB84" t="str">
            <v>GR</v>
          </cell>
          <cell r="AC84">
            <v>22</v>
          </cell>
          <cell r="AD84" t="str">
            <v>VR</v>
          </cell>
          <cell r="AE84">
            <v>0</v>
          </cell>
          <cell r="AF84">
            <v>0</v>
          </cell>
          <cell r="AG84">
            <v>0</v>
          </cell>
          <cell r="AH84">
            <v>0</v>
          </cell>
          <cell r="AI84">
            <v>0</v>
          </cell>
          <cell r="AJ84">
            <v>0</v>
          </cell>
          <cell r="AK84">
            <v>0</v>
          </cell>
          <cell r="AL84">
            <v>0</v>
          </cell>
          <cell r="AM84">
            <v>1</v>
          </cell>
          <cell r="AN84" t="str">
            <v>never resealed</v>
          </cell>
          <cell r="BO84" t="str">
            <v>RS 007</v>
          </cell>
          <cell r="BP84">
            <v>82</v>
          </cell>
          <cell r="BQ84">
            <v>6</v>
          </cell>
          <cell r="BR84" t="str">
            <v>R</v>
          </cell>
          <cell r="BS84" t="str">
            <v>C</v>
          </cell>
          <cell r="BT84">
            <v>0</v>
          </cell>
          <cell r="BU84" t="str">
            <v>DS</v>
          </cell>
          <cell r="BV84" t="str">
            <v/>
          </cell>
          <cell r="BW84">
            <v>1</v>
          </cell>
          <cell r="BX84">
            <v>15</v>
          </cell>
          <cell r="BY84" t="str">
            <v xml:space="preserve"> </v>
          </cell>
          <cell r="BZ84">
            <v>1</v>
          </cell>
          <cell r="CA84">
            <v>22</v>
          </cell>
          <cell r="CB84">
            <v>2.427</v>
          </cell>
          <cell r="CC84">
            <v>3.7143049448882604</v>
          </cell>
          <cell r="CD84">
            <v>0</v>
          </cell>
          <cell r="CE84">
            <v>0</v>
          </cell>
          <cell r="CF84">
            <v>0</v>
          </cell>
          <cell r="CG84">
            <v>0</v>
          </cell>
          <cell r="CH84">
            <v>0</v>
          </cell>
          <cell r="CI84">
            <v>1.9</v>
          </cell>
          <cell r="CJ84">
            <v>6.3333333333333332E-3</v>
          </cell>
          <cell r="CK84">
            <v>6.3333333333333332E-3</v>
          </cell>
          <cell r="CL84">
            <v>0</v>
          </cell>
          <cell r="CM84">
            <v>2.4553846153846158E-3</v>
          </cell>
          <cell r="CN84">
            <v>2.4553846153846158E-3</v>
          </cell>
          <cell r="CO84">
            <v>0</v>
          </cell>
          <cell r="CP84">
            <v>0</v>
          </cell>
          <cell r="CQ84">
            <v>3.7167603295036451</v>
          </cell>
          <cell r="CR84">
            <v>0</v>
          </cell>
          <cell r="CS84">
            <v>1</v>
          </cell>
          <cell r="CT84">
            <v>0</v>
          </cell>
          <cell r="CU84">
            <v>0</v>
          </cell>
          <cell r="CV84">
            <v>4</v>
          </cell>
          <cell r="CW84">
            <v>4</v>
          </cell>
          <cell r="CX84" t="str">
            <v xml:space="preserve"> </v>
          </cell>
          <cell r="CY84">
            <v>1.8</v>
          </cell>
          <cell r="CZ84">
            <v>1.1000000000000001</v>
          </cell>
          <cell r="DA84">
            <v>1.1000000000000001</v>
          </cell>
          <cell r="DB84">
            <v>300</v>
          </cell>
          <cell r="DC84">
            <v>141</v>
          </cell>
          <cell r="DD84">
            <v>78</v>
          </cell>
          <cell r="DE84">
            <v>23</v>
          </cell>
          <cell r="DF84">
            <v>35</v>
          </cell>
          <cell r="DG84">
            <v>6</v>
          </cell>
          <cell r="DH84">
            <v>3</v>
          </cell>
          <cell r="DI84">
            <v>15</v>
          </cell>
        </row>
        <row r="85">
          <cell r="A85" t="str">
            <v>RS 047</v>
          </cell>
          <cell r="B85">
            <v>47</v>
          </cell>
          <cell r="C85" t="str">
            <v>C</v>
          </cell>
          <cell r="D85" t="str">
            <v>T</v>
          </cell>
          <cell r="E85" t="str">
            <v>Dwambazi River - Lawrence Kachulu</v>
          </cell>
          <cell r="F85" t="str">
            <v>M05</v>
          </cell>
          <cell r="G85">
            <v>3</v>
          </cell>
          <cell r="H85">
            <v>16.5</v>
          </cell>
          <cell r="I85" t="str">
            <v>F</v>
          </cell>
          <cell r="J85" t="str">
            <v>NKHATA BAY</v>
          </cell>
          <cell r="K85">
            <v>4</v>
          </cell>
          <cell r="L85">
            <v>0</v>
          </cell>
          <cell r="W85">
            <v>94</v>
          </cell>
          <cell r="X85" t="str">
            <v>DS</v>
          </cell>
          <cell r="Y85">
            <v>150</v>
          </cell>
          <cell r="Z85" t="str">
            <v>SB</v>
          </cell>
          <cell r="AA85">
            <v>225</v>
          </cell>
          <cell r="AB85" t="str">
            <v>GR</v>
          </cell>
          <cell r="AC85">
            <v>22</v>
          </cell>
          <cell r="AD85" t="str">
            <v>VR</v>
          </cell>
          <cell r="AE85">
            <v>0</v>
          </cell>
          <cell r="AF85">
            <v>0</v>
          </cell>
          <cell r="AG85">
            <v>0</v>
          </cell>
          <cell r="AH85">
            <v>0</v>
          </cell>
          <cell r="AI85">
            <v>0</v>
          </cell>
          <cell r="AJ85">
            <v>0</v>
          </cell>
          <cell r="AK85">
            <v>0</v>
          </cell>
          <cell r="AL85">
            <v>0</v>
          </cell>
          <cell r="AM85">
            <v>1</v>
          </cell>
          <cell r="AN85" t="str">
            <v>never resealed</v>
          </cell>
          <cell r="BO85" t="str">
            <v>RS 047</v>
          </cell>
          <cell r="BP85">
            <v>16.5</v>
          </cell>
          <cell r="BQ85">
            <v>6</v>
          </cell>
          <cell r="BR85" t="str">
            <v>F</v>
          </cell>
          <cell r="BS85" t="str">
            <v>C</v>
          </cell>
          <cell r="BT85">
            <v>0</v>
          </cell>
          <cell r="BU85" t="str">
            <v>DS</v>
          </cell>
          <cell r="BV85" t="str">
            <v/>
          </cell>
          <cell r="BW85">
            <v>1</v>
          </cell>
          <cell r="BX85">
            <v>15</v>
          </cell>
          <cell r="BY85" t="str">
            <v xml:space="preserve"> </v>
          </cell>
          <cell r="BZ85">
            <v>1</v>
          </cell>
          <cell r="CA85">
            <v>22</v>
          </cell>
          <cell r="CB85">
            <v>2.427</v>
          </cell>
          <cell r="CC85">
            <v>3.5804019550342137</v>
          </cell>
          <cell r="CD85">
            <v>0</v>
          </cell>
          <cell r="CE85">
            <v>0</v>
          </cell>
          <cell r="CF85">
            <v>0</v>
          </cell>
          <cell r="CG85">
            <v>0</v>
          </cell>
          <cell r="CH85">
            <v>0</v>
          </cell>
          <cell r="CI85">
            <v>0</v>
          </cell>
          <cell r="CJ85">
            <v>0</v>
          </cell>
          <cell r="CK85">
            <v>0</v>
          </cell>
          <cell r="CL85">
            <v>0</v>
          </cell>
          <cell r="CM85">
            <v>0</v>
          </cell>
          <cell r="CN85">
            <v>0</v>
          </cell>
          <cell r="CO85">
            <v>0</v>
          </cell>
          <cell r="CP85">
            <v>0</v>
          </cell>
          <cell r="CQ85">
            <v>3.5804019550342137</v>
          </cell>
          <cell r="CR85">
            <v>0</v>
          </cell>
          <cell r="CS85">
            <v>1</v>
          </cell>
          <cell r="CT85">
            <v>0</v>
          </cell>
          <cell r="CU85">
            <v>0</v>
          </cell>
          <cell r="CV85">
            <v>4</v>
          </cell>
          <cell r="CW85">
            <v>4</v>
          </cell>
          <cell r="CX85" t="str">
            <v xml:space="preserve"> </v>
          </cell>
          <cell r="CY85">
            <v>1</v>
          </cell>
          <cell r="CZ85">
            <v>1</v>
          </cell>
          <cell r="DA85">
            <v>1</v>
          </cell>
          <cell r="DB85">
            <v>300</v>
          </cell>
          <cell r="DC85">
            <v>141</v>
          </cell>
          <cell r="DD85">
            <v>78</v>
          </cell>
          <cell r="DE85">
            <v>23</v>
          </cell>
          <cell r="DF85">
            <v>35</v>
          </cell>
          <cell r="DG85">
            <v>6</v>
          </cell>
          <cell r="DH85">
            <v>3</v>
          </cell>
          <cell r="DI85">
            <v>15</v>
          </cell>
        </row>
        <row r="86">
          <cell r="A86" t="str">
            <v>RS 052</v>
          </cell>
          <cell r="B86">
            <v>52</v>
          </cell>
          <cell r="C86" t="str">
            <v>C</v>
          </cell>
          <cell r="D86" t="str">
            <v>T</v>
          </cell>
          <cell r="E86" t="str">
            <v>Lawrence Kachulu - Chamulala</v>
          </cell>
          <cell r="F86" t="str">
            <v>M05</v>
          </cell>
          <cell r="G86">
            <v>4</v>
          </cell>
          <cell r="H86">
            <v>12.7</v>
          </cell>
          <cell r="I86" t="str">
            <v>F</v>
          </cell>
          <cell r="J86" t="str">
            <v>NKHOTA KOTA</v>
          </cell>
          <cell r="K86">
            <v>4</v>
          </cell>
          <cell r="L86">
            <v>0</v>
          </cell>
          <cell r="W86">
            <v>94</v>
          </cell>
          <cell r="X86" t="str">
            <v>DS</v>
          </cell>
          <cell r="Y86">
            <v>150</v>
          </cell>
          <cell r="Z86" t="str">
            <v>SB</v>
          </cell>
          <cell r="AA86">
            <v>225</v>
          </cell>
          <cell r="AB86" t="str">
            <v>GR</v>
          </cell>
          <cell r="AC86">
            <v>22</v>
          </cell>
          <cell r="AD86" t="str">
            <v>VR</v>
          </cell>
          <cell r="AE86">
            <v>0</v>
          </cell>
          <cell r="AF86">
            <v>0</v>
          </cell>
          <cell r="AG86">
            <v>0</v>
          </cell>
          <cell r="AH86">
            <v>0</v>
          </cell>
          <cell r="AI86">
            <v>0</v>
          </cell>
          <cell r="AJ86">
            <v>0</v>
          </cell>
          <cell r="AK86">
            <v>0</v>
          </cell>
          <cell r="AL86">
            <v>0</v>
          </cell>
          <cell r="AM86">
            <v>1</v>
          </cell>
          <cell r="AN86" t="str">
            <v>never resealed</v>
          </cell>
          <cell r="BO86" t="str">
            <v>RS 052</v>
          </cell>
          <cell r="BP86">
            <v>12.7</v>
          </cell>
          <cell r="BQ86">
            <v>6</v>
          </cell>
          <cell r="BR86" t="str">
            <v>F</v>
          </cell>
          <cell r="BS86" t="str">
            <v>C</v>
          </cell>
          <cell r="BT86">
            <v>0</v>
          </cell>
          <cell r="BU86" t="str">
            <v>DS</v>
          </cell>
          <cell r="BV86" t="str">
            <v/>
          </cell>
          <cell r="BW86">
            <v>1</v>
          </cell>
          <cell r="BX86">
            <v>15</v>
          </cell>
          <cell r="BY86" t="str">
            <v xml:space="preserve"> </v>
          </cell>
          <cell r="BZ86">
            <v>1</v>
          </cell>
          <cell r="CA86">
            <v>22</v>
          </cell>
          <cell r="CB86">
            <v>2.427</v>
          </cell>
          <cell r="CC86">
            <v>5.75</v>
          </cell>
          <cell r="CD86">
            <v>0</v>
          </cell>
          <cell r="CE86">
            <v>0</v>
          </cell>
          <cell r="CF86">
            <v>0</v>
          </cell>
          <cell r="CG86">
            <v>0</v>
          </cell>
          <cell r="CH86">
            <v>0</v>
          </cell>
          <cell r="CI86">
            <v>0.12</v>
          </cell>
          <cell r="CJ86">
            <v>3.9999999999999996E-4</v>
          </cell>
          <cell r="CK86">
            <v>3.9999999999999996E-4</v>
          </cell>
          <cell r="CL86">
            <v>0</v>
          </cell>
          <cell r="CM86">
            <v>1.5507692307692309E-4</v>
          </cell>
          <cell r="CN86">
            <v>1.5507692307692309E-4</v>
          </cell>
          <cell r="CO86">
            <v>0</v>
          </cell>
          <cell r="CP86">
            <v>0</v>
          </cell>
          <cell r="CQ86">
            <v>5.7501550769230771</v>
          </cell>
          <cell r="CR86">
            <v>0</v>
          </cell>
          <cell r="CS86">
            <v>1</v>
          </cell>
          <cell r="CT86">
            <v>0</v>
          </cell>
          <cell r="CU86">
            <v>0</v>
          </cell>
          <cell r="CV86">
            <v>4</v>
          </cell>
          <cell r="CW86">
            <v>4</v>
          </cell>
          <cell r="CX86" t="str">
            <v xml:space="preserve"> </v>
          </cell>
          <cell r="CY86">
            <v>1</v>
          </cell>
          <cell r="CZ86">
            <v>1</v>
          </cell>
          <cell r="DA86">
            <v>1</v>
          </cell>
          <cell r="DB86">
            <v>300</v>
          </cell>
          <cell r="DC86">
            <v>141</v>
          </cell>
          <cell r="DD86">
            <v>78</v>
          </cell>
          <cell r="DE86">
            <v>23</v>
          </cell>
          <cell r="DF86">
            <v>35</v>
          </cell>
          <cell r="DG86">
            <v>6</v>
          </cell>
          <cell r="DH86">
            <v>3</v>
          </cell>
          <cell r="DI86">
            <v>15</v>
          </cell>
        </row>
        <row r="87">
          <cell r="A87" t="str">
            <v>RS 048</v>
          </cell>
          <cell r="B87">
            <v>48</v>
          </cell>
          <cell r="C87" t="str">
            <v>C</v>
          </cell>
          <cell r="D87" t="str">
            <v>T</v>
          </cell>
          <cell r="E87" t="str">
            <v>Chamulala - Dwangwa River</v>
          </cell>
          <cell r="F87" t="str">
            <v>M05</v>
          </cell>
          <cell r="G87">
            <v>5</v>
          </cell>
          <cell r="H87">
            <v>10.199999999999999</v>
          </cell>
          <cell r="I87" t="str">
            <v>F</v>
          </cell>
          <cell r="J87" t="str">
            <v>NKHOTA KOTA</v>
          </cell>
          <cell r="K87">
            <v>4</v>
          </cell>
          <cell r="L87">
            <v>0</v>
          </cell>
          <cell r="W87">
            <v>94</v>
          </cell>
          <cell r="X87" t="str">
            <v>DS</v>
          </cell>
          <cell r="Y87">
            <v>150</v>
          </cell>
          <cell r="Z87" t="str">
            <v>SB</v>
          </cell>
          <cell r="AA87">
            <v>225</v>
          </cell>
          <cell r="AB87" t="str">
            <v>GR</v>
          </cell>
          <cell r="AC87">
            <v>22</v>
          </cell>
          <cell r="AD87" t="str">
            <v>VR</v>
          </cell>
          <cell r="AE87">
            <v>0</v>
          </cell>
          <cell r="AF87">
            <v>0</v>
          </cell>
          <cell r="AG87">
            <v>0</v>
          </cell>
          <cell r="AH87">
            <v>0</v>
          </cell>
          <cell r="AI87">
            <v>0</v>
          </cell>
          <cell r="AJ87">
            <v>0</v>
          </cell>
          <cell r="AK87">
            <v>0</v>
          </cell>
          <cell r="AL87">
            <v>0</v>
          </cell>
          <cell r="AM87">
            <v>1</v>
          </cell>
          <cell r="AN87" t="str">
            <v>never resealed</v>
          </cell>
          <cell r="BO87" t="str">
            <v>RS 048</v>
          </cell>
          <cell r="BP87">
            <v>10.199999999999999</v>
          </cell>
          <cell r="BQ87">
            <v>6.7</v>
          </cell>
          <cell r="BR87" t="str">
            <v>F</v>
          </cell>
          <cell r="BS87" t="str">
            <v>S</v>
          </cell>
          <cell r="BT87">
            <v>0</v>
          </cell>
          <cell r="BU87" t="str">
            <v>DS</v>
          </cell>
          <cell r="BV87" t="str">
            <v/>
          </cell>
          <cell r="BW87">
            <v>1</v>
          </cell>
          <cell r="BX87">
            <v>15</v>
          </cell>
          <cell r="BY87" t="str">
            <v xml:space="preserve"> </v>
          </cell>
          <cell r="BZ87">
            <v>1</v>
          </cell>
          <cell r="CA87">
            <v>22</v>
          </cell>
          <cell r="CB87">
            <v>2.427</v>
          </cell>
          <cell r="CC87">
            <v>5</v>
          </cell>
          <cell r="CD87">
            <v>0</v>
          </cell>
          <cell r="CE87">
            <v>0</v>
          </cell>
          <cell r="CF87">
            <v>0</v>
          </cell>
          <cell r="CG87">
            <v>0</v>
          </cell>
          <cell r="CH87">
            <v>0</v>
          </cell>
          <cell r="CI87">
            <v>0.1</v>
          </cell>
          <cell r="CJ87">
            <v>2.9850746268656722E-4</v>
          </cell>
          <cell r="CK87">
            <v>2.9850746268656722E-4</v>
          </cell>
          <cell r="CL87">
            <v>0</v>
          </cell>
          <cell r="CM87">
            <v>1.1572904707233067E-4</v>
          </cell>
          <cell r="CN87">
            <v>1.1572904707233067E-4</v>
          </cell>
          <cell r="CO87">
            <v>0</v>
          </cell>
          <cell r="CP87">
            <v>0</v>
          </cell>
          <cell r="CQ87">
            <v>5.0001157290470726</v>
          </cell>
          <cell r="CR87">
            <v>0</v>
          </cell>
          <cell r="CS87">
            <v>1</v>
          </cell>
          <cell r="CT87">
            <v>0</v>
          </cell>
          <cell r="CU87">
            <v>0</v>
          </cell>
          <cell r="CV87">
            <v>4</v>
          </cell>
          <cell r="CW87">
            <v>4</v>
          </cell>
          <cell r="CX87" t="str">
            <v xml:space="preserve"> </v>
          </cell>
          <cell r="CY87">
            <v>1.5</v>
          </cell>
          <cell r="CZ87">
            <v>1</v>
          </cell>
          <cell r="DA87">
            <v>1</v>
          </cell>
          <cell r="DB87">
            <v>300</v>
          </cell>
          <cell r="DC87">
            <v>141</v>
          </cell>
          <cell r="DD87">
            <v>78</v>
          </cell>
          <cell r="DE87">
            <v>23</v>
          </cell>
          <cell r="DF87">
            <v>35</v>
          </cell>
          <cell r="DG87">
            <v>6</v>
          </cell>
          <cell r="DH87">
            <v>3</v>
          </cell>
          <cell r="DI87">
            <v>15</v>
          </cell>
        </row>
        <row r="88">
          <cell r="A88" t="str">
            <v>RS 062</v>
          </cell>
          <cell r="B88">
            <v>62</v>
          </cell>
          <cell r="C88" t="str">
            <v>C</v>
          </cell>
          <cell r="D88" t="str">
            <v>T</v>
          </cell>
          <cell r="E88" t="str">
            <v>Dwangwa River- Musejere River</v>
          </cell>
          <cell r="F88" t="str">
            <v>M05</v>
          </cell>
          <cell r="G88">
            <v>6</v>
          </cell>
          <cell r="H88">
            <v>28.1</v>
          </cell>
          <cell r="I88" t="str">
            <v>F</v>
          </cell>
          <cell r="J88" t="str">
            <v>NKHOTA KOTA</v>
          </cell>
          <cell r="K88">
            <v>4</v>
          </cell>
          <cell r="L88">
            <v>0</v>
          </cell>
          <cell r="W88">
            <v>81</v>
          </cell>
          <cell r="X88" t="str">
            <v>ST</v>
          </cell>
          <cell r="Y88">
            <v>150</v>
          </cell>
          <cell r="Z88" t="str">
            <v>SB</v>
          </cell>
          <cell r="AA88">
            <v>225</v>
          </cell>
          <cell r="AB88" t="str">
            <v>GR</v>
          </cell>
          <cell r="AC88">
            <v>22</v>
          </cell>
          <cell r="AD88" t="str">
            <v>VR</v>
          </cell>
          <cell r="AE88">
            <v>93</v>
          </cell>
          <cell r="AF88" t="str">
            <v>SR</v>
          </cell>
          <cell r="AG88" t="str">
            <v>ST</v>
          </cell>
          <cell r="AH88">
            <v>10</v>
          </cell>
          <cell r="AI88">
            <v>0</v>
          </cell>
          <cell r="AJ88">
            <v>0</v>
          </cell>
          <cell r="AK88">
            <v>0</v>
          </cell>
          <cell r="AL88">
            <v>0</v>
          </cell>
          <cell r="AM88">
            <v>4</v>
          </cell>
          <cell r="AN88">
            <v>0</v>
          </cell>
          <cell r="BO88" t="str">
            <v>RS 062</v>
          </cell>
          <cell r="BP88">
            <v>28.1</v>
          </cell>
          <cell r="BQ88">
            <v>5.5</v>
          </cell>
          <cell r="BR88" t="str">
            <v>F</v>
          </cell>
          <cell r="BS88" t="str">
            <v>C</v>
          </cell>
          <cell r="BT88">
            <v>0</v>
          </cell>
          <cell r="BU88" t="str">
            <v>ST</v>
          </cell>
          <cell r="BV88" t="str">
            <v>ST</v>
          </cell>
          <cell r="BW88">
            <v>4</v>
          </cell>
          <cell r="BX88">
            <v>10</v>
          </cell>
          <cell r="BY88">
            <v>10</v>
          </cell>
          <cell r="BZ88">
            <v>1</v>
          </cell>
          <cell r="CA88">
            <v>22</v>
          </cell>
          <cell r="CB88">
            <v>2.4350000000000001</v>
          </cell>
          <cell r="CC88">
            <v>4.9400000000000004</v>
          </cell>
          <cell r="CD88">
            <v>0</v>
          </cell>
          <cell r="CE88">
            <v>0</v>
          </cell>
          <cell r="CF88">
            <v>0</v>
          </cell>
          <cell r="CG88">
            <v>0</v>
          </cell>
          <cell r="CH88">
            <v>0</v>
          </cell>
          <cell r="CI88">
            <v>1.4</v>
          </cell>
          <cell r="CJ88">
            <v>5.0909090909090904E-3</v>
          </cell>
          <cell r="CK88">
            <v>5.0909090909090904E-3</v>
          </cell>
          <cell r="CL88">
            <v>0</v>
          </cell>
          <cell r="CM88">
            <v>1.9737062937062936E-3</v>
          </cell>
          <cell r="CN88">
            <v>1.9737062937062936E-3</v>
          </cell>
          <cell r="CO88">
            <v>0</v>
          </cell>
          <cell r="CP88">
            <v>0</v>
          </cell>
          <cell r="CQ88">
            <v>4.941973706293707</v>
          </cell>
          <cell r="CR88">
            <v>0</v>
          </cell>
          <cell r="CS88">
            <v>1</v>
          </cell>
          <cell r="CT88">
            <v>0</v>
          </cell>
          <cell r="CU88">
            <v>0</v>
          </cell>
          <cell r="CV88">
            <v>5</v>
          </cell>
          <cell r="CW88">
            <v>17</v>
          </cell>
          <cell r="CX88">
            <v>34</v>
          </cell>
          <cell r="CY88">
            <v>2</v>
          </cell>
          <cell r="CZ88">
            <v>1.5</v>
          </cell>
          <cell r="DA88">
            <v>1.5</v>
          </cell>
          <cell r="DB88">
            <v>300</v>
          </cell>
          <cell r="DC88">
            <v>141</v>
          </cell>
          <cell r="DD88">
            <v>78</v>
          </cell>
          <cell r="DE88">
            <v>23</v>
          </cell>
          <cell r="DF88">
            <v>35</v>
          </cell>
          <cell r="DG88">
            <v>6</v>
          </cell>
          <cell r="DH88">
            <v>3</v>
          </cell>
          <cell r="DI88">
            <v>15</v>
          </cell>
        </row>
        <row r="89">
          <cell r="A89" t="str">
            <v>RS 043</v>
          </cell>
          <cell r="B89">
            <v>43</v>
          </cell>
          <cell r="C89" t="str">
            <v>C</v>
          </cell>
          <cell r="D89" t="str">
            <v>T</v>
          </cell>
          <cell r="E89" t="str">
            <v>Musenjere River- Bua River</v>
          </cell>
          <cell r="F89" t="str">
            <v>M05</v>
          </cell>
          <cell r="G89">
            <v>7</v>
          </cell>
          <cell r="H89">
            <v>14.7</v>
          </cell>
          <cell r="I89" t="str">
            <v>R</v>
          </cell>
          <cell r="J89" t="str">
            <v>NKHOTA KOTA</v>
          </cell>
          <cell r="K89">
            <v>5</v>
          </cell>
          <cell r="L89">
            <v>0</v>
          </cell>
          <cell r="W89">
            <v>81</v>
          </cell>
          <cell r="X89" t="str">
            <v>ST</v>
          </cell>
          <cell r="Y89">
            <v>150</v>
          </cell>
          <cell r="Z89" t="str">
            <v>SB</v>
          </cell>
          <cell r="AA89">
            <v>225</v>
          </cell>
          <cell r="AB89" t="str">
            <v>GR</v>
          </cell>
          <cell r="AC89">
            <v>22</v>
          </cell>
          <cell r="AD89" t="str">
            <v>VR</v>
          </cell>
          <cell r="AE89">
            <v>93</v>
          </cell>
          <cell r="AF89" t="str">
            <v>SR</v>
          </cell>
          <cell r="AG89" t="str">
            <v>ST</v>
          </cell>
          <cell r="AH89">
            <v>10</v>
          </cell>
          <cell r="AI89">
            <v>0</v>
          </cell>
          <cell r="AJ89">
            <v>0</v>
          </cell>
          <cell r="AK89">
            <v>0</v>
          </cell>
          <cell r="AL89">
            <v>0</v>
          </cell>
          <cell r="AM89">
            <v>4</v>
          </cell>
          <cell r="AN89">
            <v>0</v>
          </cell>
          <cell r="BO89" t="str">
            <v>RS 043</v>
          </cell>
          <cell r="BP89">
            <v>14.7</v>
          </cell>
          <cell r="BQ89">
            <v>5.5</v>
          </cell>
          <cell r="BR89" t="str">
            <v>R</v>
          </cell>
          <cell r="BS89" t="str">
            <v>C</v>
          </cell>
          <cell r="BT89">
            <v>0</v>
          </cell>
          <cell r="BU89" t="str">
            <v>ST</v>
          </cell>
          <cell r="BV89" t="str">
            <v>ST</v>
          </cell>
          <cell r="BW89">
            <v>4</v>
          </cell>
          <cell r="BX89">
            <v>10</v>
          </cell>
          <cell r="BY89">
            <v>10</v>
          </cell>
          <cell r="BZ89">
            <v>1</v>
          </cell>
          <cell r="CA89">
            <v>22</v>
          </cell>
          <cell r="CB89">
            <v>2.4350000000000001</v>
          </cell>
          <cell r="CC89">
            <v>4.7440662477307649</v>
          </cell>
          <cell r="CD89">
            <v>37</v>
          </cell>
          <cell r="CE89">
            <v>10</v>
          </cell>
          <cell r="CF89">
            <v>0</v>
          </cell>
          <cell r="CG89">
            <v>37</v>
          </cell>
          <cell r="CH89">
            <v>10</v>
          </cell>
          <cell r="CI89">
            <v>1.8</v>
          </cell>
          <cell r="CJ89">
            <v>6.5454545454545461E-3</v>
          </cell>
          <cell r="CK89">
            <v>6.5454545454545461E-3</v>
          </cell>
          <cell r="CL89">
            <v>0</v>
          </cell>
          <cell r="CM89">
            <v>2.537622377622378E-3</v>
          </cell>
          <cell r="CN89">
            <v>2.537622377622378E-3</v>
          </cell>
          <cell r="CO89">
            <v>0</v>
          </cell>
          <cell r="CP89">
            <v>0</v>
          </cell>
          <cell r="CQ89">
            <v>4.7466038701083875</v>
          </cell>
          <cell r="CR89">
            <v>0</v>
          </cell>
          <cell r="CS89">
            <v>1</v>
          </cell>
          <cell r="CT89">
            <v>0</v>
          </cell>
          <cell r="CU89">
            <v>0</v>
          </cell>
          <cell r="CV89">
            <v>5</v>
          </cell>
          <cell r="CW89">
            <v>17</v>
          </cell>
          <cell r="CX89">
            <v>34</v>
          </cell>
          <cell r="CY89">
            <v>2</v>
          </cell>
          <cell r="CZ89">
            <v>1</v>
          </cell>
          <cell r="DA89">
            <v>1.3</v>
          </cell>
          <cell r="DB89">
            <v>300</v>
          </cell>
          <cell r="DC89">
            <v>141</v>
          </cell>
          <cell r="DD89">
            <v>78</v>
          </cell>
          <cell r="DE89">
            <v>23</v>
          </cell>
          <cell r="DF89">
            <v>35</v>
          </cell>
          <cell r="DG89">
            <v>6</v>
          </cell>
          <cell r="DH89">
            <v>3</v>
          </cell>
          <cell r="DI89">
            <v>15</v>
          </cell>
        </row>
        <row r="90">
          <cell r="A90" t="str">
            <v>RS 066</v>
          </cell>
          <cell r="B90">
            <v>66</v>
          </cell>
          <cell r="C90" t="str">
            <v>C</v>
          </cell>
          <cell r="D90" t="str">
            <v>T</v>
          </cell>
          <cell r="E90" t="str">
            <v>Bua River - Nkhota-kota</v>
          </cell>
          <cell r="F90" t="str">
            <v>M05</v>
          </cell>
          <cell r="G90">
            <v>8</v>
          </cell>
          <cell r="H90">
            <v>14.8</v>
          </cell>
          <cell r="I90" t="str">
            <v>F</v>
          </cell>
          <cell r="J90" t="str">
            <v>NKHOTA KOTA</v>
          </cell>
          <cell r="K90">
            <v>5</v>
          </cell>
          <cell r="L90">
            <v>0</v>
          </cell>
          <cell r="W90">
            <v>81</v>
          </cell>
          <cell r="X90" t="str">
            <v>ST</v>
          </cell>
          <cell r="Y90">
            <v>150</v>
          </cell>
          <cell r="Z90" t="str">
            <v>SB</v>
          </cell>
          <cell r="AA90">
            <v>225</v>
          </cell>
          <cell r="AB90" t="str">
            <v>GR</v>
          </cell>
          <cell r="AC90">
            <v>22</v>
          </cell>
          <cell r="AD90" t="str">
            <v>VR</v>
          </cell>
          <cell r="AE90">
            <v>93</v>
          </cell>
          <cell r="AF90" t="str">
            <v>SR</v>
          </cell>
          <cell r="AG90" t="str">
            <v>ST</v>
          </cell>
          <cell r="AH90">
            <v>10</v>
          </cell>
          <cell r="AI90">
            <v>0</v>
          </cell>
          <cell r="AJ90">
            <v>0</v>
          </cell>
          <cell r="AK90">
            <v>0</v>
          </cell>
          <cell r="AL90">
            <v>0</v>
          </cell>
          <cell r="AM90">
            <v>4</v>
          </cell>
          <cell r="AN90">
            <v>0</v>
          </cell>
          <cell r="BO90" t="str">
            <v>RS 066</v>
          </cell>
          <cell r="BP90">
            <v>14.8</v>
          </cell>
          <cell r="BQ90">
            <v>5.5</v>
          </cell>
          <cell r="BR90" t="str">
            <v>F</v>
          </cell>
          <cell r="BS90" t="str">
            <v>C</v>
          </cell>
          <cell r="BT90">
            <v>0</v>
          </cell>
          <cell r="BU90" t="str">
            <v>ST</v>
          </cell>
          <cell r="BV90" t="str">
            <v>ST</v>
          </cell>
          <cell r="BW90">
            <v>4</v>
          </cell>
          <cell r="BX90">
            <v>10</v>
          </cell>
          <cell r="BY90">
            <v>10</v>
          </cell>
          <cell r="BZ90">
            <v>1</v>
          </cell>
          <cell r="CA90">
            <v>22</v>
          </cell>
          <cell r="CB90">
            <v>2.4350000000000001</v>
          </cell>
          <cell r="CC90">
            <v>5.3031239438852342</v>
          </cell>
          <cell r="CD90">
            <v>27</v>
          </cell>
          <cell r="CE90">
            <v>19</v>
          </cell>
          <cell r="CF90">
            <v>4</v>
          </cell>
          <cell r="CG90">
            <v>23</v>
          </cell>
          <cell r="CH90">
            <v>15</v>
          </cell>
          <cell r="CI90">
            <v>2.6</v>
          </cell>
          <cell r="CJ90">
            <v>9.4545454545454551E-3</v>
          </cell>
          <cell r="CK90">
            <v>4.0094545454545454</v>
          </cell>
          <cell r="CL90">
            <v>4</v>
          </cell>
          <cell r="CM90">
            <v>7.0126993006993002E-2</v>
          </cell>
          <cell r="CN90">
            <v>7.0126993006993002E-2</v>
          </cell>
          <cell r="CO90">
            <v>0</v>
          </cell>
          <cell r="CP90">
            <v>0</v>
          </cell>
          <cell r="CQ90">
            <v>5.3732509368922274</v>
          </cell>
          <cell r="CR90">
            <v>0</v>
          </cell>
          <cell r="CS90">
            <v>1</v>
          </cell>
          <cell r="CT90">
            <v>0</v>
          </cell>
          <cell r="CU90">
            <v>0</v>
          </cell>
          <cell r="CV90">
            <v>5</v>
          </cell>
          <cell r="CW90">
            <v>17</v>
          </cell>
          <cell r="CX90">
            <v>34</v>
          </cell>
          <cell r="CY90">
            <v>2</v>
          </cell>
          <cell r="CZ90">
            <v>1.2</v>
          </cell>
          <cell r="DA90">
            <v>1.1000000000000001</v>
          </cell>
          <cell r="DB90">
            <v>300</v>
          </cell>
          <cell r="DC90">
            <v>141</v>
          </cell>
          <cell r="DD90">
            <v>78</v>
          </cell>
          <cell r="DE90">
            <v>23</v>
          </cell>
          <cell r="DF90">
            <v>35</v>
          </cell>
          <cell r="DG90">
            <v>6</v>
          </cell>
          <cell r="DH90">
            <v>3</v>
          </cell>
          <cell r="DI90">
            <v>15</v>
          </cell>
        </row>
        <row r="91">
          <cell r="A91" t="str">
            <v>RS 050</v>
          </cell>
          <cell r="B91">
            <v>50</v>
          </cell>
          <cell r="C91" t="str">
            <v>C</v>
          </cell>
          <cell r="D91" t="str">
            <v>T</v>
          </cell>
          <cell r="E91" t="str">
            <v>Km 11.6-Km 18.3 (Nkhota-kota - Chia)</v>
          </cell>
          <cell r="F91" t="str">
            <v>M05</v>
          </cell>
          <cell r="G91">
            <v>10</v>
          </cell>
          <cell r="H91">
            <v>6.7</v>
          </cell>
          <cell r="I91" t="str">
            <v>F</v>
          </cell>
          <cell r="J91" t="str">
            <v>NKHOTA KOTA</v>
          </cell>
          <cell r="K91">
            <v>5</v>
          </cell>
          <cell r="L91">
            <v>0</v>
          </cell>
          <cell r="W91">
            <v>81</v>
          </cell>
          <cell r="X91" t="str">
            <v>DS</v>
          </cell>
          <cell r="Y91">
            <v>200</v>
          </cell>
          <cell r="Z91" t="str">
            <v>SB</v>
          </cell>
          <cell r="AA91">
            <v>100</v>
          </cell>
          <cell r="AB91" t="str">
            <v>GR</v>
          </cell>
          <cell r="AC91">
            <v>4</v>
          </cell>
          <cell r="AD91" t="str">
            <v>VR</v>
          </cell>
          <cell r="AE91">
            <v>93</v>
          </cell>
          <cell r="AF91" t="str">
            <v>SR</v>
          </cell>
          <cell r="AG91" t="str">
            <v>ST</v>
          </cell>
          <cell r="AH91">
            <v>10</v>
          </cell>
          <cell r="AI91">
            <v>0</v>
          </cell>
          <cell r="AJ91">
            <v>0</v>
          </cell>
          <cell r="AK91">
            <v>0</v>
          </cell>
          <cell r="AL91">
            <v>0</v>
          </cell>
          <cell r="AM91">
            <v>4</v>
          </cell>
          <cell r="AN91">
            <v>0</v>
          </cell>
          <cell r="BO91" t="str">
            <v>RS 050</v>
          </cell>
          <cell r="BP91">
            <v>6.7</v>
          </cell>
          <cell r="BQ91">
            <v>5.5</v>
          </cell>
          <cell r="BR91" t="str">
            <v>F</v>
          </cell>
          <cell r="BS91" t="str">
            <v>C</v>
          </cell>
          <cell r="BT91">
            <v>0</v>
          </cell>
          <cell r="BU91" t="str">
            <v>ST</v>
          </cell>
          <cell r="BV91" t="str">
            <v>DS</v>
          </cell>
          <cell r="BW91">
            <v>4</v>
          </cell>
          <cell r="BX91">
            <v>10</v>
          </cell>
          <cell r="BY91">
            <v>15</v>
          </cell>
          <cell r="BZ91">
            <v>1</v>
          </cell>
          <cell r="CA91">
            <v>4</v>
          </cell>
          <cell r="CB91">
            <v>1.3540000000000001</v>
          </cell>
          <cell r="CC91">
            <v>4.8691634262704078</v>
          </cell>
          <cell r="CD91">
            <v>34</v>
          </cell>
          <cell r="CE91">
            <v>22</v>
          </cell>
          <cell r="CF91">
            <v>7</v>
          </cell>
          <cell r="CG91">
            <v>27</v>
          </cell>
          <cell r="CH91">
            <v>15</v>
          </cell>
          <cell r="CI91">
            <v>3.1</v>
          </cell>
          <cell r="CJ91">
            <v>1.1272727272727275E-2</v>
          </cell>
          <cell r="CK91">
            <v>7.0112727272727273</v>
          </cell>
          <cell r="CL91">
            <v>7</v>
          </cell>
          <cell r="CM91">
            <v>0.12067804195804198</v>
          </cell>
          <cell r="CN91">
            <v>0.12067804195804198</v>
          </cell>
          <cell r="CO91">
            <v>0</v>
          </cell>
          <cell r="CP91">
            <v>0</v>
          </cell>
          <cell r="CQ91">
            <v>4.98984146822845</v>
          </cell>
          <cell r="CR91">
            <v>0</v>
          </cell>
          <cell r="CS91">
            <v>1.4</v>
          </cell>
          <cell r="CT91">
            <v>1.9999999999999996</v>
          </cell>
          <cell r="CU91">
            <v>0.79999999999999982</v>
          </cell>
          <cell r="CV91">
            <v>5</v>
          </cell>
          <cell r="CW91">
            <v>17</v>
          </cell>
          <cell r="CX91">
            <v>34</v>
          </cell>
          <cell r="CY91">
            <v>2</v>
          </cell>
          <cell r="CZ91">
            <v>1.2</v>
          </cell>
          <cell r="DA91">
            <v>1.1000000000000001</v>
          </cell>
          <cell r="DB91">
            <v>250</v>
          </cell>
          <cell r="DC91">
            <v>118</v>
          </cell>
          <cell r="DD91">
            <v>65</v>
          </cell>
          <cell r="DE91">
            <v>19</v>
          </cell>
          <cell r="DF91">
            <v>29</v>
          </cell>
          <cell r="DG91">
            <v>5</v>
          </cell>
          <cell r="DH91">
            <v>3</v>
          </cell>
          <cell r="DI91">
            <v>13</v>
          </cell>
        </row>
        <row r="92">
          <cell r="A92" t="str">
            <v>RS 054</v>
          </cell>
          <cell r="B92">
            <v>54</v>
          </cell>
          <cell r="C92" t="str">
            <v>C</v>
          </cell>
          <cell r="D92" t="str">
            <v>T</v>
          </cell>
          <cell r="E92" t="str">
            <v>Km 18.3 - Chia River</v>
          </cell>
          <cell r="F92" t="str">
            <v>M05</v>
          </cell>
          <cell r="G92">
            <v>11</v>
          </cell>
          <cell r="H92">
            <v>5.4</v>
          </cell>
          <cell r="I92" t="str">
            <v>F</v>
          </cell>
          <cell r="J92" t="str">
            <v>NKHOTA KOTA</v>
          </cell>
          <cell r="K92">
            <v>5</v>
          </cell>
          <cell r="L92">
            <v>0</v>
          </cell>
          <cell r="W92">
            <v>78</v>
          </cell>
          <cell r="X92" t="str">
            <v>ST</v>
          </cell>
          <cell r="Y92">
            <v>150</v>
          </cell>
          <cell r="Z92" t="str">
            <v>SB</v>
          </cell>
          <cell r="AA92">
            <v>225</v>
          </cell>
          <cell r="AB92" t="str">
            <v>GR</v>
          </cell>
          <cell r="AC92">
            <v>22</v>
          </cell>
          <cell r="AD92" t="str">
            <v>VR</v>
          </cell>
          <cell r="AE92">
            <v>93</v>
          </cell>
          <cell r="AF92" t="str">
            <v>SR</v>
          </cell>
          <cell r="AG92" t="str">
            <v>ST</v>
          </cell>
          <cell r="AH92">
            <v>10</v>
          </cell>
          <cell r="AI92">
            <v>0</v>
          </cell>
          <cell r="AJ92">
            <v>0</v>
          </cell>
          <cell r="AK92">
            <v>0</v>
          </cell>
          <cell r="AL92">
            <v>0</v>
          </cell>
          <cell r="AM92">
            <v>4</v>
          </cell>
          <cell r="AN92">
            <v>0</v>
          </cell>
          <cell r="BO92" t="str">
            <v>RS 054</v>
          </cell>
          <cell r="BP92">
            <v>5.4</v>
          </cell>
          <cell r="BQ92">
            <v>5.5</v>
          </cell>
          <cell r="BR92" t="str">
            <v>F</v>
          </cell>
          <cell r="BS92" t="str">
            <v>C</v>
          </cell>
          <cell r="BT92">
            <v>0</v>
          </cell>
          <cell r="BU92" t="str">
            <v>ST</v>
          </cell>
          <cell r="BV92" t="str">
            <v>ST</v>
          </cell>
          <cell r="BW92">
            <v>4</v>
          </cell>
          <cell r="BX92">
            <v>10</v>
          </cell>
          <cell r="BY92">
            <v>10</v>
          </cell>
          <cell r="BZ92">
            <v>1</v>
          </cell>
          <cell r="CA92">
            <v>22</v>
          </cell>
          <cell r="CB92">
            <v>2.4350000000000001</v>
          </cell>
          <cell r="CC92">
            <v>6.2855176278918226</v>
          </cell>
          <cell r="CD92">
            <v>90</v>
          </cell>
          <cell r="CE92">
            <v>65</v>
          </cell>
          <cell r="CF92">
            <v>50</v>
          </cell>
          <cell r="CG92">
            <v>40</v>
          </cell>
          <cell r="CH92">
            <v>15</v>
          </cell>
          <cell r="CI92">
            <v>1.2</v>
          </cell>
          <cell r="CJ92">
            <v>4.3636363636363638E-3</v>
          </cell>
          <cell r="CK92">
            <v>10</v>
          </cell>
          <cell r="CL92">
            <v>50</v>
          </cell>
          <cell r="CM92">
            <v>0.43241734265734261</v>
          </cell>
          <cell r="CN92">
            <v>0.43241734265734261</v>
          </cell>
          <cell r="CO92">
            <v>0</v>
          </cell>
          <cell r="CP92">
            <v>0</v>
          </cell>
          <cell r="CQ92">
            <v>6.7179349705491651</v>
          </cell>
          <cell r="CR92">
            <v>0</v>
          </cell>
          <cell r="CS92">
            <v>3</v>
          </cell>
          <cell r="CT92">
            <v>15</v>
          </cell>
          <cell r="CU92">
            <v>6</v>
          </cell>
          <cell r="CV92">
            <v>5</v>
          </cell>
          <cell r="CW92">
            <v>20</v>
          </cell>
          <cell r="CX92">
            <v>40</v>
          </cell>
          <cell r="CY92">
            <v>2</v>
          </cell>
          <cell r="CZ92">
            <v>1</v>
          </cell>
          <cell r="DA92">
            <v>1</v>
          </cell>
          <cell r="DB92">
            <v>250</v>
          </cell>
          <cell r="DC92">
            <v>118</v>
          </cell>
          <cell r="DD92">
            <v>65</v>
          </cell>
          <cell r="DE92">
            <v>19</v>
          </cell>
          <cell r="DF92">
            <v>29</v>
          </cell>
          <cell r="DG92">
            <v>5</v>
          </cell>
          <cell r="DH92">
            <v>3</v>
          </cell>
          <cell r="DI92">
            <v>13</v>
          </cell>
        </row>
        <row r="93">
          <cell r="A93" t="str">
            <v>RS 053</v>
          </cell>
          <cell r="B93">
            <v>53</v>
          </cell>
          <cell r="C93" t="str">
            <v>C</v>
          </cell>
          <cell r="D93" t="str">
            <v>T</v>
          </cell>
          <cell r="E93" t="str">
            <v>Chia River-Benga</v>
          </cell>
          <cell r="F93" t="str">
            <v>M05</v>
          </cell>
          <cell r="G93">
            <v>12</v>
          </cell>
          <cell r="H93">
            <v>29.4</v>
          </cell>
          <cell r="I93" t="str">
            <v>F</v>
          </cell>
          <cell r="J93" t="str">
            <v>NKHOTA KOTA</v>
          </cell>
          <cell r="K93">
            <v>5</v>
          </cell>
          <cell r="L93">
            <v>0</v>
          </cell>
          <cell r="W93">
            <v>78</v>
          </cell>
          <cell r="X93" t="str">
            <v>ST</v>
          </cell>
          <cell r="Y93">
            <v>150</v>
          </cell>
          <cell r="Z93" t="str">
            <v>SB</v>
          </cell>
          <cell r="AA93">
            <v>225</v>
          </cell>
          <cell r="AB93" t="str">
            <v>GR</v>
          </cell>
          <cell r="AC93">
            <v>22</v>
          </cell>
          <cell r="AD93" t="str">
            <v>VR</v>
          </cell>
          <cell r="AE93">
            <v>93</v>
          </cell>
          <cell r="AF93" t="str">
            <v>SR</v>
          </cell>
          <cell r="AG93" t="str">
            <v>ST</v>
          </cell>
          <cell r="AH93">
            <v>10</v>
          </cell>
          <cell r="AI93">
            <v>0</v>
          </cell>
          <cell r="AJ93">
            <v>0</v>
          </cell>
          <cell r="AK93">
            <v>0</v>
          </cell>
          <cell r="AL93">
            <v>0</v>
          </cell>
          <cell r="AM93">
            <v>4</v>
          </cell>
          <cell r="AN93" t="str">
            <v>10km reconstructed 1993</v>
          </cell>
          <cell r="BO93" t="str">
            <v>RS 053</v>
          </cell>
          <cell r="BP93">
            <v>29.4</v>
          </cell>
          <cell r="BQ93">
            <v>6</v>
          </cell>
          <cell r="BR93" t="str">
            <v>F</v>
          </cell>
          <cell r="BS93" t="str">
            <v>C</v>
          </cell>
          <cell r="BT93">
            <v>0</v>
          </cell>
          <cell r="BU93" t="str">
            <v>ST</v>
          </cell>
          <cell r="BV93" t="str">
            <v>ST</v>
          </cell>
          <cell r="BW93">
            <v>4</v>
          </cell>
          <cell r="BX93">
            <v>10</v>
          </cell>
          <cell r="BY93">
            <v>10</v>
          </cell>
          <cell r="BZ93">
            <v>1</v>
          </cell>
          <cell r="CA93">
            <v>22</v>
          </cell>
          <cell r="CB93">
            <v>2.4350000000000001</v>
          </cell>
          <cell r="CC93">
            <v>4.63</v>
          </cell>
          <cell r="CD93">
            <v>16</v>
          </cell>
          <cell r="CE93">
            <v>13</v>
          </cell>
          <cell r="CF93">
            <v>0</v>
          </cell>
          <cell r="CG93">
            <v>16</v>
          </cell>
          <cell r="CH93">
            <v>13</v>
          </cell>
          <cell r="CI93">
            <v>4.0999999999999996</v>
          </cell>
          <cell r="CJ93">
            <v>1.3666666666666667E-2</v>
          </cell>
          <cell r="CK93">
            <v>1.3666666666666667E-2</v>
          </cell>
          <cell r="CL93">
            <v>0</v>
          </cell>
          <cell r="CM93">
            <v>5.2984615384615383E-3</v>
          </cell>
          <cell r="CN93">
            <v>5.2984615384615383E-3</v>
          </cell>
          <cell r="CO93">
            <v>0</v>
          </cell>
          <cell r="CP93">
            <v>0</v>
          </cell>
          <cell r="CQ93">
            <v>4.6352984615384614</v>
          </cell>
          <cell r="CR93">
            <v>0</v>
          </cell>
          <cell r="CS93">
            <v>1.3</v>
          </cell>
          <cell r="CT93">
            <v>1.5000000000000002</v>
          </cell>
          <cell r="CU93">
            <v>0.60000000000000009</v>
          </cell>
          <cell r="CV93">
            <v>5</v>
          </cell>
          <cell r="CW93">
            <v>20</v>
          </cell>
          <cell r="CX93">
            <v>40</v>
          </cell>
          <cell r="CY93">
            <v>2</v>
          </cell>
          <cell r="CZ93">
            <v>1.2</v>
          </cell>
          <cell r="DA93">
            <v>1</v>
          </cell>
          <cell r="DB93">
            <v>250</v>
          </cell>
          <cell r="DC93">
            <v>118</v>
          </cell>
          <cell r="DD93">
            <v>65</v>
          </cell>
          <cell r="DE93">
            <v>19</v>
          </cell>
          <cell r="DF93">
            <v>29</v>
          </cell>
          <cell r="DG93">
            <v>5</v>
          </cell>
          <cell r="DH93">
            <v>3</v>
          </cell>
          <cell r="DI93">
            <v>13</v>
          </cell>
        </row>
        <row r="94">
          <cell r="A94" t="str">
            <v>RS 061</v>
          </cell>
          <cell r="B94">
            <v>61</v>
          </cell>
          <cell r="C94" t="str">
            <v>C</v>
          </cell>
          <cell r="D94" t="str">
            <v>T</v>
          </cell>
          <cell r="E94" t="str">
            <v>Benga-Kachisoka</v>
          </cell>
          <cell r="F94" t="str">
            <v>M05</v>
          </cell>
          <cell r="G94">
            <v>13</v>
          </cell>
          <cell r="H94">
            <v>2.7</v>
          </cell>
          <cell r="I94" t="str">
            <v>F</v>
          </cell>
          <cell r="J94" t="str">
            <v>NKHOTAKOTA</v>
          </cell>
          <cell r="K94">
            <v>5</v>
          </cell>
          <cell r="L94">
            <v>0</v>
          </cell>
          <cell r="W94">
            <v>83</v>
          </cell>
          <cell r="X94" t="str">
            <v>DS</v>
          </cell>
          <cell r="Y94">
            <v>200</v>
          </cell>
          <cell r="Z94" t="str">
            <v>SB</v>
          </cell>
          <cell r="AA94">
            <v>100</v>
          </cell>
          <cell r="AB94" t="str">
            <v>GR</v>
          </cell>
          <cell r="AC94">
            <v>4</v>
          </cell>
          <cell r="AD94" t="str">
            <v>VR</v>
          </cell>
          <cell r="AE94">
            <v>0</v>
          </cell>
          <cell r="AF94">
            <v>0</v>
          </cell>
          <cell r="AG94">
            <v>0</v>
          </cell>
          <cell r="AH94">
            <v>0</v>
          </cell>
          <cell r="AI94">
            <v>0</v>
          </cell>
          <cell r="AJ94">
            <v>0</v>
          </cell>
          <cell r="AK94">
            <v>0</v>
          </cell>
          <cell r="AL94">
            <v>0</v>
          </cell>
          <cell r="AM94">
            <v>1</v>
          </cell>
          <cell r="AN94" t="str">
            <v>never resealed</v>
          </cell>
          <cell r="BO94" t="str">
            <v>RS 061</v>
          </cell>
          <cell r="BP94">
            <v>2.7</v>
          </cell>
          <cell r="BQ94">
            <v>6</v>
          </cell>
          <cell r="BR94" t="str">
            <v>F</v>
          </cell>
          <cell r="BS94" t="str">
            <v>C</v>
          </cell>
          <cell r="BT94">
            <v>0</v>
          </cell>
          <cell r="BU94" t="str">
            <v>DS</v>
          </cell>
          <cell r="BV94" t="str">
            <v/>
          </cell>
          <cell r="BW94">
            <v>1</v>
          </cell>
          <cell r="BX94">
            <v>15</v>
          </cell>
          <cell r="BY94" t="str">
            <v xml:space="preserve"> </v>
          </cell>
          <cell r="BZ94">
            <v>1</v>
          </cell>
          <cell r="CA94">
            <v>4</v>
          </cell>
          <cell r="CB94">
            <v>1.177</v>
          </cell>
          <cell r="CC94">
            <v>4.9512067774519402</v>
          </cell>
          <cell r="CD94">
            <v>34</v>
          </cell>
          <cell r="CE94">
            <v>19</v>
          </cell>
          <cell r="CF94">
            <v>4</v>
          </cell>
          <cell r="CG94">
            <v>30</v>
          </cell>
          <cell r="CH94">
            <v>15</v>
          </cell>
          <cell r="CI94">
            <v>1.9</v>
          </cell>
          <cell r="CJ94">
            <v>6.3333333333333332E-3</v>
          </cell>
          <cell r="CK94">
            <v>4.0063333333333331</v>
          </cell>
          <cell r="CL94">
            <v>4</v>
          </cell>
          <cell r="CM94">
            <v>6.891692307692307E-2</v>
          </cell>
          <cell r="CN94">
            <v>6.891692307692307E-2</v>
          </cell>
          <cell r="CO94">
            <v>0</v>
          </cell>
          <cell r="CP94">
            <v>0</v>
          </cell>
          <cell r="CQ94">
            <v>5.0201237005288633</v>
          </cell>
          <cell r="CR94">
            <v>0</v>
          </cell>
          <cell r="CS94">
            <v>1.5</v>
          </cell>
          <cell r="CT94">
            <v>2.5</v>
          </cell>
          <cell r="CU94">
            <v>1</v>
          </cell>
          <cell r="CV94">
            <v>15</v>
          </cell>
          <cell r="CW94">
            <v>15</v>
          </cell>
          <cell r="CX94" t="str">
            <v xml:space="preserve"> </v>
          </cell>
          <cell r="CY94">
            <v>2</v>
          </cell>
          <cell r="CZ94">
            <v>1</v>
          </cell>
          <cell r="DA94">
            <v>1</v>
          </cell>
          <cell r="DB94">
            <v>250</v>
          </cell>
          <cell r="DC94">
            <v>118</v>
          </cell>
          <cell r="DD94">
            <v>65</v>
          </cell>
          <cell r="DE94">
            <v>19</v>
          </cell>
          <cell r="DF94">
            <v>29</v>
          </cell>
          <cell r="DG94">
            <v>5</v>
          </cell>
          <cell r="DH94">
            <v>3</v>
          </cell>
          <cell r="DI94">
            <v>13</v>
          </cell>
        </row>
        <row r="95">
          <cell r="A95" t="str">
            <v>RS 042</v>
          </cell>
          <cell r="B95">
            <v>42</v>
          </cell>
          <cell r="C95" t="str">
            <v>C</v>
          </cell>
          <cell r="D95" t="str">
            <v>T</v>
          </cell>
          <cell r="E95" t="str">
            <v>Chirua River Bridge - Thavite River Bridge</v>
          </cell>
          <cell r="F95" t="str">
            <v>M05</v>
          </cell>
          <cell r="G95">
            <v>14</v>
          </cell>
          <cell r="H95">
            <v>6</v>
          </cell>
          <cell r="I95" t="str">
            <v>F</v>
          </cell>
          <cell r="J95" t="str">
            <v>SALIMA</v>
          </cell>
          <cell r="K95">
            <v>5</v>
          </cell>
          <cell r="L95">
            <v>0</v>
          </cell>
          <cell r="W95">
            <v>83</v>
          </cell>
          <cell r="X95" t="str">
            <v>ST</v>
          </cell>
          <cell r="Y95">
            <v>150</v>
          </cell>
          <cell r="Z95" t="str">
            <v>GR</v>
          </cell>
          <cell r="AA95">
            <v>100</v>
          </cell>
          <cell r="AB95" t="str">
            <v>GR</v>
          </cell>
          <cell r="AC95">
            <v>8</v>
          </cell>
          <cell r="AD95" t="str">
            <v>VR</v>
          </cell>
          <cell r="AE95">
            <v>0</v>
          </cell>
          <cell r="AF95">
            <v>0</v>
          </cell>
          <cell r="AG95">
            <v>0</v>
          </cell>
          <cell r="AH95">
            <v>0</v>
          </cell>
          <cell r="AI95">
            <v>0</v>
          </cell>
          <cell r="AJ95">
            <v>0</v>
          </cell>
          <cell r="AK95">
            <v>0</v>
          </cell>
          <cell r="AL95">
            <v>0</v>
          </cell>
          <cell r="AM95">
            <v>1</v>
          </cell>
          <cell r="AN95" t="str">
            <v>never resealed</v>
          </cell>
          <cell r="BO95" t="str">
            <v>RS 042</v>
          </cell>
          <cell r="BP95">
            <v>6</v>
          </cell>
          <cell r="BQ95">
            <v>6</v>
          </cell>
          <cell r="BR95" t="str">
            <v>F</v>
          </cell>
          <cell r="BS95" t="str">
            <v>C</v>
          </cell>
          <cell r="BT95">
            <v>0</v>
          </cell>
          <cell r="BU95" t="str">
            <v>ST</v>
          </cell>
          <cell r="BV95" t="str">
            <v/>
          </cell>
          <cell r="BW95">
            <v>1</v>
          </cell>
          <cell r="BX95">
            <v>10</v>
          </cell>
          <cell r="BY95" t="str">
            <v xml:space="preserve"> </v>
          </cell>
          <cell r="BZ95">
            <v>1</v>
          </cell>
          <cell r="CA95">
            <v>8</v>
          </cell>
          <cell r="CB95">
            <v>0.90800000000000003</v>
          </cell>
          <cell r="CC95">
            <v>4.5999999999999996</v>
          </cell>
          <cell r="CD95">
            <v>95</v>
          </cell>
          <cell r="CE95">
            <v>76</v>
          </cell>
          <cell r="CF95">
            <v>61</v>
          </cell>
          <cell r="CG95">
            <v>34</v>
          </cell>
          <cell r="CH95">
            <v>15</v>
          </cell>
          <cell r="CI95">
            <v>1.6</v>
          </cell>
          <cell r="CJ95">
            <v>5.3333333333333349E-3</v>
          </cell>
          <cell r="CK95">
            <v>10</v>
          </cell>
          <cell r="CL95">
            <v>61</v>
          </cell>
          <cell r="CM95">
            <v>0.50555282051282047</v>
          </cell>
          <cell r="CN95">
            <v>0.50555282051282047</v>
          </cell>
          <cell r="CO95">
            <v>0</v>
          </cell>
          <cell r="CP95">
            <v>0</v>
          </cell>
          <cell r="CQ95">
            <v>5.1055528205128198</v>
          </cell>
          <cell r="CR95">
            <v>0</v>
          </cell>
          <cell r="CS95">
            <v>1</v>
          </cell>
          <cell r="CT95">
            <v>0</v>
          </cell>
          <cell r="CU95">
            <v>0</v>
          </cell>
          <cell r="CV95">
            <v>15</v>
          </cell>
          <cell r="CW95">
            <v>15</v>
          </cell>
          <cell r="CX95" t="str">
            <v xml:space="preserve"> </v>
          </cell>
          <cell r="CY95">
            <v>2</v>
          </cell>
          <cell r="CZ95">
            <v>1</v>
          </cell>
          <cell r="DA95">
            <v>1</v>
          </cell>
          <cell r="DB95">
            <v>150</v>
          </cell>
          <cell r="DC95">
            <v>71</v>
          </cell>
          <cell r="DD95">
            <v>39</v>
          </cell>
          <cell r="DE95">
            <v>12</v>
          </cell>
          <cell r="DF95">
            <v>18</v>
          </cell>
          <cell r="DG95">
            <v>3</v>
          </cell>
          <cell r="DH95">
            <v>2</v>
          </cell>
          <cell r="DI95">
            <v>8</v>
          </cell>
        </row>
        <row r="96">
          <cell r="A96" t="str">
            <v>RS 058</v>
          </cell>
          <cell r="B96">
            <v>58</v>
          </cell>
          <cell r="C96" t="str">
            <v>C</v>
          </cell>
          <cell r="D96" t="str">
            <v>T</v>
          </cell>
          <cell r="E96" t="str">
            <v>Thavite River Bridge - Kamphatenga</v>
          </cell>
          <cell r="F96" t="str">
            <v>M05</v>
          </cell>
          <cell r="G96">
            <v>15</v>
          </cell>
          <cell r="H96">
            <v>32.5</v>
          </cell>
          <cell r="I96" t="str">
            <v>F</v>
          </cell>
          <cell r="J96" t="str">
            <v>SALIMA</v>
          </cell>
          <cell r="K96">
            <v>7</v>
          </cell>
          <cell r="L96">
            <v>0</v>
          </cell>
          <cell r="W96">
            <v>83</v>
          </cell>
          <cell r="X96" t="str">
            <v>DS</v>
          </cell>
          <cell r="Y96">
            <v>200</v>
          </cell>
          <cell r="Z96" t="str">
            <v>SB</v>
          </cell>
          <cell r="AA96">
            <v>100</v>
          </cell>
          <cell r="AB96" t="str">
            <v>GR</v>
          </cell>
          <cell r="AC96">
            <v>4</v>
          </cell>
          <cell r="AD96" t="str">
            <v>VR</v>
          </cell>
          <cell r="AE96">
            <v>0</v>
          </cell>
          <cell r="AF96">
            <v>0</v>
          </cell>
          <cell r="AG96">
            <v>0</v>
          </cell>
          <cell r="AH96">
            <v>0</v>
          </cell>
          <cell r="AI96">
            <v>0</v>
          </cell>
          <cell r="AJ96">
            <v>0</v>
          </cell>
          <cell r="AK96">
            <v>0</v>
          </cell>
          <cell r="AL96">
            <v>0</v>
          </cell>
          <cell r="AM96">
            <v>1</v>
          </cell>
          <cell r="AN96" t="str">
            <v>never resealed</v>
          </cell>
          <cell r="BO96" t="str">
            <v>RS 058</v>
          </cell>
          <cell r="BP96">
            <v>32.5</v>
          </cell>
          <cell r="BQ96">
            <v>6</v>
          </cell>
          <cell r="BR96" t="str">
            <v>F</v>
          </cell>
          <cell r="BS96" t="str">
            <v>C</v>
          </cell>
          <cell r="BT96">
            <v>0</v>
          </cell>
          <cell r="BU96" t="str">
            <v>DS</v>
          </cell>
          <cell r="BV96" t="str">
            <v/>
          </cell>
          <cell r="BW96">
            <v>1</v>
          </cell>
          <cell r="BX96">
            <v>15</v>
          </cell>
          <cell r="BY96" t="str">
            <v xml:space="preserve"> </v>
          </cell>
          <cell r="BZ96">
            <v>1</v>
          </cell>
          <cell r="CA96">
            <v>4</v>
          </cell>
          <cell r="CB96">
            <v>1.177</v>
          </cell>
          <cell r="CC96">
            <v>4.6480611775321456</v>
          </cell>
          <cell r="CD96">
            <v>45</v>
          </cell>
          <cell r="CE96">
            <v>35</v>
          </cell>
          <cell r="CF96">
            <v>20</v>
          </cell>
          <cell r="CG96">
            <v>25</v>
          </cell>
          <cell r="CH96">
            <v>15</v>
          </cell>
          <cell r="CI96">
            <v>2.8</v>
          </cell>
          <cell r="CJ96">
            <v>9.3333333333333324E-3</v>
          </cell>
          <cell r="CK96">
            <v>10</v>
          </cell>
          <cell r="CL96">
            <v>20</v>
          </cell>
          <cell r="CM96">
            <v>0.23583282051282048</v>
          </cell>
          <cell r="CN96">
            <v>0.23583282051282048</v>
          </cell>
          <cell r="CO96">
            <v>0</v>
          </cell>
          <cell r="CP96">
            <v>0</v>
          </cell>
          <cell r="CQ96">
            <v>4.8838939980449663</v>
          </cell>
          <cell r="CR96">
            <v>0</v>
          </cell>
          <cell r="CS96">
            <v>1</v>
          </cell>
          <cell r="CT96">
            <v>0</v>
          </cell>
          <cell r="CU96">
            <v>0</v>
          </cell>
          <cell r="CV96">
            <v>15</v>
          </cell>
          <cell r="CW96">
            <v>15</v>
          </cell>
          <cell r="CX96" t="str">
            <v xml:space="preserve"> </v>
          </cell>
          <cell r="CY96">
            <v>2</v>
          </cell>
          <cell r="CZ96">
            <v>1</v>
          </cell>
          <cell r="DA96">
            <v>1</v>
          </cell>
          <cell r="DB96">
            <v>150</v>
          </cell>
          <cell r="DC96">
            <v>71</v>
          </cell>
          <cell r="DD96">
            <v>39</v>
          </cell>
          <cell r="DE96">
            <v>12</v>
          </cell>
          <cell r="DF96">
            <v>18</v>
          </cell>
          <cell r="DG96">
            <v>3</v>
          </cell>
          <cell r="DH96">
            <v>2</v>
          </cell>
          <cell r="DI96">
            <v>8</v>
          </cell>
        </row>
        <row r="97">
          <cell r="A97" t="str">
            <v>RS 044</v>
          </cell>
          <cell r="B97">
            <v>44</v>
          </cell>
          <cell r="C97" t="str">
            <v>C</v>
          </cell>
          <cell r="D97" t="str">
            <v>T</v>
          </cell>
          <cell r="E97" t="str">
            <v>Kaphatenga - junction S122</v>
          </cell>
          <cell r="F97" t="str">
            <v>M05</v>
          </cell>
          <cell r="G97">
            <v>16</v>
          </cell>
          <cell r="H97">
            <v>4.8</v>
          </cell>
          <cell r="I97" t="str">
            <v>F</v>
          </cell>
          <cell r="J97" t="str">
            <v>SALIMA</v>
          </cell>
          <cell r="K97">
            <v>7</v>
          </cell>
          <cell r="L97" t="str">
            <v>Changed junction road designation from M5</v>
          </cell>
          <cell r="W97">
            <v>83</v>
          </cell>
          <cell r="X97" t="str">
            <v>ST</v>
          </cell>
          <cell r="Y97">
            <v>200</v>
          </cell>
          <cell r="Z97" t="str">
            <v>SB</v>
          </cell>
          <cell r="AA97">
            <v>100</v>
          </cell>
          <cell r="AB97" t="str">
            <v>GR</v>
          </cell>
          <cell r="AC97">
            <v>4</v>
          </cell>
          <cell r="AD97" t="str">
            <v>VR</v>
          </cell>
          <cell r="AE97">
            <v>0</v>
          </cell>
          <cell r="AF97">
            <v>0</v>
          </cell>
          <cell r="AG97">
            <v>0</v>
          </cell>
          <cell r="AH97">
            <v>0</v>
          </cell>
          <cell r="AI97">
            <v>0</v>
          </cell>
          <cell r="AJ97">
            <v>0</v>
          </cell>
          <cell r="AK97">
            <v>0</v>
          </cell>
          <cell r="AL97">
            <v>0</v>
          </cell>
          <cell r="AM97">
            <v>1</v>
          </cell>
          <cell r="AN97" t="str">
            <v>never resealed</v>
          </cell>
          <cell r="BO97" t="str">
            <v>RS 044</v>
          </cell>
          <cell r="BP97">
            <v>4.8</v>
          </cell>
          <cell r="BQ97">
            <v>6</v>
          </cell>
          <cell r="BR97" t="str">
            <v>F</v>
          </cell>
          <cell r="BS97" t="str">
            <v>C</v>
          </cell>
          <cell r="BT97">
            <v>0</v>
          </cell>
          <cell r="BU97" t="str">
            <v>ST</v>
          </cell>
          <cell r="BV97" t="str">
            <v/>
          </cell>
          <cell r="BW97">
            <v>1</v>
          </cell>
          <cell r="BX97">
            <v>10</v>
          </cell>
          <cell r="BY97" t="str">
            <v xml:space="preserve"> </v>
          </cell>
          <cell r="BZ97">
            <v>1</v>
          </cell>
          <cell r="CA97">
            <v>4</v>
          </cell>
          <cell r="CB97">
            <v>1.008</v>
          </cell>
          <cell r="CC97">
            <v>4.5464554518794991</v>
          </cell>
          <cell r="CD97">
            <v>0</v>
          </cell>
          <cell r="CE97">
            <v>0</v>
          </cell>
          <cell r="CF97">
            <v>0</v>
          </cell>
          <cell r="CG97">
            <v>0</v>
          </cell>
          <cell r="CH97">
            <v>0</v>
          </cell>
          <cell r="CI97">
            <v>0.5</v>
          </cell>
          <cell r="CJ97">
            <v>1.6666666666666668E-3</v>
          </cell>
          <cell r="CK97">
            <v>1.6666666666666668E-3</v>
          </cell>
          <cell r="CL97">
            <v>0</v>
          </cell>
          <cell r="CM97">
            <v>6.4615384615384621E-4</v>
          </cell>
          <cell r="CN97">
            <v>6.4615384615384621E-4</v>
          </cell>
          <cell r="CO97">
            <v>0</v>
          </cell>
          <cell r="CP97">
            <v>0</v>
          </cell>
          <cell r="CQ97">
            <v>4.5471016057256533</v>
          </cell>
          <cell r="CR97">
            <v>0</v>
          </cell>
          <cell r="CS97">
            <v>1</v>
          </cell>
          <cell r="CT97">
            <v>0</v>
          </cell>
          <cell r="CU97">
            <v>0</v>
          </cell>
          <cell r="CV97">
            <v>15</v>
          </cell>
          <cell r="CW97">
            <v>15</v>
          </cell>
          <cell r="CX97" t="str">
            <v xml:space="preserve"> </v>
          </cell>
          <cell r="CY97">
            <v>2</v>
          </cell>
          <cell r="CZ97">
            <v>1</v>
          </cell>
          <cell r="DA97">
            <v>1</v>
          </cell>
          <cell r="DB97">
            <v>320</v>
          </cell>
          <cell r="DC97">
            <v>151</v>
          </cell>
          <cell r="DD97">
            <v>84</v>
          </cell>
          <cell r="DE97">
            <v>24</v>
          </cell>
          <cell r="DF97">
            <v>37</v>
          </cell>
          <cell r="DG97">
            <v>7</v>
          </cell>
          <cell r="DH97">
            <v>4</v>
          </cell>
          <cell r="DI97">
            <v>16</v>
          </cell>
        </row>
        <row r="98">
          <cell r="A98" t="str">
            <v>RS 051</v>
          </cell>
          <cell r="B98">
            <v>51</v>
          </cell>
          <cell r="C98" t="str">
            <v>C</v>
          </cell>
          <cell r="D98" t="str">
            <v>T</v>
          </cell>
          <cell r="E98" t="str">
            <v>Junction S122 - Linthipe River</v>
          </cell>
          <cell r="F98" t="str">
            <v>M05</v>
          </cell>
          <cell r="G98">
            <v>17</v>
          </cell>
          <cell r="H98">
            <v>1.9</v>
          </cell>
          <cell r="I98" t="str">
            <v>F</v>
          </cell>
          <cell r="J98" t="str">
            <v>SALIMA</v>
          </cell>
          <cell r="K98">
            <v>7</v>
          </cell>
          <cell r="L98">
            <v>0</v>
          </cell>
          <cell r="W98">
            <v>81</v>
          </cell>
          <cell r="X98" t="str">
            <v>DS</v>
          </cell>
          <cell r="Y98">
            <v>150</v>
          </cell>
          <cell r="Z98" t="str">
            <v>SB</v>
          </cell>
          <cell r="AA98">
            <v>100</v>
          </cell>
          <cell r="AB98" t="str">
            <v>GR</v>
          </cell>
          <cell r="AC98">
            <v>8</v>
          </cell>
          <cell r="AD98" t="str">
            <v>VR</v>
          </cell>
          <cell r="AE98">
            <v>94</v>
          </cell>
          <cell r="AF98" t="str">
            <v>RC</v>
          </cell>
          <cell r="AG98" t="str">
            <v>ST</v>
          </cell>
          <cell r="AH98">
            <v>15</v>
          </cell>
          <cell r="AI98">
            <v>0</v>
          </cell>
          <cell r="AJ98">
            <v>0</v>
          </cell>
          <cell r="AK98">
            <v>0</v>
          </cell>
          <cell r="AL98">
            <v>0</v>
          </cell>
          <cell r="AM98">
            <v>1</v>
          </cell>
          <cell r="AN98">
            <v>0</v>
          </cell>
          <cell r="BO98" t="str">
            <v>RS 051</v>
          </cell>
          <cell r="BP98">
            <v>1.9</v>
          </cell>
          <cell r="BQ98">
            <v>6</v>
          </cell>
          <cell r="BR98" t="str">
            <v>F</v>
          </cell>
          <cell r="BS98" t="str">
            <v>C</v>
          </cell>
          <cell r="BT98">
            <v>0</v>
          </cell>
          <cell r="BU98" t="str">
            <v>ST</v>
          </cell>
          <cell r="BV98" t="str">
            <v/>
          </cell>
          <cell r="BW98">
            <v>1</v>
          </cell>
          <cell r="BX98">
            <v>10</v>
          </cell>
          <cell r="BY98" t="str">
            <v xml:space="preserve"> </v>
          </cell>
          <cell r="BZ98">
            <v>1</v>
          </cell>
          <cell r="CA98">
            <v>8</v>
          </cell>
          <cell r="CB98">
            <v>1.3540000000000001</v>
          </cell>
          <cell r="CC98">
            <v>5.7</v>
          </cell>
          <cell r="CD98">
            <v>0</v>
          </cell>
          <cell r="CE98">
            <v>0</v>
          </cell>
          <cell r="CF98">
            <v>0</v>
          </cell>
          <cell r="CG98">
            <v>0</v>
          </cell>
          <cell r="CH98">
            <v>0</v>
          </cell>
          <cell r="CI98">
            <v>0</v>
          </cell>
          <cell r="CJ98">
            <v>0</v>
          </cell>
          <cell r="CK98">
            <v>0</v>
          </cell>
          <cell r="CL98">
            <v>0</v>
          </cell>
          <cell r="CM98">
            <v>0</v>
          </cell>
          <cell r="CN98">
            <v>0</v>
          </cell>
          <cell r="CO98">
            <v>0</v>
          </cell>
          <cell r="CP98">
            <v>0</v>
          </cell>
          <cell r="CQ98">
            <v>5.7</v>
          </cell>
          <cell r="CR98">
            <v>0</v>
          </cell>
          <cell r="CS98">
            <v>1</v>
          </cell>
          <cell r="CT98">
            <v>0</v>
          </cell>
          <cell r="CU98">
            <v>0</v>
          </cell>
          <cell r="CV98">
            <v>4</v>
          </cell>
          <cell r="CW98">
            <v>4</v>
          </cell>
          <cell r="CX98" t="str">
            <v xml:space="preserve"> </v>
          </cell>
          <cell r="CY98">
            <v>2</v>
          </cell>
          <cell r="CZ98">
            <v>1</v>
          </cell>
          <cell r="DA98">
            <v>1</v>
          </cell>
          <cell r="DB98">
            <v>300</v>
          </cell>
          <cell r="DC98">
            <v>141</v>
          </cell>
          <cell r="DD98">
            <v>78</v>
          </cell>
          <cell r="DE98">
            <v>23</v>
          </cell>
          <cell r="DF98">
            <v>35</v>
          </cell>
          <cell r="DG98">
            <v>6</v>
          </cell>
          <cell r="DH98">
            <v>3</v>
          </cell>
          <cell r="DI98">
            <v>15</v>
          </cell>
        </row>
        <row r="99">
          <cell r="A99" t="str">
            <v>RS 067</v>
          </cell>
          <cell r="B99">
            <v>67</v>
          </cell>
          <cell r="C99" t="str">
            <v>C</v>
          </cell>
          <cell r="D99" t="str">
            <v>T</v>
          </cell>
          <cell r="E99" t="str">
            <v>Linthipe River - Luwadzi River Bridge</v>
          </cell>
          <cell r="F99" t="str">
            <v>M05</v>
          </cell>
          <cell r="G99">
            <v>18</v>
          </cell>
          <cell r="H99">
            <v>20.8</v>
          </cell>
          <cell r="I99" t="str">
            <v>F</v>
          </cell>
          <cell r="J99" t="str">
            <v>SALIMA</v>
          </cell>
          <cell r="K99">
            <v>7</v>
          </cell>
          <cell r="L99">
            <v>0</v>
          </cell>
          <cell r="W99">
            <v>81</v>
          </cell>
          <cell r="X99" t="str">
            <v>DS</v>
          </cell>
          <cell r="Y99">
            <v>150</v>
          </cell>
          <cell r="Z99" t="str">
            <v>SB</v>
          </cell>
          <cell r="AA99">
            <v>100</v>
          </cell>
          <cell r="AB99" t="str">
            <v>GR</v>
          </cell>
          <cell r="AC99">
            <v>8</v>
          </cell>
          <cell r="AD99" t="str">
            <v>VR</v>
          </cell>
          <cell r="AE99">
            <v>94</v>
          </cell>
          <cell r="AF99" t="str">
            <v>RC</v>
          </cell>
          <cell r="AG99" t="str">
            <v>ST</v>
          </cell>
          <cell r="AH99">
            <v>15</v>
          </cell>
          <cell r="AI99">
            <v>0</v>
          </cell>
          <cell r="AJ99">
            <v>0</v>
          </cell>
          <cell r="AK99">
            <v>0</v>
          </cell>
          <cell r="AL99">
            <v>0</v>
          </cell>
          <cell r="AM99">
            <v>1</v>
          </cell>
          <cell r="AN99">
            <v>0</v>
          </cell>
          <cell r="BO99" t="str">
            <v>RS 067</v>
          </cell>
          <cell r="BP99">
            <v>20.8</v>
          </cell>
          <cell r="BQ99">
            <v>6.7</v>
          </cell>
          <cell r="BR99" t="str">
            <v>F</v>
          </cell>
          <cell r="BS99" t="str">
            <v>S</v>
          </cell>
          <cell r="BT99">
            <v>0</v>
          </cell>
          <cell r="BU99" t="str">
            <v>ST</v>
          </cell>
          <cell r="BV99" t="str">
            <v/>
          </cell>
          <cell r="BW99">
            <v>1</v>
          </cell>
          <cell r="BX99">
            <v>10</v>
          </cell>
          <cell r="BY99" t="str">
            <v xml:space="preserve"> </v>
          </cell>
          <cell r="BZ99">
            <v>1</v>
          </cell>
          <cell r="CA99">
            <v>8</v>
          </cell>
          <cell r="CB99">
            <v>1.3540000000000001</v>
          </cell>
          <cell r="CC99">
            <v>2.96</v>
          </cell>
          <cell r="CD99">
            <v>10</v>
          </cell>
          <cell r="CE99">
            <v>0.5</v>
          </cell>
          <cell r="CF99">
            <v>0</v>
          </cell>
          <cell r="CG99">
            <v>10</v>
          </cell>
          <cell r="CH99">
            <v>0.5</v>
          </cell>
          <cell r="CI99">
            <v>0.1</v>
          </cell>
          <cell r="CJ99">
            <v>2.9850746268656722E-4</v>
          </cell>
          <cell r="CK99">
            <v>2.9850746268656722E-4</v>
          </cell>
          <cell r="CL99">
            <v>0</v>
          </cell>
          <cell r="CM99">
            <v>1.1572904707233067E-4</v>
          </cell>
          <cell r="CN99">
            <v>1.1572904707233067E-4</v>
          </cell>
          <cell r="CO99">
            <v>0</v>
          </cell>
          <cell r="CP99">
            <v>0</v>
          </cell>
          <cell r="CQ99">
            <v>2.9601157290470721</v>
          </cell>
          <cell r="CR99">
            <v>0</v>
          </cell>
          <cell r="CS99">
            <v>1</v>
          </cell>
          <cell r="CT99">
            <v>0</v>
          </cell>
          <cell r="CU99">
            <v>0</v>
          </cell>
          <cell r="CV99">
            <v>4</v>
          </cell>
          <cell r="CW99">
            <v>4</v>
          </cell>
          <cell r="CX99" t="str">
            <v xml:space="preserve"> </v>
          </cell>
          <cell r="CY99">
            <v>2</v>
          </cell>
          <cell r="CZ99">
            <v>1</v>
          </cell>
          <cell r="DA99">
            <v>1</v>
          </cell>
          <cell r="DB99">
            <v>300</v>
          </cell>
          <cell r="DC99">
            <v>141</v>
          </cell>
          <cell r="DD99">
            <v>78</v>
          </cell>
          <cell r="DE99">
            <v>23</v>
          </cell>
          <cell r="DF99">
            <v>35</v>
          </cell>
          <cell r="DG99">
            <v>6</v>
          </cell>
          <cell r="DH99">
            <v>3</v>
          </cell>
          <cell r="DI99">
            <v>15</v>
          </cell>
        </row>
        <row r="100">
          <cell r="A100" t="str">
            <v>RS 064</v>
          </cell>
          <cell r="B100">
            <v>64</v>
          </cell>
          <cell r="C100" t="str">
            <v>C</v>
          </cell>
          <cell r="D100" t="str">
            <v>T</v>
          </cell>
          <cell r="E100" t="str">
            <v>Luwadzi River Bridge - Ngodzi River Bridge</v>
          </cell>
          <cell r="F100" t="str">
            <v>M05</v>
          </cell>
          <cell r="G100">
            <v>19</v>
          </cell>
          <cell r="H100">
            <v>15.8</v>
          </cell>
          <cell r="I100" t="str">
            <v>F</v>
          </cell>
          <cell r="J100" t="str">
            <v>SALIMA</v>
          </cell>
          <cell r="K100">
            <v>7</v>
          </cell>
          <cell r="L100">
            <v>0</v>
          </cell>
          <cell r="W100">
            <v>81</v>
          </cell>
          <cell r="X100" t="str">
            <v>DS</v>
          </cell>
          <cell r="Y100">
            <v>150</v>
          </cell>
          <cell r="Z100" t="str">
            <v>SB</v>
          </cell>
          <cell r="AA100">
            <v>100</v>
          </cell>
          <cell r="AB100" t="str">
            <v>GR</v>
          </cell>
          <cell r="AC100">
            <v>8</v>
          </cell>
          <cell r="AD100" t="str">
            <v>VR</v>
          </cell>
          <cell r="AE100">
            <v>94</v>
          </cell>
          <cell r="AF100" t="str">
            <v>RC</v>
          </cell>
          <cell r="AG100" t="str">
            <v>ST</v>
          </cell>
          <cell r="AH100">
            <v>15</v>
          </cell>
          <cell r="AI100">
            <v>0</v>
          </cell>
          <cell r="AJ100">
            <v>0</v>
          </cell>
          <cell r="AK100">
            <v>0</v>
          </cell>
          <cell r="AL100">
            <v>0</v>
          </cell>
          <cell r="AM100">
            <v>1</v>
          </cell>
          <cell r="AN100">
            <v>0</v>
          </cell>
          <cell r="BO100" t="str">
            <v>RS 064</v>
          </cell>
          <cell r="BP100">
            <v>15.8</v>
          </cell>
          <cell r="BQ100">
            <v>6.7</v>
          </cell>
          <cell r="BR100" t="str">
            <v>F</v>
          </cell>
          <cell r="BS100" t="str">
            <v>S</v>
          </cell>
          <cell r="BT100">
            <v>0</v>
          </cell>
          <cell r="BU100" t="str">
            <v>ST</v>
          </cell>
          <cell r="BV100" t="str">
            <v/>
          </cell>
          <cell r="BW100">
            <v>1</v>
          </cell>
          <cell r="BX100">
            <v>10</v>
          </cell>
          <cell r="BY100" t="str">
            <v xml:space="preserve"> </v>
          </cell>
          <cell r="BZ100">
            <v>1</v>
          </cell>
          <cell r="CA100">
            <v>8</v>
          </cell>
          <cell r="CB100">
            <v>1.3540000000000001</v>
          </cell>
          <cell r="CC100">
            <v>3.7884175953079184</v>
          </cell>
          <cell r="CD100">
            <v>10</v>
          </cell>
          <cell r="CE100">
            <v>0</v>
          </cell>
          <cell r="CF100">
            <v>0</v>
          </cell>
          <cell r="CG100">
            <v>10</v>
          </cell>
          <cell r="CH100">
            <v>0</v>
          </cell>
          <cell r="CI100">
            <v>0</v>
          </cell>
          <cell r="CJ100">
            <v>0</v>
          </cell>
          <cell r="CK100">
            <v>0</v>
          </cell>
          <cell r="CL100">
            <v>0</v>
          </cell>
          <cell r="CM100">
            <v>0</v>
          </cell>
          <cell r="CN100">
            <v>0</v>
          </cell>
          <cell r="CO100">
            <v>0</v>
          </cell>
          <cell r="CP100">
            <v>0</v>
          </cell>
          <cell r="CQ100">
            <v>3.7884175953079184</v>
          </cell>
          <cell r="CR100">
            <v>0</v>
          </cell>
          <cell r="CS100">
            <v>1</v>
          </cell>
          <cell r="CT100">
            <v>0</v>
          </cell>
          <cell r="CU100">
            <v>0</v>
          </cell>
          <cell r="CV100">
            <v>4</v>
          </cell>
          <cell r="CW100">
            <v>4</v>
          </cell>
          <cell r="CX100" t="str">
            <v xml:space="preserve"> </v>
          </cell>
          <cell r="CY100">
            <v>1.2</v>
          </cell>
          <cell r="CZ100">
            <v>1.2</v>
          </cell>
          <cell r="DA100">
            <v>1.1000000000000001</v>
          </cell>
          <cell r="DB100">
            <v>300</v>
          </cell>
          <cell r="DC100">
            <v>141</v>
          </cell>
          <cell r="DD100">
            <v>78</v>
          </cell>
          <cell r="DE100">
            <v>23</v>
          </cell>
          <cell r="DF100">
            <v>35</v>
          </cell>
          <cell r="DG100">
            <v>6</v>
          </cell>
          <cell r="DH100">
            <v>3</v>
          </cell>
          <cell r="DI100">
            <v>15</v>
          </cell>
        </row>
        <row r="101">
          <cell r="A101" t="str">
            <v>RS 059</v>
          </cell>
          <cell r="B101">
            <v>59</v>
          </cell>
          <cell r="C101" t="str">
            <v>C</v>
          </cell>
          <cell r="D101" t="str">
            <v>T</v>
          </cell>
          <cell r="E101" t="str">
            <v>Ngodzi River Bridge - Mtakataka</v>
          </cell>
          <cell r="F101" t="str">
            <v>M05</v>
          </cell>
          <cell r="G101">
            <v>20</v>
          </cell>
          <cell r="H101">
            <v>14.3</v>
          </cell>
          <cell r="I101" t="str">
            <v>F</v>
          </cell>
          <cell r="J101" t="str">
            <v>SALIMA</v>
          </cell>
          <cell r="K101">
            <v>7</v>
          </cell>
          <cell r="L101">
            <v>0</v>
          </cell>
          <cell r="W101">
            <v>81</v>
          </cell>
          <cell r="X101" t="str">
            <v>DS</v>
          </cell>
          <cell r="Y101">
            <v>150</v>
          </cell>
          <cell r="Z101" t="str">
            <v>SB</v>
          </cell>
          <cell r="AA101">
            <v>100</v>
          </cell>
          <cell r="AB101" t="str">
            <v>GR</v>
          </cell>
          <cell r="AC101">
            <v>8</v>
          </cell>
          <cell r="AD101" t="str">
            <v>VR</v>
          </cell>
          <cell r="AE101">
            <v>94</v>
          </cell>
          <cell r="AF101" t="str">
            <v>RC</v>
          </cell>
          <cell r="AG101" t="str">
            <v>ST</v>
          </cell>
          <cell r="AH101">
            <v>15</v>
          </cell>
          <cell r="AI101">
            <v>0</v>
          </cell>
          <cell r="AJ101">
            <v>0</v>
          </cell>
          <cell r="AK101">
            <v>0</v>
          </cell>
          <cell r="AL101">
            <v>0</v>
          </cell>
          <cell r="AM101">
            <v>1</v>
          </cell>
          <cell r="AN101">
            <v>0</v>
          </cell>
          <cell r="BO101" t="str">
            <v>RS 059</v>
          </cell>
          <cell r="BP101">
            <v>14.3</v>
          </cell>
          <cell r="BQ101">
            <v>6.7</v>
          </cell>
          <cell r="BR101" t="str">
            <v>F</v>
          </cell>
          <cell r="BS101" t="str">
            <v>S</v>
          </cell>
          <cell r="BT101">
            <v>0</v>
          </cell>
          <cell r="BU101" t="str">
            <v>ST</v>
          </cell>
          <cell r="BV101" t="str">
            <v/>
          </cell>
          <cell r="BW101">
            <v>1</v>
          </cell>
          <cell r="BX101">
            <v>10</v>
          </cell>
          <cell r="BY101" t="str">
            <v xml:space="preserve"> </v>
          </cell>
          <cell r="BZ101">
            <v>1</v>
          </cell>
          <cell r="CA101">
            <v>8</v>
          </cell>
          <cell r="CB101">
            <v>1.3540000000000001</v>
          </cell>
          <cell r="CC101">
            <v>5.0676190390254909</v>
          </cell>
          <cell r="CD101">
            <v>10</v>
          </cell>
          <cell r="CE101">
            <v>1</v>
          </cell>
          <cell r="CF101">
            <v>0</v>
          </cell>
          <cell r="CG101">
            <v>10</v>
          </cell>
          <cell r="CH101">
            <v>1</v>
          </cell>
          <cell r="CI101">
            <v>0</v>
          </cell>
          <cell r="CJ101">
            <v>0</v>
          </cell>
          <cell r="CK101">
            <v>0</v>
          </cell>
          <cell r="CL101">
            <v>0</v>
          </cell>
          <cell r="CM101">
            <v>0</v>
          </cell>
          <cell r="CN101">
            <v>0</v>
          </cell>
          <cell r="CO101">
            <v>0</v>
          </cell>
          <cell r="CP101">
            <v>0</v>
          </cell>
          <cell r="CQ101">
            <v>5.0676190390254909</v>
          </cell>
          <cell r="CR101">
            <v>0</v>
          </cell>
          <cell r="CS101">
            <v>1</v>
          </cell>
          <cell r="CT101">
            <v>0</v>
          </cell>
          <cell r="CU101">
            <v>0</v>
          </cell>
          <cell r="CV101">
            <v>4</v>
          </cell>
          <cell r="CW101">
            <v>4</v>
          </cell>
          <cell r="CX101" t="str">
            <v xml:space="preserve"> </v>
          </cell>
          <cell r="CY101">
            <v>1.5</v>
          </cell>
          <cell r="CZ101">
            <v>1.2</v>
          </cell>
          <cell r="DA101">
            <v>1.1000000000000001</v>
          </cell>
          <cell r="DB101">
            <v>160</v>
          </cell>
          <cell r="DC101">
            <v>76</v>
          </cell>
          <cell r="DD101">
            <v>42</v>
          </cell>
          <cell r="DE101">
            <v>12</v>
          </cell>
          <cell r="DF101">
            <v>19</v>
          </cell>
          <cell r="DG101">
            <v>4</v>
          </cell>
          <cell r="DH101">
            <v>2</v>
          </cell>
          <cell r="DI101">
            <v>8</v>
          </cell>
        </row>
        <row r="102">
          <cell r="A102" t="str">
            <v>RS 063</v>
          </cell>
          <cell r="B102">
            <v>63</v>
          </cell>
          <cell r="C102" t="str">
            <v>C</v>
          </cell>
          <cell r="D102" t="str">
            <v>T</v>
          </cell>
          <cell r="E102" t="str">
            <v>Mtakataka - Golomoti</v>
          </cell>
          <cell r="F102" t="str">
            <v>M05</v>
          </cell>
          <cell r="G102">
            <v>21</v>
          </cell>
          <cell r="H102">
            <v>25.5</v>
          </cell>
          <cell r="I102" t="str">
            <v>F</v>
          </cell>
          <cell r="J102" t="str">
            <v>DEDZA</v>
          </cell>
          <cell r="K102">
            <v>7</v>
          </cell>
          <cell r="L102">
            <v>0</v>
          </cell>
          <cell r="W102">
            <v>81</v>
          </cell>
          <cell r="X102" t="str">
            <v>DS</v>
          </cell>
          <cell r="Y102">
            <v>150</v>
          </cell>
          <cell r="Z102" t="str">
            <v>SB</v>
          </cell>
          <cell r="AA102">
            <v>100</v>
          </cell>
          <cell r="AB102" t="str">
            <v>GR</v>
          </cell>
          <cell r="AC102">
            <v>8</v>
          </cell>
          <cell r="AD102" t="str">
            <v>VR</v>
          </cell>
          <cell r="AE102">
            <v>94</v>
          </cell>
          <cell r="AF102" t="str">
            <v>RC</v>
          </cell>
          <cell r="AG102" t="str">
            <v>ST</v>
          </cell>
          <cell r="AH102">
            <v>15</v>
          </cell>
          <cell r="AI102">
            <v>0</v>
          </cell>
          <cell r="AJ102">
            <v>0</v>
          </cell>
          <cell r="AK102">
            <v>0</v>
          </cell>
          <cell r="AL102">
            <v>0</v>
          </cell>
          <cell r="AM102">
            <v>1</v>
          </cell>
          <cell r="AN102">
            <v>0</v>
          </cell>
          <cell r="BO102" t="str">
            <v>RS 063</v>
          </cell>
          <cell r="BP102">
            <v>25.5</v>
          </cell>
          <cell r="BQ102">
            <v>6.7</v>
          </cell>
          <cell r="BR102" t="str">
            <v>F</v>
          </cell>
          <cell r="BS102" t="str">
            <v>S</v>
          </cell>
          <cell r="BT102">
            <v>0</v>
          </cell>
          <cell r="BU102" t="str">
            <v>ST</v>
          </cell>
          <cell r="BV102" t="str">
            <v/>
          </cell>
          <cell r="BW102">
            <v>1</v>
          </cell>
          <cell r="BX102">
            <v>10</v>
          </cell>
          <cell r="BY102" t="str">
            <v xml:space="preserve"> </v>
          </cell>
          <cell r="BZ102">
            <v>1</v>
          </cell>
          <cell r="CA102">
            <v>8</v>
          </cell>
          <cell r="CB102">
            <v>1.3540000000000001</v>
          </cell>
          <cell r="CC102">
            <v>4.04</v>
          </cell>
          <cell r="CD102">
            <v>1</v>
          </cell>
          <cell r="CE102">
            <v>0</v>
          </cell>
          <cell r="CF102">
            <v>0</v>
          </cell>
          <cell r="CG102">
            <v>1</v>
          </cell>
          <cell r="CH102">
            <v>0</v>
          </cell>
          <cell r="CI102">
            <v>0</v>
          </cell>
          <cell r="CJ102">
            <v>0</v>
          </cell>
          <cell r="CK102">
            <v>0</v>
          </cell>
          <cell r="CL102">
            <v>0</v>
          </cell>
          <cell r="CM102">
            <v>0</v>
          </cell>
          <cell r="CN102">
            <v>0</v>
          </cell>
          <cell r="CO102">
            <v>0</v>
          </cell>
          <cell r="CP102">
            <v>0</v>
          </cell>
          <cell r="CQ102">
            <v>4.04</v>
          </cell>
          <cell r="CR102">
            <v>0</v>
          </cell>
          <cell r="CS102">
            <v>1</v>
          </cell>
          <cell r="CT102">
            <v>0</v>
          </cell>
          <cell r="CU102">
            <v>0</v>
          </cell>
          <cell r="CV102">
            <v>4</v>
          </cell>
          <cell r="CW102">
            <v>4</v>
          </cell>
          <cell r="CX102" t="str">
            <v xml:space="preserve"> </v>
          </cell>
          <cell r="CY102">
            <v>1.2</v>
          </cell>
          <cell r="CZ102">
            <v>1.2</v>
          </cell>
          <cell r="DA102">
            <v>1.1000000000000001</v>
          </cell>
          <cell r="DB102">
            <v>120</v>
          </cell>
          <cell r="DC102">
            <v>57</v>
          </cell>
          <cell r="DD102">
            <v>32</v>
          </cell>
          <cell r="DE102">
            <v>9</v>
          </cell>
          <cell r="DF102">
            <v>14</v>
          </cell>
          <cell r="DG102">
            <v>3</v>
          </cell>
          <cell r="DH102">
            <v>2</v>
          </cell>
          <cell r="DI102">
            <v>6</v>
          </cell>
        </row>
        <row r="103">
          <cell r="A103" t="str">
            <v>RS 055</v>
          </cell>
          <cell r="B103">
            <v>55</v>
          </cell>
          <cell r="C103" t="str">
            <v>C</v>
          </cell>
          <cell r="D103" t="str">
            <v>T</v>
          </cell>
          <cell r="E103" t="str">
            <v>Golomoti - Kasinje</v>
          </cell>
          <cell r="F103" t="str">
            <v>M05</v>
          </cell>
          <cell r="G103">
            <v>22</v>
          </cell>
          <cell r="H103">
            <v>14.4</v>
          </cell>
          <cell r="I103" t="str">
            <v>F</v>
          </cell>
          <cell r="J103" t="str">
            <v>NTCHEU</v>
          </cell>
          <cell r="K103">
            <v>8</v>
          </cell>
          <cell r="L103">
            <v>0</v>
          </cell>
          <cell r="W103">
            <v>81</v>
          </cell>
          <cell r="X103" t="str">
            <v>DS</v>
          </cell>
          <cell r="Y103">
            <v>150</v>
          </cell>
          <cell r="Z103" t="str">
            <v>SB</v>
          </cell>
          <cell r="AA103">
            <v>100</v>
          </cell>
          <cell r="AB103" t="str">
            <v>GR</v>
          </cell>
          <cell r="AC103">
            <v>8</v>
          </cell>
          <cell r="AD103" t="str">
            <v>VR</v>
          </cell>
          <cell r="AE103">
            <v>94</v>
          </cell>
          <cell r="AF103" t="str">
            <v>RC</v>
          </cell>
          <cell r="AG103" t="str">
            <v>ST</v>
          </cell>
          <cell r="AH103">
            <v>15</v>
          </cell>
          <cell r="AI103">
            <v>0</v>
          </cell>
          <cell r="AJ103">
            <v>0</v>
          </cell>
          <cell r="AK103">
            <v>0</v>
          </cell>
          <cell r="AL103">
            <v>0</v>
          </cell>
          <cell r="AM103">
            <v>1</v>
          </cell>
          <cell r="AN103">
            <v>0</v>
          </cell>
          <cell r="BO103" t="str">
            <v>RS 055</v>
          </cell>
          <cell r="BP103">
            <v>14.4</v>
          </cell>
          <cell r="BQ103">
            <v>6.7</v>
          </cell>
          <cell r="BR103" t="str">
            <v>F</v>
          </cell>
          <cell r="BS103" t="str">
            <v>S</v>
          </cell>
          <cell r="BT103">
            <v>0</v>
          </cell>
          <cell r="BU103" t="str">
            <v>ST</v>
          </cell>
          <cell r="BV103" t="str">
            <v/>
          </cell>
          <cell r="BW103">
            <v>1</v>
          </cell>
          <cell r="BX103">
            <v>10</v>
          </cell>
          <cell r="BY103" t="str">
            <v xml:space="preserve"> </v>
          </cell>
          <cell r="BZ103">
            <v>1</v>
          </cell>
          <cell r="CA103">
            <v>8</v>
          </cell>
          <cell r="CB103">
            <v>1.3540000000000001</v>
          </cell>
          <cell r="CC103">
            <v>3.9922750281976094</v>
          </cell>
          <cell r="CD103">
            <v>5</v>
          </cell>
          <cell r="CE103">
            <v>0</v>
          </cell>
          <cell r="CF103">
            <v>0</v>
          </cell>
          <cell r="CG103">
            <v>5</v>
          </cell>
          <cell r="CH103">
            <v>0</v>
          </cell>
          <cell r="CI103">
            <v>0</v>
          </cell>
          <cell r="CJ103">
            <v>0</v>
          </cell>
          <cell r="CK103">
            <v>0</v>
          </cell>
          <cell r="CL103">
            <v>0</v>
          </cell>
          <cell r="CM103">
            <v>0</v>
          </cell>
          <cell r="CN103">
            <v>0</v>
          </cell>
          <cell r="CO103">
            <v>0</v>
          </cell>
          <cell r="CP103">
            <v>0</v>
          </cell>
          <cell r="CQ103">
            <v>3.9922750281976094</v>
          </cell>
          <cell r="CR103">
            <v>0</v>
          </cell>
          <cell r="CS103">
            <v>1</v>
          </cell>
          <cell r="CT103">
            <v>0</v>
          </cell>
          <cell r="CU103">
            <v>0</v>
          </cell>
          <cell r="CV103">
            <v>4</v>
          </cell>
          <cell r="CW103">
            <v>4</v>
          </cell>
          <cell r="CX103" t="str">
            <v xml:space="preserve"> </v>
          </cell>
          <cell r="CY103">
            <v>1.2</v>
          </cell>
          <cell r="CZ103">
            <v>2</v>
          </cell>
          <cell r="DA103">
            <v>1.1000000000000001</v>
          </cell>
          <cell r="DB103">
            <v>100</v>
          </cell>
          <cell r="DC103">
            <v>47</v>
          </cell>
          <cell r="DD103">
            <v>26</v>
          </cell>
          <cell r="DE103">
            <v>8</v>
          </cell>
          <cell r="DF103">
            <v>12</v>
          </cell>
          <cell r="DG103">
            <v>2</v>
          </cell>
          <cell r="DH103">
            <v>1</v>
          </cell>
          <cell r="DI103">
            <v>5</v>
          </cell>
        </row>
        <row r="104">
          <cell r="A104" t="str">
            <v>RS 041</v>
          </cell>
          <cell r="B104">
            <v>41</v>
          </cell>
          <cell r="C104" t="str">
            <v>C</v>
          </cell>
          <cell r="D104" t="str">
            <v>T</v>
          </cell>
          <cell r="E104" t="str">
            <v>Kasinje - Sharpevale</v>
          </cell>
          <cell r="F104" t="str">
            <v>M05</v>
          </cell>
          <cell r="G104">
            <v>23</v>
          </cell>
          <cell r="H104">
            <v>10.5</v>
          </cell>
          <cell r="I104" t="str">
            <v>F</v>
          </cell>
          <cell r="J104" t="str">
            <v>NTCHEU</v>
          </cell>
          <cell r="K104">
            <v>8</v>
          </cell>
          <cell r="L104">
            <v>0</v>
          </cell>
          <cell r="W104">
            <v>81</v>
          </cell>
          <cell r="X104" t="str">
            <v>DS</v>
          </cell>
          <cell r="Y104">
            <v>150</v>
          </cell>
          <cell r="Z104" t="str">
            <v>SB</v>
          </cell>
          <cell r="AA104">
            <v>100</v>
          </cell>
          <cell r="AB104" t="str">
            <v>GR</v>
          </cell>
          <cell r="AC104">
            <v>8</v>
          </cell>
          <cell r="AD104" t="str">
            <v>VR</v>
          </cell>
          <cell r="AE104">
            <v>94</v>
          </cell>
          <cell r="AF104" t="str">
            <v>RC</v>
          </cell>
          <cell r="AG104" t="str">
            <v>ST</v>
          </cell>
          <cell r="AH104">
            <v>15</v>
          </cell>
          <cell r="AI104">
            <v>0</v>
          </cell>
          <cell r="AJ104">
            <v>0</v>
          </cell>
          <cell r="AK104">
            <v>0</v>
          </cell>
          <cell r="AL104">
            <v>0</v>
          </cell>
          <cell r="AM104">
            <v>1</v>
          </cell>
          <cell r="AN104">
            <v>0</v>
          </cell>
          <cell r="BO104" t="str">
            <v>RS 041</v>
          </cell>
          <cell r="BP104">
            <v>10.5</v>
          </cell>
          <cell r="BQ104">
            <v>6.7</v>
          </cell>
          <cell r="BR104" t="str">
            <v>F</v>
          </cell>
          <cell r="BS104" t="str">
            <v>S</v>
          </cell>
          <cell r="BT104">
            <v>0</v>
          </cell>
          <cell r="BU104" t="str">
            <v>ST</v>
          </cell>
          <cell r="BV104" t="str">
            <v/>
          </cell>
          <cell r="BW104">
            <v>1</v>
          </cell>
          <cell r="BX104">
            <v>10</v>
          </cell>
          <cell r="BY104" t="str">
            <v xml:space="preserve"> </v>
          </cell>
          <cell r="BZ104">
            <v>1</v>
          </cell>
          <cell r="CA104">
            <v>8</v>
          </cell>
          <cell r="CB104">
            <v>1.3540000000000001</v>
          </cell>
          <cell r="CC104">
            <v>3.6602325187357452</v>
          </cell>
          <cell r="CD104">
            <v>1</v>
          </cell>
          <cell r="CE104">
            <v>0</v>
          </cell>
          <cell r="CF104">
            <v>0</v>
          </cell>
          <cell r="CG104">
            <v>1</v>
          </cell>
          <cell r="CH104">
            <v>0</v>
          </cell>
          <cell r="CI104">
            <v>0.1</v>
          </cell>
          <cell r="CJ104">
            <v>2.9850746268656722E-4</v>
          </cell>
          <cell r="CK104">
            <v>2.9850746268656722E-4</v>
          </cell>
          <cell r="CL104">
            <v>0</v>
          </cell>
          <cell r="CM104">
            <v>1.1572904707233067E-4</v>
          </cell>
          <cell r="CN104">
            <v>1.1572904707233067E-4</v>
          </cell>
          <cell r="CO104">
            <v>0</v>
          </cell>
          <cell r="CP104">
            <v>0</v>
          </cell>
          <cell r="CQ104">
            <v>3.6603482477828173</v>
          </cell>
          <cell r="CR104">
            <v>0</v>
          </cell>
          <cell r="CS104">
            <v>1</v>
          </cell>
          <cell r="CT104">
            <v>0</v>
          </cell>
          <cell r="CU104">
            <v>0</v>
          </cell>
          <cell r="CV104">
            <v>4</v>
          </cell>
          <cell r="CW104">
            <v>4</v>
          </cell>
          <cell r="CX104" t="str">
            <v xml:space="preserve"> </v>
          </cell>
          <cell r="CY104">
            <v>1.2</v>
          </cell>
          <cell r="CZ104">
            <v>1.1000000000000001</v>
          </cell>
          <cell r="DA104">
            <v>1.2</v>
          </cell>
          <cell r="DB104">
            <v>110</v>
          </cell>
          <cell r="DC104">
            <v>52</v>
          </cell>
          <cell r="DD104">
            <v>29</v>
          </cell>
          <cell r="DE104">
            <v>9</v>
          </cell>
          <cell r="DF104">
            <v>13</v>
          </cell>
          <cell r="DG104">
            <v>3</v>
          </cell>
          <cell r="DH104">
            <v>2</v>
          </cell>
          <cell r="DI104">
            <v>6</v>
          </cell>
        </row>
        <row r="105">
          <cell r="A105" t="str">
            <v>RS 046</v>
          </cell>
          <cell r="B105">
            <v>46</v>
          </cell>
          <cell r="C105" t="str">
            <v>C</v>
          </cell>
          <cell r="D105" t="str">
            <v>T</v>
          </cell>
          <cell r="E105" t="str">
            <v>Sharpevale - Bilila</v>
          </cell>
          <cell r="F105" t="str">
            <v>M05</v>
          </cell>
          <cell r="G105">
            <v>24</v>
          </cell>
          <cell r="H105">
            <v>28.3</v>
          </cell>
          <cell r="I105" t="str">
            <v>R</v>
          </cell>
          <cell r="J105" t="str">
            <v>NTCHEU</v>
          </cell>
          <cell r="K105">
            <v>8</v>
          </cell>
          <cell r="L105">
            <v>0</v>
          </cell>
          <cell r="W105">
            <v>81</v>
          </cell>
          <cell r="X105" t="str">
            <v>DS</v>
          </cell>
          <cell r="Y105">
            <v>150</v>
          </cell>
          <cell r="Z105" t="str">
            <v>SB</v>
          </cell>
          <cell r="AA105">
            <v>100</v>
          </cell>
          <cell r="AB105" t="str">
            <v>GR</v>
          </cell>
          <cell r="AC105">
            <v>8</v>
          </cell>
          <cell r="AD105" t="str">
            <v>VR</v>
          </cell>
          <cell r="AE105">
            <v>94</v>
          </cell>
          <cell r="AF105" t="str">
            <v>RC</v>
          </cell>
          <cell r="AG105" t="str">
            <v>ST</v>
          </cell>
          <cell r="AH105">
            <v>15</v>
          </cell>
          <cell r="AI105">
            <v>0</v>
          </cell>
          <cell r="AJ105">
            <v>0</v>
          </cell>
          <cell r="AK105">
            <v>0</v>
          </cell>
          <cell r="AL105">
            <v>0</v>
          </cell>
          <cell r="AM105">
            <v>1</v>
          </cell>
          <cell r="AN105">
            <v>0</v>
          </cell>
          <cell r="BO105" t="str">
            <v>RS 046</v>
          </cell>
          <cell r="BP105">
            <v>28.3</v>
          </cell>
          <cell r="BQ105">
            <v>6.7</v>
          </cell>
          <cell r="BR105" t="str">
            <v>R</v>
          </cell>
          <cell r="BS105" t="str">
            <v>S</v>
          </cell>
          <cell r="BT105">
            <v>0</v>
          </cell>
          <cell r="BU105" t="str">
            <v>ST</v>
          </cell>
          <cell r="BV105" t="str">
            <v/>
          </cell>
          <cell r="BW105">
            <v>1</v>
          </cell>
          <cell r="BX105">
            <v>10</v>
          </cell>
          <cell r="BY105" t="str">
            <v xml:space="preserve"> </v>
          </cell>
          <cell r="BZ105">
            <v>1</v>
          </cell>
          <cell r="CA105">
            <v>8</v>
          </cell>
          <cell r="CB105">
            <v>1.3540000000000001</v>
          </cell>
          <cell r="CC105">
            <v>3.6</v>
          </cell>
          <cell r="CD105">
            <v>1</v>
          </cell>
          <cell r="CE105">
            <v>0</v>
          </cell>
          <cell r="CF105">
            <v>0</v>
          </cell>
          <cell r="CG105">
            <v>1</v>
          </cell>
          <cell r="CH105">
            <v>0</v>
          </cell>
          <cell r="CI105">
            <v>0</v>
          </cell>
          <cell r="CJ105">
            <v>0</v>
          </cell>
          <cell r="CK105">
            <v>0</v>
          </cell>
          <cell r="CL105">
            <v>0</v>
          </cell>
          <cell r="CM105">
            <v>0</v>
          </cell>
          <cell r="CN105">
            <v>0</v>
          </cell>
          <cell r="CO105">
            <v>0</v>
          </cell>
          <cell r="CP105">
            <v>0</v>
          </cell>
          <cell r="CQ105">
            <v>3.6</v>
          </cell>
          <cell r="CR105">
            <v>0</v>
          </cell>
          <cell r="CS105">
            <v>1</v>
          </cell>
          <cell r="CT105">
            <v>0</v>
          </cell>
          <cell r="CU105">
            <v>0</v>
          </cell>
          <cell r="CV105">
            <v>4</v>
          </cell>
          <cell r="CW105">
            <v>4</v>
          </cell>
          <cell r="CX105" t="str">
            <v xml:space="preserve"> </v>
          </cell>
          <cell r="CY105">
            <v>1.2</v>
          </cell>
          <cell r="CZ105">
            <v>1.2</v>
          </cell>
          <cell r="DA105">
            <v>1.2</v>
          </cell>
          <cell r="DB105">
            <v>110</v>
          </cell>
          <cell r="DC105">
            <v>52</v>
          </cell>
          <cell r="DD105">
            <v>29</v>
          </cell>
          <cell r="DE105">
            <v>9</v>
          </cell>
          <cell r="DF105">
            <v>13</v>
          </cell>
          <cell r="DG105">
            <v>3</v>
          </cell>
          <cell r="DH105">
            <v>2</v>
          </cell>
          <cell r="DI105">
            <v>6</v>
          </cell>
        </row>
        <row r="106">
          <cell r="A106" t="str">
            <v>RS 065</v>
          </cell>
          <cell r="B106">
            <v>65</v>
          </cell>
          <cell r="C106" t="str">
            <v>C</v>
          </cell>
          <cell r="D106" t="str">
            <v>T</v>
          </cell>
          <cell r="E106" t="str">
            <v>Bilila - Linengwe River</v>
          </cell>
          <cell r="F106" t="str">
            <v>M05</v>
          </cell>
          <cell r="G106">
            <v>25</v>
          </cell>
          <cell r="H106">
            <v>5.2</v>
          </cell>
          <cell r="I106" t="str">
            <v>F</v>
          </cell>
          <cell r="J106" t="str">
            <v>NTCHEU</v>
          </cell>
          <cell r="K106">
            <v>8</v>
          </cell>
          <cell r="L106">
            <v>0</v>
          </cell>
          <cell r="W106">
            <v>81</v>
          </cell>
          <cell r="X106" t="str">
            <v>DS</v>
          </cell>
          <cell r="Y106">
            <v>150</v>
          </cell>
          <cell r="Z106" t="str">
            <v>SB</v>
          </cell>
          <cell r="AA106">
            <v>100</v>
          </cell>
          <cell r="AB106" t="str">
            <v>GR</v>
          </cell>
          <cell r="AC106">
            <v>8</v>
          </cell>
          <cell r="AD106" t="str">
            <v>VR</v>
          </cell>
          <cell r="AE106">
            <v>94</v>
          </cell>
          <cell r="AF106" t="str">
            <v>RC</v>
          </cell>
          <cell r="AG106" t="str">
            <v>ST</v>
          </cell>
          <cell r="AH106">
            <v>15</v>
          </cell>
          <cell r="AI106">
            <v>0</v>
          </cell>
          <cell r="AJ106">
            <v>0</v>
          </cell>
          <cell r="AK106">
            <v>0</v>
          </cell>
          <cell r="AL106">
            <v>0</v>
          </cell>
          <cell r="AM106">
            <v>1</v>
          </cell>
          <cell r="AN106">
            <v>0</v>
          </cell>
          <cell r="BO106" t="str">
            <v>RS 065</v>
          </cell>
          <cell r="BP106">
            <v>5.2</v>
          </cell>
          <cell r="BQ106">
            <v>6.7</v>
          </cell>
          <cell r="BR106" t="str">
            <v>F</v>
          </cell>
          <cell r="BS106" t="str">
            <v>S</v>
          </cell>
          <cell r="BT106">
            <v>0</v>
          </cell>
          <cell r="BU106" t="str">
            <v>ST</v>
          </cell>
          <cell r="BV106" t="str">
            <v/>
          </cell>
          <cell r="BW106">
            <v>1</v>
          </cell>
          <cell r="BX106">
            <v>10</v>
          </cell>
          <cell r="BY106" t="str">
            <v xml:space="preserve"> </v>
          </cell>
          <cell r="BZ106">
            <v>1</v>
          </cell>
          <cell r="CA106">
            <v>8</v>
          </cell>
          <cell r="CB106">
            <v>1.3540000000000001</v>
          </cell>
          <cell r="CC106">
            <v>3.6077724340175958</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3.6077724340175958</v>
          </cell>
          <cell r="CR106">
            <v>0</v>
          </cell>
          <cell r="CS106">
            <v>1</v>
          </cell>
          <cell r="CT106">
            <v>0</v>
          </cell>
          <cell r="CU106">
            <v>0</v>
          </cell>
          <cell r="CV106">
            <v>4</v>
          </cell>
          <cell r="CW106">
            <v>4</v>
          </cell>
          <cell r="CX106" t="str">
            <v xml:space="preserve"> </v>
          </cell>
          <cell r="CY106">
            <v>1.2</v>
          </cell>
          <cell r="CZ106">
            <v>1.2</v>
          </cell>
          <cell r="DA106">
            <v>1.2</v>
          </cell>
          <cell r="DB106">
            <v>120</v>
          </cell>
          <cell r="DC106">
            <v>57</v>
          </cell>
          <cell r="DD106">
            <v>32</v>
          </cell>
          <cell r="DE106">
            <v>9</v>
          </cell>
          <cell r="DF106">
            <v>14</v>
          </cell>
          <cell r="DG106">
            <v>3</v>
          </cell>
          <cell r="DH106">
            <v>2</v>
          </cell>
          <cell r="DI106">
            <v>6</v>
          </cell>
        </row>
        <row r="107">
          <cell r="A107" t="str">
            <v>RS 056</v>
          </cell>
          <cell r="B107">
            <v>56</v>
          </cell>
          <cell r="C107" t="str">
            <v>C</v>
          </cell>
          <cell r="D107" t="str">
            <v>T</v>
          </cell>
          <cell r="E107" t="str">
            <v>Linengwe River - Balaka Market (junction M1)</v>
          </cell>
          <cell r="F107" t="str">
            <v>M05</v>
          </cell>
          <cell r="G107">
            <v>26</v>
          </cell>
          <cell r="H107">
            <v>7.4</v>
          </cell>
          <cell r="I107" t="str">
            <v>F</v>
          </cell>
          <cell r="J107" t="str">
            <v>NTCHEU</v>
          </cell>
          <cell r="K107">
            <v>8</v>
          </cell>
          <cell r="L107">
            <v>0</v>
          </cell>
          <cell r="W107">
            <v>81</v>
          </cell>
          <cell r="X107" t="str">
            <v>DS</v>
          </cell>
          <cell r="Y107">
            <v>150</v>
          </cell>
          <cell r="Z107" t="str">
            <v>SB</v>
          </cell>
          <cell r="AA107">
            <v>100</v>
          </cell>
          <cell r="AB107" t="str">
            <v>GR</v>
          </cell>
          <cell r="AC107">
            <v>8</v>
          </cell>
          <cell r="AD107" t="str">
            <v>VR</v>
          </cell>
          <cell r="AE107">
            <v>94</v>
          </cell>
          <cell r="AF107" t="str">
            <v>RC</v>
          </cell>
          <cell r="AG107" t="str">
            <v>ST</v>
          </cell>
          <cell r="AH107">
            <v>15</v>
          </cell>
          <cell r="AI107">
            <v>0</v>
          </cell>
          <cell r="AJ107">
            <v>0</v>
          </cell>
          <cell r="AK107">
            <v>0</v>
          </cell>
          <cell r="AL107">
            <v>0</v>
          </cell>
          <cell r="AM107">
            <v>1</v>
          </cell>
          <cell r="AN107">
            <v>0</v>
          </cell>
          <cell r="BO107" t="str">
            <v>RS 056</v>
          </cell>
          <cell r="BP107">
            <v>7.4</v>
          </cell>
          <cell r="BQ107">
            <v>6.7</v>
          </cell>
          <cell r="BR107" t="str">
            <v>F</v>
          </cell>
          <cell r="BS107" t="str">
            <v>S</v>
          </cell>
          <cell r="BT107">
            <v>0</v>
          </cell>
          <cell r="BU107" t="str">
            <v>ST</v>
          </cell>
          <cell r="BV107" t="str">
            <v/>
          </cell>
          <cell r="BW107">
            <v>1</v>
          </cell>
          <cell r="BX107">
            <v>10</v>
          </cell>
          <cell r="BY107" t="str">
            <v xml:space="preserve"> </v>
          </cell>
          <cell r="BZ107">
            <v>1</v>
          </cell>
          <cell r="CA107">
            <v>8</v>
          </cell>
          <cell r="CB107">
            <v>1.3540000000000001</v>
          </cell>
          <cell r="CC107">
            <v>4.129522189638319</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4.129522189638319</v>
          </cell>
          <cell r="CR107">
            <v>0</v>
          </cell>
          <cell r="CS107">
            <v>1</v>
          </cell>
          <cell r="CT107">
            <v>0</v>
          </cell>
          <cell r="CU107">
            <v>0</v>
          </cell>
          <cell r="CV107">
            <v>4</v>
          </cell>
          <cell r="CW107">
            <v>4</v>
          </cell>
          <cell r="CX107" t="str">
            <v xml:space="preserve"> </v>
          </cell>
          <cell r="CY107">
            <v>1.2</v>
          </cell>
          <cell r="CZ107">
            <v>1.2</v>
          </cell>
          <cell r="DA107">
            <v>1.2</v>
          </cell>
          <cell r="DB107">
            <v>120</v>
          </cell>
          <cell r="DC107">
            <v>57</v>
          </cell>
          <cell r="DD107">
            <v>32</v>
          </cell>
          <cell r="DE107">
            <v>9</v>
          </cell>
          <cell r="DF107">
            <v>14</v>
          </cell>
          <cell r="DG107">
            <v>3</v>
          </cell>
          <cell r="DH107">
            <v>2</v>
          </cell>
          <cell r="DI107">
            <v>6</v>
          </cell>
        </row>
        <row r="108">
          <cell r="A108" t="str">
            <v>RS 135</v>
          </cell>
          <cell r="B108">
            <v>135</v>
          </cell>
          <cell r="C108" t="str">
            <v>S</v>
          </cell>
          <cell r="D108" t="str">
            <v>T</v>
          </cell>
          <cell r="E108" t="str">
            <v>Zobwe - Mwanza</v>
          </cell>
          <cell r="F108" t="str">
            <v>M06</v>
          </cell>
          <cell r="G108">
            <v>1</v>
          </cell>
          <cell r="H108">
            <v>11.1</v>
          </cell>
          <cell r="I108" t="str">
            <v>H</v>
          </cell>
          <cell r="J108" t="str">
            <v>MWANZA</v>
          </cell>
          <cell r="K108">
            <v>9</v>
          </cell>
          <cell r="L108">
            <v>0</v>
          </cell>
          <cell r="W108">
            <v>87</v>
          </cell>
          <cell r="X108" t="str">
            <v>DS</v>
          </cell>
          <cell r="Y108">
            <v>200</v>
          </cell>
          <cell r="Z108" t="str">
            <v>SB</v>
          </cell>
          <cell r="AA108">
            <v>150</v>
          </cell>
          <cell r="AB108" t="str">
            <v>SB</v>
          </cell>
          <cell r="AC108">
            <v>17</v>
          </cell>
          <cell r="AD108" t="str">
            <v>VR</v>
          </cell>
          <cell r="AE108">
            <v>0</v>
          </cell>
          <cell r="AF108">
            <v>0</v>
          </cell>
          <cell r="AG108">
            <v>0</v>
          </cell>
          <cell r="AH108">
            <v>0</v>
          </cell>
          <cell r="AI108">
            <v>0</v>
          </cell>
          <cell r="AJ108">
            <v>0</v>
          </cell>
          <cell r="AK108">
            <v>0</v>
          </cell>
          <cell r="AL108">
            <v>0</v>
          </cell>
          <cell r="AM108">
            <v>1</v>
          </cell>
          <cell r="AN108" t="str">
            <v>never resealed</v>
          </cell>
          <cell r="BO108" t="str">
            <v>RS 135</v>
          </cell>
          <cell r="BP108">
            <v>11.1</v>
          </cell>
          <cell r="BQ108">
            <v>6</v>
          </cell>
          <cell r="BR108" t="str">
            <v>H</v>
          </cell>
          <cell r="BS108" t="str">
            <v>C</v>
          </cell>
          <cell r="BT108">
            <v>0</v>
          </cell>
          <cell r="BU108" t="str">
            <v>DS</v>
          </cell>
          <cell r="BV108" t="str">
            <v/>
          </cell>
          <cell r="BW108">
            <v>1</v>
          </cell>
          <cell r="BX108">
            <v>15</v>
          </cell>
          <cell r="BY108" t="str">
            <v xml:space="preserve"> </v>
          </cell>
          <cell r="BZ108">
            <v>1</v>
          </cell>
          <cell r="CA108">
            <v>17</v>
          </cell>
          <cell r="CB108">
            <v>1.677</v>
          </cell>
          <cell r="CC108">
            <v>3.3421592375366567</v>
          </cell>
          <cell r="CD108">
            <v>70</v>
          </cell>
          <cell r="CE108">
            <v>35</v>
          </cell>
          <cell r="CF108">
            <v>20</v>
          </cell>
          <cell r="CG108">
            <v>50</v>
          </cell>
          <cell r="CH108">
            <v>15</v>
          </cell>
          <cell r="CI108">
            <v>4.2</v>
          </cell>
          <cell r="CJ108">
            <v>1.4000000000000002E-2</v>
          </cell>
          <cell r="CK108">
            <v>10</v>
          </cell>
          <cell r="CL108">
            <v>20</v>
          </cell>
          <cell r="CM108">
            <v>0.2375953846153846</v>
          </cell>
          <cell r="CN108">
            <v>0.2375953846153846</v>
          </cell>
          <cell r="CO108">
            <v>0</v>
          </cell>
          <cell r="CP108">
            <v>0</v>
          </cell>
          <cell r="CQ108">
            <v>3.5797546221520413</v>
          </cell>
          <cell r="CR108">
            <v>10</v>
          </cell>
          <cell r="CS108">
            <v>1</v>
          </cell>
          <cell r="CT108">
            <v>0</v>
          </cell>
          <cell r="CU108">
            <v>0</v>
          </cell>
          <cell r="CV108">
            <v>11</v>
          </cell>
          <cell r="CW108">
            <v>11</v>
          </cell>
          <cell r="CX108" t="str">
            <v xml:space="preserve"> </v>
          </cell>
          <cell r="CY108">
            <v>2</v>
          </cell>
          <cell r="CZ108">
            <v>2.5</v>
          </cell>
          <cell r="DA108">
            <v>1.1000000000000001</v>
          </cell>
          <cell r="DB108">
            <v>200</v>
          </cell>
          <cell r="DC108">
            <v>94</v>
          </cell>
          <cell r="DD108">
            <v>52</v>
          </cell>
          <cell r="DE108">
            <v>15</v>
          </cell>
          <cell r="DF108">
            <v>23</v>
          </cell>
          <cell r="DG108">
            <v>4</v>
          </cell>
          <cell r="DH108">
            <v>2</v>
          </cell>
          <cell r="DI108">
            <v>10</v>
          </cell>
        </row>
        <row r="109">
          <cell r="A109" t="str">
            <v>RS 134</v>
          </cell>
          <cell r="B109">
            <v>134</v>
          </cell>
          <cell r="C109" t="str">
            <v>S</v>
          </cell>
          <cell r="D109" t="str">
            <v>T</v>
          </cell>
          <cell r="E109" t="str">
            <v>Mwanza - Moffati</v>
          </cell>
          <cell r="F109" t="str">
            <v>M06</v>
          </cell>
          <cell r="G109">
            <v>2</v>
          </cell>
          <cell r="H109">
            <v>6</v>
          </cell>
          <cell r="I109" t="str">
            <v>H</v>
          </cell>
          <cell r="J109" t="str">
            <v>MWANZA</v>
          </cell>
          <cell r="K109">
            <v>9</v>
          </cell>
          <cell r="L109">
            <v>0</v>
          </cell>
          <cell r="W109">
            <v>87</v>
          </cell>
          <cell r="X109" t="str">
            <v>DS</v>
          </cell>
          <cell r="Y109">
            <v>200</v>
          </cell>
          <cell r="Z109" t="str">
            <v>SB</v>
          </cell>
          <cell r="AA109">
            <v>150</v>
          </cell>
          <cell r="AB109" t="str">
            <v>SB</v>
          </cell>
          <cell r="AC109">
            <v>17</v>
          </cell>
          <cell r="AD109" t="str">
            <v>VR</v>
          </cell>
          <cell r="AE109">
            <v>0</v>
          </cell>
          <cell r="AF109">
            <v>0</v>
          </cell>
          <cell r="AG109">
            <v>0</v>
          </cell>
          <cell r="AH109">
            <v>0</v>
          </cell>
          <cell r="AI109">
            <v>0</v>
          </cell>
          <cell r="AJ109">
            <v>0</v>
          </cell>
          <cell r="AK109">
            <v>0</v>
          </cell>
          <cell r="AL109">
            <v>0</v>
          </cell>
          <cell r="AM109">
            <v>1</v>
          </cell>
          <cell r="AN109" t="str">
            <v>never resealed</v>
          </cell>
          <cell r="BO109" t="str">
            <v>RS 134</v>
          </cell>
          <cell r="BP109">
            <v>6</v>
          </cell>
          <cell r="BQ109">
            <v>6</v>
          </cell>
          <cell r="BR109" t="str">
            <v>H</v>
          </cell>
          <cell r="BS109" t="str">
            <v>C</v>
          </cell>
          <cell r="BT109">
            <v>0</v>
          </cell>
          <cell r="BU109" t="str">
            <v>DS</v>
          </cell>
          <cell r="BV109" t="str">
            <v/>
          </cell>
          <cell r="BW109">
            <v>1</v>
          </cell>
          <cell r="BX109">
            <v>15</v>
          </cell>
          <cell r="BY109" t="str">
            <v xml:space="preserve"> </v>
          </cell>
          <cell r="BZ109">
            <v>1</v>
          </cell>
          <cell r="CA109">
            <v>17</v>
          </cell>
          <cell r="CB109">
            <v>1.677</v>
          </cell>
          <cell r="CC109">
            <v>3.1339210166177911</v>
          </cell>
          <cell r="CD109">
            <v>0</v>
          </cell>
          <cell r="CE109">
            <v>0</v>
          </cell>
          <cell r="CF109">
            <v>0</v>
          </cell>
          <cell r="CG109">
            <v>0</v>
          </cell>
          <cell r="CH109">
            <v>0</v>
          </cell>
          <cell r="CI109">
            <v>0.5</v>
          </cell>
          <cell r="CJ109">
            <v>1.6666666666666668E-3</v>
          </cell>
          <cell r="CK109">
            <v>1.6666666666666668E-3</v>
          </cell>
          <cell r="CL109">
            <v>0</v>
          </cell>
          <cell r="CM109">
            <v>6.4615384615384621E-4</v>
          </cell>
          <cell r="CN109">
            <v>6.4615384615384621E-4</v>
          </cell>
          <cell r="CO109">
            <v>0</v>
          </cell>
          <cell r="CP109">
            <v>0</v>
          </cell>
          <cell r="CQ109">
            <v>3.1345671704639448</v>
          </cell>
          <cell r="CR109">
            <v>0</v>
          </cell>
          <cell r="CS109">
            <v>1</v>
          </cell>
          <cell r="CT109">
            <v>0</v>
          </cell>
          <cell r="CU109">
            <v>0</v>
          </cell>
          <cell r="CV109">
            <v>11</v>
          </cell>
          <cell r="CW109">
            <v>11</v>
          </cell>
          <cell r="CX109" t="str">
            <v xml:space="preserve"> </v>
          </cell>
          <cell r="CY109">
            <v>1.2</v>
          </cell>
          <cell r="CZ109">
            <v>1.5</v>
          </cell>
          <cell r="DA109">
            <v>1.1000000000000001</v>
          </cell>
          <cell r="DB109">
            <v>200</v>
          </cell>
          <cell r="DC109">
            <v>94</v>
          </cell>
          <cell r="DD109">
            <v>52</v>
          </cell>
          <cell r="DE109">
            <v>15</v>
          </cell>
          <cell r="DF109">
            <v>23</v>
          </cell>
          <cell r="DG109">
            <v>4</v>
          </cell>
          <cell r="DH109">
            <v>2</v>
          </cell>
          <cell r="DI109">
            <v>10</v>
          </cell>
        </row>
        <row r="110">
          <cell r="A110" t="str">
            <v>RS 133</v>
          </cell>
          <cell r="B110">
            <v>133</v>
          </cell>
          <cell r="C110" t="str">
            <v>S</v>
          </cell>
          <cell r="D110" t="str">
            <v>T</v>
          </cell>
          <cell r="E110" t="str">
            <v>Moffati - Zaka</v>
          </cell>
          <cell r="F110" t="str">
            <v>M06</v>
          </cell>
          <cell r="G110">
            <v>3</v>
          </cell>
          <cell r="H110">
            <v>9.3000000000000007</v>
          </cell>
          <cell r="I110" t="str">
            <v>R</v>
          </cell>
          <cell r="J110" t="str">
            <v>MWANZA</v>
          </cell>
          <cell r="K110">
            <v>9</v>
          </cell>
          <cell r="L110">
            <v>0</v>
          </cell>
          <cell r="W110">
            <v>87</v>
          </cell>
          <cell r="X110" t="str">
            <v>DS</v>
          </cell>
          <cell r="Y110">
            <v>200</v>
          </cell>
          <cell r="Z110" t="str">
            <v>SB</v>
          </cell>
          <cell r="AA110">
            <v>150</v>
          </cell>
          <cell r="AB110" t="str">
            <v>SB</v>
          </cell>
          <cell r="AC110">
            <v>17</v>
          </cell>
          <cell r="AD110" t="str">
            <v>VR</v>
          </cell>
          <cell r="AE110">
            <v>0</v>
          </cell>
          <cell r="AF110">
            <v>0</v>
          </cell>
          <cell r="AG110">
            <v>0</v>
          </cell>
          <cell r="AH110">
            <v>0</v>
          </cell>
          <cell r="AI110">
            <v>0</v>
          </cell>
          <cell r="AJ110">
            <v>0</v>
          </cell>
          <cell r="AK110">
            <v>0</v>
          </cell>
          <cell r="AL110">
            <v>0</v>
          </cell>
          <cell r="AM110">
            <v>1</v>
          </cell>
          <cell r="AN110" t="str">
            <v>never resealed</v>
          </cell>
          <cell r="BO110" t="str">
            <v>RS 133</v>
          </cell>
          <cell r="BP110">
            <v>9.3000000000000007</v>
          </cell>
          <cell r="BQ110">
            <v>6</v>
          </cell>
          <cell r="BR110" t="str">
            <v>R</v>
          </cell>
          <cell r="BS110" t="str">
            <v>C</v>
          </cell>
          <cell r="BT110">
            <v>0</v>
          </cell>
          <cell r="BU110" t="str">
            <v>DS</v>
          </cell>
          <cell r="BV110" t="str">
            <v/>
          </cell>
          <cell r="BW110">
            <v>1</v>
          </cell>
          <cell r="BX110">
            <v>15</v>
          </cell>
          <cell r="BY110" t="str">
            <v xml:space="preserve"> </v>
          </cell>
          <cell r="BZ110">
            <v>1</v>
          </cell>
          <cell r="CA110">
            <v>17</v>
          </cell>
          <cell r="CB110">
            <v>1.677</v>
          </cell>
          <cell r="CC110">
            <v>3.3008809384164226</v>
          </cell>
          <cell r="CD110">
            <v>1</v>
          </cell>
          <cell r="CE110">
            <v>0</v>
          </cell>
          <cell r="CF110">
            <v>0</v>
          </cell>
          <cell r="CG110">
            <v>1</v>
          </cell>
          <cell r="CH110">
            <v>0</v>
          </cell>
          <cell r="CI110">
            <v>0.2</v>
          </cell>
          <cell r="CJ110">
            <v>6.6666666666666686E-4</v>
          </cell>
          <cell r="CK110">
            <v>6.6666666666666686E-4</v>
          </cell>
          <cell r="CL110">
            <v>0</v>
          </cell>
          <cell r="CM110">
            <v>2.5846153846153852E-4</v>
          </cell>
          <cell r="CN110">
            <v>2.5846153846153852E-4</v>
          </cell>
          <cell r="CO110">
            <v>0</v>
          </cell>
          <cell r="CP110">
            <v>0</v>
          </cell>
          <cell r="CQ110">
            <v>3.3011393999548839</v>
          </cell>
          <cell r="CR110">
            <v>1</v>
          </cell>
          <cell r="CS110">
            <v>1</v>
          </cell>
          <cell r="CT110">
            <v>0</v>
          </cell>
          <cell r="CU110">
            <v>0</v>
          </cell>
          <cell r="CV110">
            <v>11</v>
          </cell>
          <cell r="CW110">
            <v>11</v>
          </cell>
          <cell r="CX110" t="str">
            <v xml:space="preserve"> </v>
          </cell>
          <cell r="CY110">
            <v>1.2</v>
          </cell>
          <cell r="CZ110">
            <v>1.2</v>
          </cell>
          <cell r="DA110">
            <v>1.3</v>
          </cell>
          <cell r="DB110">
            <v>400</v>
          </cell>
          <cell r="DC110">
            <v>188</v>
          </cell>
          <cell r="DD110">
            <v>104</v>
          </cell>
          <cell r="DE110">
            <v>30</v>
          </cell>
          <cell r="DF110">
            <v>46</v>
          </cell>
          <cell r="DG110">
            <v>8</v>
          </cell>
          <cell r="DH110">
            <v>4</v>
          </cell>
          <cell r="DI110">
            <v>20</v>
          </cell>
        </row>
        <row r="111">
          <cell r="A111" t="str">
            <v>RS 136</v>
          </cell>
          <cell r="B111">
            <v>136</v>
          </cell>
          <cell r="C111" t="str">
            <v>S</v>
          </cell>
          <cell r="D111" t="str">
            <v>T</v>
          </cell>
          <cell r="E111" t="str">
            <v>Zaka - Lisungwi River</v>
          </cell>
          <cell r="F111" t="str">
            <v>M06</v>
          </cell>
          <cell r="G111">
            <v>4</v>
          </cell>
          <cell r="H111">
            <v>13.2</v>
          </cell>
          <cell r="I111" t="str">
            <v>R</v>
          </cell>
          <cell r="J111" t="str">
            <v>MWANZA</v>
          </cell>
          <cell r="K111">
            <v>9</v>
          </cell>
          <cell r="L111">
            <v>0</v>
          </cell>
          <cell r="W111">
            <v>87</v>
          </cell>
          <cell r="X111" t="str">
            <v>DS</v>
          </cell>
          <cell r="Y111">
            <v>200</v>
          </cell>
          <cell r="Z111" t="str">
            <v>SB</v>
          </cell>
          <cell r="AA111">
            <v>150</v>
          </cell>
          <cell r="AB111" t="str">
            <v>SB</v>
          </cell>
          <cell r="AC111">
            <v>17</v>
          </cell>
          <cell r="AD111" t="str">
            <v>VR</v>
          </cell>
          <cell r="AE111">
            <v>0</v>
          </cell>
          <cell r="AF111">
            <v>0</v>
          </cell>
          <cell r="AG111">
            <v>0</v>
          </cell>
          <cell r="AH111">
            <v>0</v>
          </cell>
          <cell r="AI111">
            <v>0</v>
          </cell>
          <cell r="AJ111">
            <v>0</v>
          </cell>
          <cell r="AK111">
            <v>0</v>
          </cell>
          <cell r="AL111">
            <v>0</v>
          </cell>
          <cell r="AM111">
            <v>1</v>
          </cell>
          <cell r="AN111" t="str">
            <v>never resealed</v>
          </cell>
          <cell r="BO111" t="str">
            <v>RS 136</v>
          </cell>
          <cell r="BP111">
            <v>13.2</v>
          </cell>
          <cell r="BQ111">
            <v>6</v>
          </cell>
          <cell r="BR111" t="str">
            <v>R</v>
          </cell>
          <cell r="BS111" t="str">
            <v>C</v>
          </cell>
          <cell r="BT111">
            <v>0</v>
          </cell>
          <cell r="BU111" t="str">
            <v>DS</v>
          </cell>
          <cell r="BV111" t="str">
            <v/>
          </cell>
          <cell r="BW111">
            <v>1</v>
          </cell>
          <cell r="BX111">
            <v>15</v>
          </cell>
          <cell r="BY111" t="str">
            <v xml:space="preserve"> </v>
          </cell>
          <cell r="BZ111">
            <v>1</v>
          </cell>
          <cell r="CA111">
            <v>17</v>
          </cell>
          <cell r="CB111">
            <v>1.677</v>
          </cell>
          <cell r="CC111">
            <v>3.1440294321514268</v>
          </cell>
          <cell r="CD111">
            <v>0</v>
          </cell>
          <cell r="CE111">
            <v>0</v>
          </cell>
          <cell r="CF111">
            <v>0</v>
          </cell>
          <cell r="CG111">
            <v>0</v>
          </cell>
          <cell r="CH111">
            <v>0</v>
          </cell>
          <cell r="CI111">
            <v>0.3</v>
          </cell>
          <cell r="CJ111">
            <v>1E-3</v>
          </cell>
          <cell r="CK111">
            <v>1E-3</v>
          </cell>
          <cell r="CL111">
            <v>0</v>
          </cell>
          <cell r="CM111">
            <v>3.876923076923077E-4</v>
          </cell>
          <cell r="CN111">
            <v>3.876923076923077E-4</v>
          </cell>
          <cell r="CO111">
            <v>0</v>
          </cell>
          <cell r="CP111">
            <v>0</v>
          </cell>
          <cell r="CQ111">
            <v>3.1444171244591193</v>
          </cell>
          <cell r="CR111">
            <v>0</v>
          </cell>
          <cell r="CS111">
            <v>1</v>
          </cell>
          <cell r="CT111">
            <v>0</v>
          </cell>
          <cell r="CU111">
            <v>0</v>
          </cell>
          <cell r="CV111">
            <v>11</v>
          </cell>
          <cell r="CW111">
            <v>11</v>
          </cell>
          <cell r="CX111" t="str">
            <v xml:space="preserve"> </v>
          </cell>
          <cell r="CY111">
            <v>1.2</v>
          </cell>
          <cell r="CZ111">
            <v>1.2</v>
          </cell>
          <cell r="DA111">
            <v>1.2</v>
          </cell>
          <cell r="DB111">
            <v>400</v>
          </cell>
          <cell r="DC111">
            <v>188</v>
          </cell>
          <cell r="DD111">
            <v>104</v>
          </cell>
          <cell r="DE111">
            <v>30</v>
          </cell>
          <cell r="DF111">
            <v>46</v>
          </cell>
          <cell r="DG111">
            <v>8</v>
          </cell>
          <cell r="DH111">
            <v>4</v>
          </cell>
          <cell r="DI111">
            <v>20</v>
          </cell>
        </row>
        <row r="112">
          <cell r="A112" t="str">
            <v>RS 132</v>
          </cell>
          <cell r="B112">
            <v>132</v>
          </cell>
          <cell r="C112" t="str">
            <v>S</v>
          </cell>
          <cell r="D112" t="str">
            <v>T</v>
          </cell>
          <cell r="E112" t="str">
            <v>Ndeka - Nachimbeya Rapids</v>
          </cell>
          <cell r="F112" t="str">
            <v>M06</v>
          </cell>
          <cell r="G112">
            <v>5</v>
          </cell>
          <cell r="H112">
            <v>9.1999999999999993</v>
          </cell>
          <cell r="I112" t="str">
            <v>F</v>
          </cell>
          <cell r="J112" t="str">
            <v>BLANTYRE</v>
          </cell>
          <cell r="K112">
            <v>9</v>
          </cell>
          <cell r="L112">
            <v>0</v>
          </cell>
          <cell r="W112">
            <v>89</v>
          </cell>
          <cell r="X112" t="str">
            <v>DS</v>
          </cell>
          <cell r="Y112">
            <v>150</v>
          </cell>
          <cell r="Z112" t="str">
            <v>SB</v>
          </cell>
          <cell r="AA112">
            <v>100</v>
          </cell>
          <cell r="AB112" t="str">
            <v>GR</v>
          </cell>
          <cell r="AC112">
            <v>12</v>
          </cell>
          <cell r="AD112" t="str">
            <v>VR</v>
          </cell>
          <cell r="AE112">
            <v>0</v>
          </cell>
          <cell r="AF112">
            <v>0</v>
          </cell>
          <cell r="AG112">
            <v>0</v>
          </cell>
          <cell r="AH112">
            <v>0</v>
          </cell>
          <cell r="AI112">
            <v>0</v>
          </cell>
          <cell r="AJ112">
            <v>0</v>
          </cell>
          <cell r="AK112">
            <v>0</v>
          </cell>
          <cell r="AL112">
            <v>0</v>
          </cell>
          <cell r="AM112">
            <v>1</v>
          </cell>
          <cell r="AN112" t="str">
            <v>never resealed</v>
          </cell>
          <cell r="BO112" t="str">
            <v>RS 132</v>
          </cell>
          <cell r="BP112">
            <v>9.1999999999999993</v>
          </cell>
          <cell r="BQ112">
            <v>6</v>
          </cell>
          <cell r="BR112" t="str">
            <v>F</v>
          </cell>
          <cell r="BS112" t="str">
            <v>C</v>
          </cell>
          <cell r="BT112">
            <v>0</v>
          </cell>
          <cell r="BU112" t="str">
            <v>DS</v>
          </cell>
          <cell r="BV112" t="str">
            <v/>
          </cell>
          <cell r="BW112">
            <v>1</v>
          </cell>
          <cell r="BX112">
            <v>15</v>
          </cell>
          <cell r="BY112" t="str">
            <v xml:space="preserve"> </v>
          </cell>
          <cell r="BZ112">
            <v>1</v>
          </cell>
          <cell r="CA112">
            <v>12</v>
          </cell>
          <cell r="CB112">
            <v>1.177</v>
          </cell>
          <cell r="CC112">
            <v>3.385588545799552</v>
          </cell>
          <cell r="CD112">
            <v>0</v>
          </cell>
          <cell r="CE112">
            <v>0</v>
          </cell>
          <cell r="CF112">
            <v>0</v>
          </cell>
          <cell r="CG112">
            <v>0</v>
          </cell>
          <cell r="CH112">
            <v>0</v>
          </cell>
          <cell r="CI112">
            <v>0.2</v>
          </cell>
          <cell r="CJ112">
            <v>6.6666666666666686E-4</v>
          </cell>
          <cell r="CK112">
            <v>6.6666666666666686E-4</v>
          </cell>
          <cell r="CL112">
            <v>0</v>
          </cell>
          <cell r="CM112">
            <v>2.5846153846153852E-4</v>
          </cell>
          <cell r="CN112">
            <v>2.5846153846153852E-4</v>
          </cell>
          <cell r="CO112">
            <v>0</v>
          </cell>
          <cell r="CP112">
            <v>0</v>
          </cell>
          <cell r="CQ112">
            <v>3.3858470073380134</v>
          </cell>
          <cell r="CR112">
            <v>0</v>
          </cell>
          <cell r="CS112">
            <v>1</v>
          </cell>
          <cell r="CT112">
            <v>0</v>
          </cell>
          <cell r="CU112">
            <v>0</v>
          </cell>
          <cell r="CV112">
            <v>9</v>
          </cell>
          <cell r="CW112">
            <v>9</v>
          </cell>
          <cell r="CX112" t="str">
            <v xml:space="preserve"> </v>
          </cell>
          <cell r="CY112">
            <v>1.2</v>
          </cell>
          <cell r="CZ112">
            <v>1.2</v>
          </cell>
          <cell r="DA112">
            <v>1.2</v>
          </cell>
          <cell r="DB112">
            <v>430</v>
          </cell>
          <cell r="DC112">
            <v>203</v>
          </cell>
          <cell r="DD112">
            <v>112</v>
          </cell>
          <cell r="DE112">
            <v>33</v>
          </cell>
          <cell r="DF112">
            <v>50</v>
          </cell>
          <cell r="DG112">
            <v>9</v>
          </cell>
          <cell r="DH112">
            <v>5</v>
          </cell>
          <cell r="DI112">
            <v>22</v>
          </cell>
        </row>
        <row r="113">
          <cell r="A113" t="str">
            <v>RS 140</v>
          </cell>
          <cell r="B113">
            <v>140</v>
          </cell>
          <cell r="C113" t="str">
            <v>S</v>
          </cell>
          <cell r="D113" t="str">
            <v>T</v>
          </cell>
          <cell r="E113" t="str">
            <v>Chingeni - Liwawadzi River</v>
          </cell>
          <cell r="F113" t="str">
            <v>M08</v>
          </cell>
          <cell r="G113">
            <v>1</v>
          </cell>
          <cell r="H113">
            <v>16.100000000000001</v>
          </cell>
          <cell r="I113" t="str">
            <v>F</v>
          </cell>
          <cell r="J113" t="str">
            <v>MACHINGA</v>
          </cell>
          <cell r="K113">
            <v>8</v>
          </cell>
          <cell r="L113">
            <v>0</v>
          </cell>
          <cell r="W113">
            <v>71</v>
          </cell>
          <cell r="X113" t="str">
            <v>SA</v>
          </cell>
          <cell r="Y113">
            <v>125</v>
          </cell>
          <cell r="Z113" t="str">
            <v>SB</v>
          </cell>
          <cell r="AA113">
            <v>150</v>
          </cell>
          <cell r="AB113" t="str">
            <v>GR</v>
          </cell>
          <cell r="AC113">
            <v>14</v>
          </cell>
          <cell r="AD113" t="str">
            <v>VR</v>
          </cell>
          <cell r="AE113">
            <v>0</v>
          </cell>
          <cell r="AF113">
            <v>0</v>
          </cell>
          <cell r="AG113">
            <v>0</v>
          </cell>
          <cell r="AH113">
            <v>0</v>
          </cell>
          <cell r="AI113">
            <v>0</v>
          </cell>
          <cell r="AJ113">
            <v>0</v>
          </cell>
          <cell r="AK113">
            <v>0</v>
          </cell>
          <cell r="AL113">
            <v>0</v>
          </cell>
          <cell r="AM113">
            <v>2</v>
          </cell>
          <cell r="AN113" t="str">
            <v>some bitumen removed</v>
          </cell>
          <cell r="BO113" t="str">
            <v>RS 140</v>
          </cell>
          <cell r="BP113">
            <v>16.100000000000001</v>
          </cell>
          <cell r="BQ113">
            <v>6</v>
          </cell>
          <cell r="BR113" t="str">
            <v>F</v>
          </cell>
          <cell r="BS113" t="str">
            <v>C</v>
          </cell>
          <cell r="BT113">
            <v>35</v>
          </cell>
          <cell r="BU113" t="str">
            <v>SA</v>
          </cell>
          <cell r="BV113" t="str">
            <v/>
          </cell>
          <cell r="BW113">
            <v>2</v>
          </cell>
          <cell r="BX113">
            <v>10</v>
          </cell>
          <cell r="BY113" t="str">
            <v xml:space="preserve"> </v>
          </cell>
          <cell r="BZ113">
            <v>1</v>
          </cell>
          <cell r="CA113">
            <v>14</v>
          </cell>
          <cell r="CB113">
            <v>1.508</v>
          </cell>
          <cell r="CC113">
            <v>4.3889715216682958</v>
          </cell>
          <cell r="CD113">
            <v>70</v>
          </cell>
          <cell r="CE113">
            <v>21</v>
          </cell>
          <cell r="CF113">
            <v>6</v>
          </cell>
          <cell r="CG113">
            <v>64</v>
          </cell>
          <cell r="CH113">
            <v>15</v>
          </cell>
          <cell r="CI113">
            <v>1.5</v>
          </cell>
          <cell r="CJ113">
            <v>5.000000000000001E-3</v>
          </cell>
          <cell r="CK113">
            <v>6.0049999999999999</v>
          </cell>
          <cell r="CL113">
            <v>6</v>
          </cell>
          <cell r="CM113">
            <v>0.10163076923076925</v>
          </cell>
          <cell r="CN113">
            <v>0.10163076923076925</v>
          </cell>
          <cell r="CO113">
            <v>0</v>
          </cell>
          <cell r="CP113">
            <v>0</v>
          </cell>
          <cell r="CQ113">
            <v>4.4906022908990648</v>
          </cell>
          <cell r="CR113">
            <v>0</v>
          </cell>
          <cell r="CS113">
            <v>1</v>
          </cell>
          <cell r="CT113">
            <v>0</v>
          </cell>
          <cell r="CU113">
            <v>0</v>
          </cell>
          <cell r="CV113">
            <v>27</v>
          </cell>
          <cell r="CW113">
            <v>27</v>
          </cell>
          <cell r="CX113" t="str">
            <v xml:space="preserve"> </v>
          </cell>
          <cell r="CY113">
            <v>1.5</v>
          </cell>
          <cell r="CZ113">
            <v>2</v>
          </cell>
          <cell r="DA113">
            <v>1.5</v>
          </cell>
          <cell r="DB113">
            <v>230</v>
          </cell>
          <cell r="DC113">
            <v>109</v>
          </cell>
          <cell r="DD113">
            <v>60</v>
          </cell>
          <cell r="DE113">
            <v>18</v>
          </cell>
          <cell r="DF113">
            <v>27</v>
          </cell>
          <cell r="DG113">
            <v>5</v>
          </cell>
          <cell r="DH113">
            <v>3</v>
          </cell>
          <cell r="DI113">
            <v>12</v>
          </cell>
        </row>
        <row r="114">
          <cell r="A114" t="str">
            <v>RS 137</v>
          </cell>
          <cell r="B114">
            <v>137</v>
          </cell>
          <cell r="C114" t="str">
            <v>S</v>
          </cell>
          <cell r="D114" t="str">
            <v>T</v>
          </cell>
          <cell r="E114" t="str">
            <v>Liwawadzi River - Chimwaliro River</v>
          </cell>
          <cell r="F114" t="str">
            <v>M08</v>
          </cell>
          <cell r="G114">
            <v>2</v>
          </cell>
          <cell r="H114">
            <v>8.8000000000000007</v>
          </cell>
          <cell r="I114" t="str">
            <v>R</v>
          </cell>
          <cell r="J114" t="str">
            <v>MACHINGA</v>
          </cell>
          <cell r="K114">
            <v>8</v>
          </cell>
          <cell r="L114">
            <v>0</v>
          </cell>
          <cell r="W114">
            <v>71</v>
          </cell>
          <cell r="X114" t="str">
            <v>SA</v>
          </cell>
          <cell r="Y114">
            <v>125</v>
          </cell>
          <cell r="Z114" t="str">
            <v>SB</v>
          </cell>
          <cell r="AA114">
            <v>150</v>
          </cell>
          <cell r="AB114" t="str">
            <v>GR</v>
          </cell>
          <cell r="AC114">
            <v>14</v>
          </cell>
          <cell r="AD114" t="str">
            <v>VR</v>
          </cell>
          <cell r="AE114">
            <v>0</v>
          </cell>
          <cell r="AF114">
            <v>0</v>
          </cell>
          <cell r="AG114">
            <v>0</v>
          </cell>
          <cell r="AH114">
            <v>0</v>
          </cell>
          <cell r="AI114">
            <v>0</v>
          </cell>
          <cell r="AJ114">
            <v>0</v>
          </cell>
          <cell r="AK114">
            <v>0</v>
          </cell>
          <cell r="AL114">
            <v>0</v>
          </cell>
          <cell r="AM114">
            <v>2</v>
          </cell>
          <cell r="AN114" t="str">
            <v>some bitumen removed</v>
          </cell>
          <cell r="BO114" t="str">
            <v>RS 137</v>
          </cell>
          <cell r="BP114">
            <v>8.8000000000000007</v>
          </cell>
          <cell r="BQ114" t="str">
            <v>n.a.</v>
          </cell>
          <cell r="BR114" t="str">
            <v>R</v>
          </cell>
          <cell r="BS114" t="str">
            <v>X</v>
          </cell>
          <cell r="BT114">
            <v>60</v>
          </cell>
          <cell r="BU114" t="str">
            <v>SA</v>
          </cell>
          <cell r="BV114" t="str">
            <v/>
          </cell>
          <cell r="BW114">
            <v>2</v>
          </cell>
          <cell r="BX114">
            <v>10</v>
          </cell>
          <cell r="BY114" t="str">
            <v xml:space="preserve"> </v>
          </cell>
          <cell r="BZ114">
            <v>1</v>
          </cell>
          <cell r="CA114">
            <v>14</v>
          </cell>
          <cell r="CB114">
            <v>1.508</v>
          </cell>
          <cell r="CC114" t="str">
            <v>bitumen surface removed</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27</v>
          </cell>
          <cell r="CW114">
            <v>27</v>
          </cell>
          <cell r="CX114" t="str">
            <v xml:space="preserve"> </v>
          </cell>
          <cell r="CY114" t="str">
            <v>n.a.</v>
          </cell>
          <cell r="CZ114" t="str">
            <v>n.a.</v>
          </cell>
          <cell r="DA114">
            <v>1.5</v>
          </cell>
          <cell r="DB114">
            <v>260</v>
          </cell>
          <cell r="DC114">
            <v>123</v>
          </cell>
          <cell r="DD114">
            <v>68</v>
          </cell>
          <cell r="DE114">
            <v>20</v>
          </cell>
          <cell r="DF114">
            <v>30</v>
          </cell>
          <cell r="DG114">
            <v>6</v>
          </cell>
          <cell r="DH114">
            <v>3</v>
          </cell>
          <cell r="DI114">
            <v>13</v>
          </cell>
        </row>
        <row r="115">
          <cell r="A115" t="str">
            <v>RS 138</v>
          </cell>
          <cell r="B115">
            <v>138</v>
          </cell>
          <cell r="C115" t="str">
            <v>S</v>
          </cell>
          <cell r="D115" t="str">
            <v>T</v>
          </cell>
          <cell r="E115" t="str">
            <v>Chimwaliro River - M'manga</v>
          </cell>
          <cell r="F115" t="str">
            <v>M08</v>
          </cell>
          <cell r="G115">
            <v>3</v>
          </cell>
          <cell r="H115">
            <v>10.199999999999999</v>
          </cell>
          <cell r="I115" t="str">
            <v>F</v>
          </cell>
          <cell r="J115" t="str">
            <v>MACHINGA</v>
          </cell>
          <cell r="K115">
            <v>8</v>
          </cell>
          <cell r="L115">
            <v>0</v>
          </cell>
          <cell r="W115">
            <v>71</v>
          </cell>
          <cell r="X115" t="str">
            <v>SA</v>
          </cell>
          <cell r="Y115">
            <v>125</v>
          </cell>
          <cell r="Z115" t="str">
            <v>SB</v>
          </cell>
          <cell r="AA115">
            <v>150</v>
          </cell>
          <cell r="AB115" t="str">
            <v>GR</v>
          </cell>
          <cell r="AC115">
            <v>14</v>
          </cell>
          <cell r="AD115" t="str">
            <v>VR</v>
          </cell>
          <cell r="AE115">
            <v>0</v>
          </cell>
          <cell r="AF115">
            <v>0</v>
          </cell>
          <cell r="AG115">
            <v>0</v>
          </cell>
          <cell r="AH115">
            <v>0</v>
          </cell>
          <cell r="AI115">
            <v>0</v>
          </cell>
          <cell r="AJ115">
            <v>0</v>
          </cell>
          <cell r="AK115">
            <v>0</v>
          </cell>
          <cell r="AL115">
            <v>0</v>
          </cell>
          <cell r="AM115">
            <v>2</v>
          </cell>
          <cell r="AN115" t="str">
            <v>some bitumen removed</v>
          </cell>
          <cell r="BO115" t="str">
            <v>RS 138</v>
          </cell>
          <cell r="BP115">
            <v>10.199999999999999</v>
          </cell>
          <cell r="BQ115" t="str">
            <v>n.a.</v>
          </cell>
          <cell r="BR115" t="str">
            <v>F</v>
          </cell>
          <cell r="BS115" t="str">
            <v>X</v>
          </cell>
          <cell r="BT115">
            <v>60</v>
          </cell>
          <cell r="BU115" t="str">
            <v>SA</v>
          </cell>
          <cell r="BV115" t="str">
            <v/>
          </cell>
          <cell r="BW115">
            <v>2</v>
          </cell>
          <cell r="BX115">
            <v>10</v>
          </cell>
          <cell r="BY115" t="str">
            <v xml:space="preserve"> </v>
          </cell>
          <cell r="BZ115">
            <v>1</v>
          </cell>
          <cell r="CA115">
            <v>14</v>
          </cell>
          <cell r="CB115">
            <v>1.508</v>
          </cell>
          <cell r="CC115" t="str">
            <v>bitumen surface removed</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27</v>
          </cell>
          <cell r="CW115">
            <v>27</v>
          </cell>
          <cell r="CX115" t="str">
            <v xml:space="preserve"> </v>
          </cell>
          <cell r="CY115" t="str">
            <v>n.a.</v>
          </cell>
          <cell r="CZ115" t="str">
            <v>n.a.</v>
          </cell>
          <cell r="DA115">
            <v>1.5</v>
          </cell>
          <cell r="DB115">
            <v>230</v>
          </cell>
          <cell r="DC115">
            <v>109</v>
          </cell>
          <cell r="DD115">
            <v>60</v>
          </cell>
          <cell r="DE115">
            <v>18</v>
          </cell>
          <cell r="DF115">
            <v>27</v>
          </cell>
          <cell r="DG115">
            <v>5</v>
          </cell>
          <cell r="DH115">
            <v>3</v>
          </cell>
          <cell r="DI115">
            <v>12</v>
          </cell>
        </row>
        <row r="116">
          <cell r="A116" t="str">
            <v>RS 071</v>
          </cell>
          <cell r="B116">
            <v>71</v>
          </cell>
          <cell r="C116" t="str">
            <v>C</v>
          </cell>
          <cell r="D116" t="str">
            <v>T</v>
          </cell>
          <cell r="E116" t="str">
            <v>Mua - Kamwendo</v>
          </cell>
          <cell r="F116" t="str">
            <v>M10</v>
          </cell>
          <cell r="G116">
            <v>1</v>
          </cell>
          <cell r="H116">
            <v>8.9</v>
          </cell>
          <cell r="I116" t="str">
            <v>F</v>
          </cell>
          <cell r="J116" t="str">
            <v>DEDZA</v>
          </cell>
          <cell r="K116">
            <v>7</v>
          </cell>
          <cell r="L116">
            <v>0</v>
          </cell>
          <cell r="W116">
            <v>74</v>
          </cell>
          <cell r="X116" t="str">
            <v>DS</v>
          </cell>
          <cell r="Y116">
            <v>150</v>
          </cell>
          <cell r="Z116" t="str">
            <v>SB</v>
          </cell>
          <cell r="AA116">
            <v>100</v>
          </cell>
          <cell r="AB116" t="str">
            <v>GR</v>
          </cell>
          <cell r="AC116">
            <v>8</v>
          </cell>
          <cell r="AD116" t="str">
            <v>VR</v>
          </cell>
          <cell r="AE116">
            <v>0</v>
          </cell>
          <cell r="AF116">
            <v>0</v>
          </cell>
          <cell r="AG116">
            <v>0</v>
          </cell>
          <cell r="AH116">
            <v>0</v>
          </cell>
          <cell r="AI116">
            <v>0</v>
          </cell>
          <cell r="AJ116">
            <v>0</v>
          </cell>
          <cell r="AK116">
            <v>0</v>
          </cell>
          <cell r="AL116">
            <v>0</v>
          </cell>
          <cell r="AM116">
            <v>1</v>
          </cell>
          <cell r="AN116" t="str">
            <v>bitumen removed</v>
          </cell>
          <cell r="BO116" t="str">
            <v>RS 071</v>
          </cell>
          <cell r="BP116">
            <v>8.9</v>
          </cell>
          <cell r="BQ116" t="str">
            <v>n.a.</v>
          </cell>
          <cell r="BR116" t="str">
            <v>F</v>
          </cell>
          <cell r="BS116" t="str">
            <v>X</v>
          </cell>
          <cell r="BT116">
            <v>90</v>
          </cell>
          <cell r="BU116" t="str">
            <v>DS</v>
          </cell>
          <cell r="BV116" t="str">
            <v/>
          </cell>
          <cell r="BW116">
            <v>1</v>
          </cell>
          <cell r="BX116">
            <v>15</v>
          </cell>
          <cell r="BY116" t="str">
            <v xml:space="preserve"> </v>
          </cell>
          <cell r="BZ116">
            <v>1</v>
          </cell>
          <cell r="CA116">
            <v>8</v>
          </cell>
          <cell r="CB116">
            <v>1.177</v>
          </cell>
          <cell r="CC116" t="str">
            <v>bitumen surface removed</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24</v>
          </cell>
          <cell r="CW116">
            <v>24</v>
          </cell>
          <cell r="CX116" t="str">
            <v xml:space="preserve"> </v>
          </cell>
          <cell r="CY116" t="str">
            <v>n.a.</v>
          </cell>
          <cell r="CZ116" t="str">
            <v>n.a.</v>
          </cell>
          <cell r="DA116">
            <v>2</v>
          </cell>
          <cell r="DB116">
            <v>60</v>
          </cell>
          <cell r="DC116">
            <v>29</v>
          </cell>
          <cell r="DD116">
            <v>16</v>
          </cell>
          <cell r="DE116">
            <v>5</v>
          </cell>
          <cell r="DF116">
            <v>7</v>
          </cell>
          <cell r="DG116">
            <v>2</v>
          </cell>
          <cell r="DH116">
            <v>1</v>
          </cell>
          <cell r="DI116">
            <v>3</v>
          </cell>
        </row>
        <row r="117">
          <cell r="A117" t="str">
            <v>RS 070</v>
          </cell>
          <cell r="B117">
            <v>70</v>
          </cell>
          <cell r="C117" t="str">
            <v>C</v>
          </cell>
          <cell r="D117" t="str">
            <v>T</v>
          </cell>
          <cell r="E117" t="str">
            <v>Kamwendo - Malambalala</v>
          </cell>
          <cell r="F117" t="str">
            <v>M10</v>
          </cell>
          <cell r="G117">
            <v>2</v>
          </cell>
          <cell r="H117">
            <v>2.9</v>
          </cell>
          <cell r="I117" t="str">
            <v>F</v>
          </cell>
          <cell r="J117" t="str">
            <v>DEDZA</v>
          </cell>
          <cell r="K117">
            <v>7</v>
          </cell>
          <cell r="L117">
            <v>0</v>
          </cell>
          <cell r="W117">
            <v>74</v>
          </cell>
          <cell r="X117" t="str">
            <v>DS</v>
          </cell>
          <cell r="Y117">
            <v>150</v>
          </cell>
          <cell r="Z117" t="str">
            <v>SB</v>
          </cell>
          <cell r="AA117">
            <v>100</v>
          </cell>
          <cell r="AB117" t="str">
            <v>GR</v>
          </cell>
          <cell r="AC117">
            <v>8</v>
          </cell>
          <cell r="AD117" t="str">
            <v>VR</v>
          </cell>
          <cell r="AE117">
            <v>0</v>
          </cell>
          <cell r="AF117">
            <v>0</v>
          </cell>
          <cell r="AG117">
            <v>0</v>
          </cell>
          <cell r="AH117">
            <v>0</v>
          </cell>
          <cell r="AI117">
            <v>0</v>
          </cell>
          <cell r="AJ117">
            <v>0</v>
          </cell>
          <cell r="AK117">
            <v>0</v>
          </cell>
          <cell r="AL117">
            <v>0</v>
          </cell>
          <cell r="AM117">
            <v>1</v>
          </cell>
          <cell r="AN117" t="str">
            <v>bitumen removed</v>
          </cell>
          <cell r="BO117" t="str">
            <v>RS 070</v>
          </cell>
          <cell r="BP117">
            <v>2.9</v>
          </cell>
          <cell r="BQ117" t="str">
            <v>n.a.</v>
          </cell>
          <cell r="BR117" t="str">
            <v>F</v>
          </cell>
          <cell r="BS117" t="str">
            <v>X</v>
          </cell>
          <cell r="BT117">
            <v>90</v>
          </cell>
          <cell r="BU117" t="str">
            <v>DS</v>
          </cell>
          <cell r="BV117" t="str">
            <v/>
          </cell>
          <cell r="BW117">
            <v>1</v>
          </cell>
          <cell r="BX117">
            <v>15</v>
          </cell>
          <cell r="BY117" t="str">
            <v xml:space="preserve"> </v>
          </cell>
          <cell r="BZ117">
            <v>1</v>
          </cell>
          <cell r="CA117">
            <v>8</v>
          </cell>
          <cell r="CB117">
            <v>1.177</v>
          </cell>
          <cell r="CC117" t="str">
            <v>bitumen surface removed</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24</v>
          </cell>
          <cell r="CW117">
            <v>24</v>
          </cell>
          <cell r="CX117" t="str">
            <v xml:space="preserve"> </v>
          </cell>
          <cell r="CY117" t="str">
            <v>n.a.</v>
          </cell>
          <cell r="CZ117" t="str">
            <v>n.a.</v>
          </cell>
          <cell r="DA117">
            <v>2</v>
          </cell>
          <cell r="DB117">
            <v>60</v>
          </cell>
          <cell r="DC117">
            <v>29</v>
          </cell>
          <cell r="DD117">
            <v>16</v>
          </cell>
          <cell r="DE117">
            <v>5</v>
          </cell>
          <cell r="DF117">
            <v>7</v>
          </cell>
          <cell r="DG117">
            <v>2</v>
          </cell>
          <cell r="DH117">
            <v>1</v>
          </cell>
          <cell r="DI117">
            <v>3</v>
          </cell>
        </row>
        <row r="118">
          <cell r="A118" t="str">
            <v>RS 072</v>
          </cell>
          <cell r="B118">
            <v>72</v>
          </cell>
          <cell r="C118" t="str">
            <v>C</v>
          </cell>
          <cell r="D118" t="str">
            <v>T</v>
          </cell>
          <cell r="E118" t="str">
            <v>Malambalala - Bwanje River</v>
          </cell>
          <cell r="F118" t="str">
            <v>M10</v>
          </cell>
          <cell r="G118">
            <v>3</v>
          </cell>
          <cell r="H118">
            <v>9</v>
          </cell>
          <cell r="I118" t="str">
            <v>F</v>
          </cell>
          <cell r="J118" t="str">
            <v>DEDZA &amp; MANGOCHI</v>
          </cell>
          <cell r="K118">
            <v>7</v>
          </cell>
          <cell r="L118">
            <v>0</v>
          </cell>
          <cell r="W118">
            <v>74</v>
          </cell>
          <cell r="X118" t="str">
            <v>DS</v>
          </cell>
          <cell r="Y118">
            <v>150</v>
          </cell>
          <cell r="Z118" t="str">
            <v>SB</v>
          </cell>
          <cell r="AA118">
            <v>100</v>
          </cell>
          <cell r="AB118" t="str">
            <v>GR</v>
          </cell>
          <cell r="AC118">
            <v>8</v>
          </cell>
          <cell r="AD118" t="str">
            <v>VR</v>
          </cell>
          <cell r="AE118">
            <v>0</v>
          </cell>
          <cell r="AF118">
            <v>0</v>
          </cell>
          <cell r="AG118">
            <v>0</v>
          </cell>
          <cell r="AH118">
            <v>0</v>
          </cell>
          <cell r="AI118">
            <v>0</v>
          </cell>
          <cell r="AJ118">
            <v>0</v>
          </cell>
          <cell r="AK118">
            <v>0</v>
          </cell>
          <cell r="AL118">
            <v>0</v>
          </cell>
          <cell r="AM118">
            <v>1</v>
          </cell>
          <cell r="AN118" t="str">
            <v>bitumen removed</v>
          </cell>
          <cell r="BO118" t="str">
            <v>RS 072</v>
          </cell>
          <cell r="BP118">
            <v>9</v>
          </cell>
          <cell r="BQ118" t="str">
            <v>n.a.</v>
          </cell>
          <cell r="BR118" t="str">
            <v>F</v>
          </cell>
          <cell r="BS118" t="str">
            <v>X</v>
          </cell>
          <cell r="BT118">
            <v>90</v>
          </cell>
          <cell r="BU118" t="str">
            <v>DS</v>
          </cell>
          <cell r="BV118" t="str">
            <v/>
          </cell>
          <cell r="BW118">
            <v>1</v>
          </cell>
          <cell r="BX118">
            <v>15</v>
          </cell>
          <cell r="BY118" t="str">
            <v xml:space="preserve"> </v>
          </cell>
          <cell r="BZ118">
            <v>1</v>
          </cell>
          <cell r="CA118">
            <v>8</v>
          </cell>
          <cell r="CB118">
            <v>1.177</v>
          </cell>
          <cell r="CC118" t="str">
            <v>bitumen surface removed</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24</v>
          </cell>
          <cell r="CW118">
            <v>24</v>
          </cell>
          <cell r="CX118" t="str">
            <v xml:space="preserve"> </v>
          </cell>
          <cell r="CY118" t="str">
            <v>n.a.</v>
          </cell>
          <cell r="CZ118" t="str">
            <v>n.a.</v>
          </cell>
          <cell r="DA118">
            <v>2</v>
          </cell>
          <cell r="DB118">
            <v>60</v>
          </cell>
          <cell r="DC118">
            <v>29</v>
          </cell>
          <cell r="DD118">
            <v>16</v>
          </cell>
          <cell r="DE118">
            <v>5</v>
          </cell>
          <cell r="DF118">
            <v>7</v>
          </cell>
          <cell r="DG118">
            <v>2</v>
          </cell>
          <cell r="DH118">
            <v>1</v>
          </cell>
          <cell r="DI118">
            <v>3</v>
          </cell>
        </row>
        <row r="119">
          <cell r="A119" t="str">
            <v>RS 069</v>
          </cell>
          <cell r="B119">
            <v>69</v>
          </cell>
          <cell r="C119" t="str">
            <v>C</v>
          </cell>
          <cell r="D119" t="str">
            <v>T</v>
          </cell>
          <cell r="E119" t="str">
            <v>Bwanje River - Kangb'ma</v>
          </cell>
          <cell r="F119" t="str">
            <v>M10</v>
          </cell>
          <cell r="G119">
            <v>4</v>
          </cell>
          <cell r="H119">
            <v>3.6</v>
          </cell>
          <cell r="I119" t="str">
            <v>F</v>
          </cell>
          <cell r="J119" t="str">
            <v>NTCHEU</v>
          </cell>
          <cell r="K119">
            <v>7</v>
          </cell>
          <cell r="L119">
            <v>0</v>
          </cell>
          <cell r="W119">
            <v>74</v>
          </cell>
          <cell r="X119" t="str">
            <v>DS</v>
          </cell>
          <cell r="Y119">
            <v>150</v>
          </cell>
          <cell r="Z119" t="str">
            <v>SB</v>
          </cell>
          <cell r="AA119">
            <v>100</v>
          </cell>
          <cell r="AB119" t="str">
            <v>GR</v>
          </cell>
          <cell r="AC119">
            <v>8</v>
          </cell>
          <cell r="AD119" t="str">
            <v>VR</v>
          </cell>
          <cell r="AE119">
            <v>0</v>
          </cell>
          <cell r="AF119">
            <v>0</v>
          </cell>
          <cell r="AG119">
            <v>0</v>
          </cell>
          <cell r="AH119">
            <v>0</v>
          </cell>
          <cell r="AI119">
            <v>0</v>
          </cell>
          <cell r="AJ119">
            <v>0</v>
          </cell>
          <cell r="AK119">
            <v>0</v>
          </cell>
          <cell r="AL119">
            <v>0</v>
          </cell>
          <cell r="AM119">
            <v>1</v>
          </cell>
          <cell r="AN119" t="str">
            <v>bitumen removed</v>
          </cell>
          <cell r="BO119" t="str">
            <v>RS 069</v>
          </cell>
          <cell r="BP119">
            <v>3.6</v>
          </cell>
          <cell r="BQ119" t="str">
            <v>n.a.</v>
          </cell>
          <cell r="BR119" t="str">
            <v>F</v>
          </cell>
          <cell r="BS119" t="str">
            <v>X</v>
          </cell>
          <cell r="BT119">
            <v>90</v>
          </cell>
          <cell r="BU119" t="str">
            <v>DS</v>
          </cell>
          <cell r="BV119" t="str">
            <v/>
          </cell>
          <cell r="BW119">
            <v>1</v>
          </cell>
          <cell r="BX119">
            <v>15</v>
          </cell>
          <cell r="BY119" t="str">
            <v xml:space="preserve"> </v>
          </cell>
          <cell r="BZ119">
            <v>1</v>
          </cell>
          <cell r="CA119">
            <v>8</v>
          </cell>
          <cell r="CB119">
            <v>1.177</v>
          </cell>
          <cell r="CC119" t="str">
            <v>bitumen surface removed</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24</v>
          </cell>
          <cell r="CW119">
            <v>24</v>
          </cell>
          <cell r="CX119" t="str">
            <v xml:space="preserve"> </v>
          </cell>
          <cell r="CY119" t="str">
            <v>n.a.</v>
          </cell>
          <cell r="CZ119" t="str">
            <v>n.a.</v>
          </cell>
          <cell r="DA119">
            <v>2</v>
          </cell>
          <cell r="DB119">
            <v>60</v>
          </cell>
          <cell r="DC119">
            <v>29</v>
          </cell>
          <cell r="DD119">
            <v>16</v>
          </cell>
          <cell r="DE119">
            <v>5</v>
          </cell>
          <cell r="DF119">
            <v>7</v>
          </cell>
          <cell r="DG119">
            <v>2</v>
          </cell>
          <cell r="DH119">
            <v>1</v>
          </cell>
          <cell r="DI119">
            <v>3</v>
          </cell>
        </row>
        <row r="120">
          <cell r="A120" t="str">
            <v>RS 068</v>
          </cell>
          <cell r="B120">
            <v>68</v>
          </cell>
          <cell r="C120" t="str">
            <v>C</v>
          </cell>
          <cell r="D120" t="str">
            <v>T</v>
          </cell>
          <cell r="E120" t="str">
            <v>Kangb'ma - Phanga</v>
          </cell>
          <cell r="F120" t="str">
            <v>M10</v>
          </cell>
          <cell r="G120">
            <v>5</v>
          </cell>
          <cell r="H120">
            <v>1.6</v>
          </cell>
          <cell r="I120" t="str">
            <v>F</v>
          </cell>
          <cell r="J120" t="str">
            <v>MANGOCHI</v>
          </cell>
          <cell r="K120">
            <v>7</v>
          </cell>
          <cell r="L120">
            <v>0</v>
          </cell>
          <cell r="W120">
            <v>74</v>
          </cell>
          <cell r="X120" t="str">
            <v>DS</v>
          </cell>
          <cell r="Y120">
            <v>150</v>
          </cell>
          <cell r="Z120" t="str">
            <v>SB</v>
          </cell>
          <cell r="AA120">
            <v>100</v>
          </cell>
          <cell r="AB120" t="str">
            <v>GR</v>
          </cell>
          <cell r="AC120">
            <v>8</v>
          </cell>
          <cell r="AD120" t="str">
            <v>VR</v>
          </cell>
          <cell r="AE120">
            <v>89</v>
          </cell>
          <cell r="AF120" t="str">
            <v>SR</v>
          </cell>
          <cell r="AG120" t="str">
            <v>ST</v>
          </cell>
          <cell r="AH120">
            <v>10</v>
          </cell>
          <cell r="AI120">
            <v>0</v>
          </cell>
          <cell r="AJ120">
            <v>0</v>
          </cell>
          <cell r="AK120">
            <v>0</v>
          </cell>
          <cell r="AL120">
            <v>0</v>
          </cell>
          <cell r="AM120">
            <v>4</v>
          </cell>
          <cell r="AN120">
            <v>0</v>
          </cell>
          <cell r="BO120" t="str">
            <v>RS 068</v>
          </cell>
          <cell r="BP120">
            <v>1.6</v>
          </cell>
          <cell r="BQ120" t="str">
            <v>n.a.</v>
          </cell>
          <cell r="BR120" t="str">
            <v>F</v>
          </cell>
          <cell r="BS120" t="str">
            <v>X</v>
          </cell>
          <cell r="BT120">
            <v>90</v>
          </cell>
          <cell r="BU120" t="str">
            <v>ST</v>
          </cell>
          <cell r="BV120" t="str">
            <v>DS</v>
          </cell>
          <cell r="BW120">
            <v>4</v>
          </cell>
          <cell r="BX120">
            <v>10</v>
          </cell>
          <cell r="BY120">
            <v>15</v>
          </cell>
          <cell r="BZ120">
            <v>1</v>
          </cell>
          <cell r="CA120">
            <v>8</v>
          </cell>
          <cell r="CB120">
            <v>1.3540000000000001</v>
          </cell>
          <cell r="CC120" t="str">
            <v>bitumen surface removed</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9</v>
          </cell>
          <cell r="CW120">
            <v>24</v>
          </cell>
          <cell r="CX120">
            <v>48</v>
          </cell>
          <cell r="CY120" t="str">
            <v>n.a.</v>
          </cell>
          <cell r="CZ120" t="str">
            <v>n.a.</v>
          </cell>
          <cell r="DA120">
            <v>2</v>
          </cell>
          <cell r="DB120">
            <v>60</v>
          </cell>
          <cell r="DC120">
            <v>29</v>
          </cell>
          <cell r="DD120">
            <v>16</v>
          </cell>
          <cell r="DE120">
            <v>5</v>
          </cell>
          <cell r="DF120">
            <v>7</v>
          </cell>
          <cell r="DG120">
            <v>2</v>
          </cell>
          <cell r="DH120">
            <v>1</v>
          </cell>
          <cell r="DI120">
            <v>3</v>
          </cell>
        </row>
        <row r="121">
          <cell r="A121" t="str">
            <v>RS 141</v>
          </cell>
          <cell r="B121">
            <v>141</v>
          </cell>
          <cell r="C121" t="str">
            <v>S</v>
          </cell>
          <cell r="D121" t="str">
            <v>T</v>
          </cell>
          <cell r="E121" t="str">
            <v>Regional Bdy - Mpanga</v>
          </cell>
          <cell r="F121" t="str">
            <v>M10</v>
          </cell>
          <cell r="G121">
            <v>6</v>
          </cell>
          <cell r="H121">
            <v>1.4</v>
          </cell>
          <cell r="I121" t="str">
            <v>F</v>
          </cell>
          <cell r="J121" t="str">
            <v>MANGOCHI</v>
          </cell>
          <cell r="K121">
            <v>7</v>
          </cell>
          <cell r="L121">
            <v>0</v>
          </cell>
          <cell r="W121">
            <v>74</v>
          </cell>
          <cell r="X121" t="str">
            <v>DS</v>
          </cell>
          <cell r="Y121">
            <v>150</v>
          </cell>
          <cell r="Z121" t="str">
            <v>SB</v>
          </cell>
          <cell r="AA121">
            <v>100</v>
          </cell>
          <cell r="AB121" t="str">
            <v>GR</v>
          </cell>
          <cell r="AC121">
            <v>8</v>
          </cell>
          <cell r="AD121" t="str">
            <v>VR</v>
          </cell>
          <cell r="AE121">
            <v>89</v>
          </cell>
          <cell r="AF121" t="str">
            <v>SR</v>
          </cell>
          <cell r="AG121" t="str">
            <v>ST</v>
          </cell>
          <cell r="AH121">
            <v>10</v>
          </cell>
          <cell r="AI121">
            <v>0</v>
          </cell>
          <cell r="AJ121">
            <v>0</v>
          </cell>
          <cell r="AK121">
            <v>0</v>
          </cell>
          <cell r="AL121">
            <v>0</v>
          </cell>
          <cell r="AM121">
            <v>4</v>
          </cell>
          <cell r="AN121">
            <v>0</v>
          </cell>
          <cell r="BO121" t="str">
            <v>RS 141</v>
          </cell>
          <cell r="BP121">
            <v>1.4</v>
          </cell>
          <cell r="BQ121" t="str">
            <v>n.a.</v>
          </cell>
          <cell r="BR121" t="str">
            <v>F</v>
          </cell>
          <cell r="BS121" t="str">
            <v>X</v>
          </cell>
          <cell r="BT121">
            <v>90</v>
          </cell>
          <cell r="BU121" t="str">
            <v>ST</v>
          </cell>
          <cell r="BV121" t="str">
            <v>DS</v>
          </cell>
          <cell r="BW121">
            <v>4</v>
          </cell>
          <cell r="BX121">
            <v>10</v>
          </cell>
          <cell r="BY121">
            <v>15</v>
          </cell>
          <cell r="BZ121">
            <v>1</v>
          </cell>
          <cell r="CA121">
            <v>8</v>
          </cell>
          <cell r="CB121">
            <v>1.3540000000000001</v>
          </cell>
          <cell r="CC121" t="str">
            <v>bitumen surface removed</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9</v>
          </cell>
          <cell r="CW121">
            <v>24</v>
          </cell>
          <cell r="CX121">
            <v>48</v>
          </cell>
          <cell r="CY121" t="str">
            <v>n.a.</v>
          </cell>
          <cell r="CZ121" t="str">
            <v>n.a.</v>
          </cell>
          <cell r="DA121">
            <v>2</v>
          </cell>
          <cell r="DB121">
            <v>100</v>
          </cell>
          <cell r="DC121">
            <v>47</v>
          </cell>
          <cell r="DD121">
            <v>26</v>
          </cell>
          <cell r="DE121">
            <v>8</v>
          </cell>
          <cell r="DF121">
            <v>12</v>
          </cell>
          <cell r="DG121">
            <v>2</v>
          </cell>
          <cell r="DH121">
            <v>1</v>
          </cell>
          <cell r="DI121">
            <v>5</v>
          </cell>
        </row>
        <row r="122">
          <cell r="A122" t="str">
            <v>RS 143</v>
          </cell>
          <cell r="B122">
            <v>143</v>
          </cell>
          <cell r="C122" t="str">
            <v>S</v>
          </cell>
          <cell r="D122" t="str">
            <v>T</v>
          </cell>
          <cell r="E122" t="str">
            <v>Mpanga - Chantulo</v>
          </cell>
          <cell r="F122" t="str">
            <v>M10</v>
          </cell>
          <cell r="G122">
            <v>7</v>
          </cell>
          <cell r="H122">
            <v>5.3</v>
          </cell>
          <cell r="I122" t="str">
            <v>F</v>
          </cell>
          <cell r="J122" t="str">
            <v>MANGOCHI</v>
          </cell>
          <cell r="K122">
            <v>7</v>
          </cell>
          <cell r="L122">
            <v>0</v>
          </cell>
          <cell r="W122">
            <v>74</v>
          </cell>
          <cell r="X122" t="str">
            <v>DS</v>
          </cell>
          <cell r="Y122">
            <v>150</v>
          </cell>
          <cell r="Z122" t="str">
            <v>SB</v>
          </cell>
          <cell r="AA122">
            <v>100</v>
          </cell>
          <cell r="AB122" t="str">
            <v>GR</v>
          </cell>
          <cell r="AC122">
            <v>8</v>
          </cell>
          <cell r="AD122" t="str">
            <v>VR</v>
          </cell>
          <cell r="AE122">
            <v>89</v>
          </cell>
          <cell r="AF122" t="str">
            <v>SR</v>
          </cell>
          <cell r="AG122" t="str">
            <v>ST</v>
          </cell>
          <cell r="AH122">
            <v>10</v>
          </cell>
          <cell r="AI122">
            <v>0</v>
          </cell>
          <cell r="AJ122">
            <v>0</v>
          </cell>
          <cell r="AK122">
            <v>0</v>
          </cell>
          <cell r="AL122">
            <v>0</v>
          </cell>
          <cell r="AM122">
            <v>4</v>
          </cell>
          <cell r="AN122">
            <v>0</v>
          </cell>
          <cell r="BO122" t="str">
            <v>RS 143</v>
          </cell>
          <cell r="BP122">
            <v>5.3</v>
          </cell>
          <cell r="BQ122" t="str">
            <v>n.a.</v>
          </cell>
          <cell r="BR122" t="str">
            <v>F</v>
          </cell>
          <cell r="BS122" t="str">
            <v>X</v>
          </cell>
          <cell r="BT122">
            <v>90</v>
          </cell>
          <cell r="BU122" t="str">
            <v>ST</v>
          </cell>
          <cell r="BV122" t="str">
            <v>DS</v>
          </cell>
          <cell r="BW122">
            <v>4</v>
          </cell>
          <cell r="BX122">
            <v>10</v>
          </cell>
          <cell r="BY122">
            <v>15</v>
          </cell>
          <cell r="BZ122">
            <v>1</v>
          </cell>
          <cell r="CA122">
            <v>8</v>
          </cell>
          <cell r="CB122">
            <v>1.3540000000000001</v>
          </cell>
          <cell r="CC122" t="str">
            <v>bitumen surface removed</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9</v>
          </cell>
          <cell r="CW122">
            <v>24</v>
          </cell>
          <cell r="CX122">
            <v>48</v>
          </cell>
          <cell r="CY122" t="str">
            <v>n.a.</v>
          </cell>
          <cell r="CZ122" t="str">
            <v>n.a.</v>
          </cell>
          <cell r="DA122">
            <v>2</v>
          </cell>
          <cell r="DB122">
            <v>100</v>
          </cell>
          <cell r="DC122">
            <v>47</v>
          </cell>
          <cell r="DD122">
            <v>26</v>
          </cell>
          <cell r="DE122">
            <v>8</v>
          </cell>
          <cell r="DF122">
            <v>12</v>
          </cell>
          <cell r="DG122">
            <v>2</v>
          </cell>
          <cell r="DH122">
            <v>1</v>
          </cell>
          <cell r="DI122">
            <v>5</v>
          </cell>
        </row>
        <row r="123">
          <cell r="A123" t="str">
            <v>RS 142</v>
          </cell>
          <cell r="B123">
            <v>142</v>
          </cell>
          <cell r="C123" t="str">
            <v>S</v>
          </cell>
          <cell r="D123" t="str">
            <v>T</v>
          </cell>
          <cell r="E123" t="str">
            <v>Kuchilipa - Mang'oma</v>
          </cell>
          <cell r="F123" t="str">
            <v>M10</v>
          </cell>
          <cell r="G123">
            <v>8</v>
          </cell>
          <cell r="H123">
            <v>24.1</v>
          </cell>
          <cell r="I123" t="str">
            <v>F</v>
          </cell>
          <cell r="J123" t="str">
            <v>MANGOCHI</v>
          </cell>
          <cell r="K123">
            <v>7</v>
          </cell>
          <cell r="L123">
            <v>0</v>
          </cell>
          <cell r="W123">
            <v>74</v>
          </cell>
          <cell r="X123" t="str">
            <v>DS</v>
          </cell>
          <cell r="Y123">
            <v>150</v>
          </cell>
          <cell r="Z123" t="str">
            <v>SB</v>
          </cell>
          <cell r="AA123">
            <v>100</v>
          </cell>
          <cell r="AB123" t="str">
            <v>GR</v>
          </cell>
          <cell r="AC123">
            <v>8</v>
          </cell>
          <cell r="AD123" t="str">
            <v>VR</v>
          </cell>
          <cell r="AE123">
            <v>89</v>
          </cell>
          <cell r="AF123" t="str">
            <v>SR</v>
          </cell>
          <cell r="AG123" t="str">
            <v>ST</v>
          </cell>
          <cell r="AH123">
            <v>10</v>
          </cell>
          <cell r="AI123">
            <v>0</v>
          </cell>
          <cell r="AJ123">
            <v>0</v>
          </cell>
          <cell r="AK123">
            <v>0</v>
          </cell>
          <cell r="AL123">
            <v>0</v>
          </cell>
          <cell r="AM123">
            <v>4</v>
          </cell>
          <cell r="AN123">
            <v>0</v>
          </cell>
          <cell r="BO123" t="str">
            <v>RS 142</v>
          </cell>
          <cell r="BP123">
            <v>24.1</v>
          </cell>
          <cell r="BQ123" t="str">
            <v>n.a.</v>
          </cell>
          <cell r="BR123" t="str">
            <v>F</v>
          </cell>
          <cell r="BS123" t="str">
            <v>X</v>
          </cell>
          <cell r="BT123">
            <v>90</v>
          </cell>
          <cell r="BU123" t="str">
            <v>ST</v>
          </cell>
          <cell r="BV123" t="str">
            <v>DS</v>
          </cell>
          <cell r="BW123">
            <v>4</v>
          </cell>
          <cell r="BX123">
            <v>10</v>
          </cell>
          <cell r="BY123">
            <v>15</v>
          </cell>
          <cell r="BZ123">
            <v>1</v>
          </cell>
          <cell r="CA123">
            <v>8</v>
          </cell>
          <cell r="CB123">
            <v>1.3540000000000001</v>
          </cell>
          <cell r="CC123" t="str">
            <v>bitumen surface removed</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9</v>
          </cell>
          <cell r="CW123">
            <v>24</v>
          </cell>
          <cell r="CX123">
            <v>48</v>
          </cell>
          <cell r="CY123" t="str">
            <v>n.a.</v>
          </cell>
          <cell r="CZ123" t="str">
            <v>n.a.</v>
          </cell>
          <cell r="DA123">
            <v>2</v>
          </cell>
          <cell r="DB123">
            <v>100</v>
          </cell>
          <cell r="DC123">
            <v>47</v>
          </cell>
          <cell r="DD123">
            <v>26</v>
          </cell>
          <cell r="DE123">
            <v>8</v>
          </cell>
          <cell r="DF123">
            <v>12</v>
          </cell>
          <cell r="DG123">
            <v>2</v>
          </cell>
          <cell r="DH123">
            <v>1</v>
          </cell>
          <cell r="DI123">
            <v>5</v>
          </cell>
        </row>
        <row r="124">
          <cell r="A124" t="str">
            <v>RS 145</v>
          </cell>
          <cell r="B124">
            <v>145</v>
          </cell>
          <cell r="C124" t="str">
            <v>S</v>
          </cell>
          <cell r="D124" t="str">
            <v>T</v>
          </cell>
          <cell r="E124" t="str">
            <v>Mang'oma - Koche River</v>
          </cell>
          <cell r="F124" t="str">
            <v>M10</v>
          </cell>
          <cell r="G124">
            <v>9</v>
          </cell>
          <cell r="H124">
            <v>30.8</v>
          </cell>
          <cell r="I124" t="str">
            <v>F</v>
          </cell>
          <cell r="J124" t="str">
            <v>MANGOCHI</v>
          </cell>
          <cell r="K124">
            <v>7</v>
          </cell>
          <cell r="L124">
            <v>0</v>
          </cell>
          <cell r="W124">
            <v>74</v>
          </cell>
          <cell r="X124" t="str">
            <v>DS</v>
          </cell>
          <cell r="Y124">
            <v>150</v>
          </cell>
          <cell r="Z124" t="str">
            <v>SB</v>
          </cell>
          <cell r="AA124">
            <v>100</v>
          </cell>
          <cell r="AB124" t="str">
            <v>GR</v>
          </cell>
          <cell r="AC124">
            <v>8</v>
          </cell>
          <cell r="AD124" t="str">
            <v>VR</v>
          </cell>
          <cell r="AE124">
            <v>89</v>
          </cell>
          <cell r="AF124" t="str">
            <v>SR</v>
          </cell>
          <cell r="AG124" t="str">
            <v>ST</v>
          </cell>
          <cell r="AH124">
            <v>10</v>
          </cell>
          <cell r="AI124">
            <v>0</v>
          </cell>
          <cell r="AJ124">
            <v>0</v>
          </cell>
          <cell r="AK124">
            <v>0</v>
          </cell>
          <cell r="AL124">
            <v>0</v>
          </cell>
          <cell r="AM124">
            <v>4</v>
          </cell>
          <cell r="AN124">
            <v>0</v>
          </cell>
          <cell r="BO124" t="str">
            <v>RS 145</v>
          </cell>
          <cell r="BP124">
            <v>30.8</v>
          </cell>
          <cell r="BQ124">
            <v>6.7</v>
          </cell>
          <cell r="BR124" t="str">
            <v>F</v>
          </cell>
          <cell r="BS124" t="str">
            <v>C</v>
          </cell>
          <cell r="BT124">
            <v>0</v>
          </cell>
          <cell r="BU124" t="str">
            <v>ST</v>
          </cell>
          <cell r="BV124" t="str">
            <v>DS</v>
          </cell>
          <cell r="BW124">
            <v>4</v>
          </cell>
          <cell r="BX124">
            <v>10</v>
          </cell>
          <cell r="BY124">
            <v>15</v>
          </cell>
          <cell r="BZ124">
            <v>1</v>
          </cell>
          <cell r="CA124">
            <v>8</v>
          </cell>
          <cell r="CB124">
            <v>1.3540000000000001</v>
          </cell>
          <cell r="CC124">
            <v>6.38</v>
          </cell>
          <cell r="CD124">
            <v>95</v>
          </cell>
          <cell r="CE124">
            <v>75</v>
          </cell>
          <cell r="CF124">
            <v>60</v>
          </cell>
          <cell r="CG124">
            <v>35</v>
          </cell>
          <cell r="CH124">
            <v>15</v>
          </cell>
          <cell r="CI124">
            <v>25</v>
          </cell>
          <cell r="CJ124">
            <v>7.4626865671641798E-2</v>
          </cell>
          <cell r="CK124">
            <v>10</v>
          </cell>
          <cell r="CL124">
            <v>60</v>
          </cell>
          <cell r="CM124">
            <v>0.52510907003444307</v>
          </cell>
          <cell r="CN124">
            <v>0.52510907003444307</v>
          </cell>
          <cell r="CO124">
            <v>0</v>
          </cell>
          <cell r="CP124">
            <v>0</v>
          </cell>
          <cell r="CQ124">
            <v>6.9051090700344426</v>
          </cell>
          <cell r="CR124">
            <v>90</v>
          </cell>
          <cell r="CS124">
            <v>1.5</v>
          </cell>
          <cell r="CT124">
            <v>2.5</v>
          </cell>
          <cell r="CU124">
            <v>1</v>
          </cell>
          <cell r="CV124">
            <v>9</v>
          </cell>
          <cell r="CW124">
            <v>24</v>
          </cell>
          <cell r="CX124">
            <v>48</v>
          </cell>
          <cell r="CY124">
            <v>3</v>
          </cell>
          <cell r="CZ124">
            <v>3</v>
          </cell>
          <cell r="DA124">
            <v>1</v>
          </cell>
          <cell r="DB124">
            <v>125</v>
          </cell>
          <cell r="DC124">
            <v>59</v>
          </cell>
          <cell r="DD124">
            <v>33</v>
          </cell>
          <cell r="DE124">
            <v>10</v>
          </cell>
          <cell r="DF124">
            <v>15</v>
          </cell>
          <cell r="DG124">
            <v>3</v>
          </cell>
          <cell r="DH124">
            <v>2</v>
          </cell>
          <cell r="DI124">
            <v>7</v>
          </cell>
        </row>
        <row r="125">
          <cell r="A125" t="str">
            <v>RS 144</v>
          </cell>
          <cell r="B125">
            <v>144</v>
          </cell>
          <cell r="C125" t="str">
            <v>S</v>
          </cell>
          <cell r="D125" t="str">
            <v>T</v>
          </cell>
          <cell r="E125" t="str">
            <v>Koche River - Mangochi</v>
          </cell>
          <cell r="F125" t="str">
            <v>M10</v>
          </cell>
          <cell r="G125">
            <v>10</v>
          </cell>
          <cell r="H125">
            <v>19.600000000000001</v>
          </cell>
          <cell r="I125" t="str">
            <v>F</v>
          </cell>
          <cell r="J125" t="str">
            <v>MANGOCHI</v>
          </cell>
          <cell r="K125">
            <v>8</v>
          </cell>
          <cell r="L125">
            <v>0</v>
          </cell>
          <cell r="W125">
            <v>74</v>
          </cell>
          <cell r="X125" t="str">
            <v>DS</v>
          </cell>
          <cell r="Y125">
            <v>150</v>
          </cell>
          <cell r="Z125" t="str">
            <v>SB</v>
          </cell>
          <cell r="AA125">
            <v>100</v>
          </cell>
          <cell r="AB125" t="str">
            <v>GR</v>
          </cell>
          <cell r="AC125">
            <v>8</v>
          </cell>
          <cell r="AD125" t="str">
            <v>VR</v>
          </cell>
          <cell r="AE125">
            <v>89</v>
          </cell>
          <cell r="AF125" t="str">
            <v>SR</v>
          </cell>
          <cell r="AG125" t="str">
            <v>ST</v>
          </cell>
          <cell r="AH125">
            <v>10</v>
          </cell>
          <cell r="AI125">
            <v>0</v>
          </cell>
          <cell r="AJ125">
            <v>0</v>
          </cell>
          <cell r="AK125">
            <v>0</v>
          </cell>
          <cell r="AL125">
            <v>0</v>
          </cell>
          <cell r="AM125">
            <v>4</v>
          </cell>
          <cell r="AN125">
            <v>0</v>
          </cell>
          <cell r="BO125" t="str">
            <v>RS 144</v>
          </cell>
          <cell r="BP125">
            <v>19.600000000000001</v>
          </cell>
          <cell r="BQ125">
            <v>6.7</v>
          </cell>
          <cell r="BR125" t="str">
            <v>F</v>
          </cell>
          <cell r="BS125" t="str">
            <v>C</v>
          </cell>
          <cell r="BT125">
            <v>0</v>
          </cell>
          <cell r="BU125" t="str">
            <v>ST</v>
          </cell>
          <cell r="BV125" t="str">
            <v>DS</v>
          </cell>
          <cell r="BW125">
            <v>4</v>
          </cell>
          <cell r="BX125">
            <v>10</v>
          </cell>
          <cell r="BY125">
            <v>15</v>
          </cell>
          <cell r="BZ125">
            <v>1</v>
          </cell>
          <cell r="CA125">
            <v>8</v>
          </cell>
          <cell r="CB125">
            <v>1.3540000000000001</v>
          </cell>
          <cell r="CC125">
            <v>5.18</v>
          </cell>
          <cell r="CD125">
            <v>75</v>
          </cell>
          <cell r="CE125">
            <v>38</v>
          </cell>
          <cell r="CF125">
            <v>23</v>
          </cell>
          <cell r="CG125">
            <v>52</v>
          </cell>
          <cell r="CH125">
            <v>15</v>
          </cell>
          <cell r="CI125">
            <v>14</v>
          </cell>
          <cell r="CJ125">
            <v>4.1791044776119404E-2</v>
          </cell>
          <cell r="CK125">
            <v>10</v>
          </cell>
          <cell r="CL125">
            <v>23</v>
          </cell>
          <cell r="CM125">
            <v>0.26793800229621123</v>
          </cell>
          <cell r="CN125">
            <v>0.26793800229621123</v>
          </cell>
          <cell r="CO125">
            <v>0</v>
          </cell>
          <cell r="CP125">
            <v>0</v>
          </cell>
          <cell r="CQ125">
            <v>5.4479380022962109</v>
          </cell>
          <cell r="CR125">
            <v>50</v>
          </cell>
          <cell r="CS125">
            <v>1.5</v>
          </cell>
          <cell r="CT125">
            <v>2.5</v>
          </cell>
          <cell r="CU125">
            <v>1</v>
          </cell>
          <cell r="CV125">
            <v>9</v>
          </cell>
          <cell r="CW125">
            <v>24</v>
          </cell>
          <cell r="CX125">
            <v>48</v>
          </cell>
          <cell r="CY125">
            <v>2.2999999999999998</v>
          </cell>
          <cell r="CZ125">
            <v>2</v>
          </cell>
          <cell r="DA125">
            <v>1</v>
          </cell>
          <cell r="DB125">
            <v>1000</v>
          </cell>
          <cell r="DC125">
            <v>470</v>
          </cell>
          <cell r="DD125">
            <v>260</v>
          </cell>
          <cell r="DE125">
            <v>75</v>
          </cell>
          <cell r="DF125">
            <v>115</v>
          </cell>
          <cell r="DG125">
            <v>20</v>
          </cell>
          <cell r="DH125">
            <v>10</v>
          </cell>
          <cell r="DI125">
            <v>50</v>
          </cell>
        </row>
        <row r="126">
          <cell r="A126" t="str">
            <v>RS 080</v>
          </cell>
          <cell r="B126">
            <v>80</v>
          </cell>
          <cell r="C126" t="str">
            <v>C</v>
          </cell>
          <cell r="D126" t="str">
            <v>T</v>
          </cell>
          <cell r="E126" t="str">
            <v>International Border - Mchinji</v>
          </cell>
          <cell r="F126" t="str">
            <v>M12</v>
          </cell>
          <cell r="G126">
            <v>1</v>
          </cell>
          <cell r="H126">
            <v>11.5</v>
          </cell>
          <cell r="I126" t="str">
            <v>F</v>
          </cell>
          <cell r="J126" t="str">
            <v>MCHINJI</v>
          </cell>
          <cell r="K126">
            <v>6</v>
          </cell>
          <cell r="L126">
            <v>0</v>
          </cell>
          <cell r="W126">
            <v>79</v>
          </cell>
          <cell r="X126" t="str">
            <v>DS</v>
          </cell>
          <cell r="Y126">
            <v>250</v>
          </cell>
          <cell r="Z126" t="str">
            <v>GR</v>
          </cell>
          <cell r="AA126">
            <v>100</v>
          </cell>
          <cell r="AB126" t="str">
            <v>GR</v>
          </cell>
          <cell r="AC126">
            <v>25</v>
          </cell>
          <cell r="AD126" t="str">
            <v>VR</v>
          </cell>
          <cell r="AE126">
            <v>91</v>
          </cell>
          <cell r="AF126" t="str">
            <v>SR</v>
          </cell>
          <cell r="AG126" t="str">
            <v>ST</v>
          </cell>
          <cell r="AH126">
            <v>10</v>
          </cell>
          <cell r="AI126">
            <v>0</v>
          </cell>
          <cell r="AJ126">
            <v>0</v>
          </cell>
          <cell r="AK126">
            <v>0</v>
          </cell>
          <cell r="AL126">
            <v>0</v>
          </cell>
          <cell r="AM126">
            <v>4</v>
          </cell>
          <cell r="AN126">
            <v>0</v>
          </cell>
          <cell r="BO126" t="str">
            <v>RS 080</v>
          </cell>
          <cell r="BP126">
            <v>11.5</v>
          </cell>
          <cell r="BQ126">
            <v>6</v>
          </cell>
          <cell r="BR126" t="str">
            <v>F</v>
          </cell>
          <cell r="BS126" t="str">
            <v>C</v>
          </cell>
          <cell r="BT126">
            <v>0</v>
          </cell>
          <cell r="BU126" t="str">
            <v>ST</v>
          </cell>
          <cell r="BV126" t="str">
            <v>DS</v>
          </cell>
          <cell r="BW126">
            <v>4</v>
          </cell>
          <cell r="BX126">
            <v>10</v>
          </cell>
          <cell r="BY126">
            <v>15</v>
          </cell>
          <cell r="BZ126">
            <v>1</v>
          </cell>
          <cell r="CA126">
            <v>25</v>
          </cell>
          <cell r="CB126">
            <v>1.254</v>
          </cell>
          <cell r="CC126">
            <v>3.2394887221034847</v>
          </cell>
          <cell r="CD126">
            <v>38</v>
          </cell>
          <cell r="CE126">
            <v>6</v>
          </cell>
          <cell r="CF126">
            <v>0</v>
          </cell>
          <cell r="CG126">
            <v>38</v>
          </cell>
          <cell r="CH126">
            <v>6</v>
          </cell>
          <cell r="CI126">
            <v>0.7</v>
          </cell>
          <cell r="CJ126">
            <v>2.3333333333333331E-3</v>
          </cell>
          <cell r="CK126">
            <v>2.3333333333333331E-3</v>
          </cell>
          <cell r="CL126">
            <v>0</v>
          </cell>
          <cell r="CM126">
            <v>9.0461538461538446E-4</v>
          </cell>
          <cell r="CN126">
            <v>9.0461538461538446E-4</v>
          </cell>
          <cell r="CO126">
            <v>0</v>
          </cell>
          <cell r="CP126">
            <v>0</v>
          </cell>
          <cell r="CQ126">
            <v>3.2403933374881002</v>
          </cell>
          <cell r="CR126">
            <v>0</v>
          </cell>
          <cell r="CS126">
            <v>1</v>
          </cell>
          <cell r="CT126">
            <v>0</v>
          </cell>
          <cell r="CU126">
            <v>0</v>
          </cell>
          <cell r="CV126">
            <v>7</v>
          </cell>
          <cell r="CW126">
            <v>19</v>
          </cell>
          <cell r="CX126">
            <v>38</v>
          </cell>
          <cell r="CY126">
            <v>2</v>
          </cell>
          <cell r="CZ126">
            <v>2</v>
          </cell>
          <cell r="DA126">
            <v>1.2</v>
          </cell>
          <cell r="DB126">
            <v>200</v>
          </cell>
          <cell r="DC126">
            <v>94</v>
          </cell>
          <cell r="DD126">
            <v>52</v>
          </cell>
          <cell r="DE126">
            <v>15</v>
          </cell>
          <cell r="DF126">
            <v>23</v>
          </cell>
          <cell r="DG126">
            <v>4</v>
          </cell>
          <cell r="DH126">
            <v>2</v>
          </cell>
          <cell r="DI126">
            <v>10</v>
          </cell>
        </row>
        <row r="127">
          <cell r="A127" t="str">
            <v>RS 079</v>
          </cell>
          <cell r="B127">
            <v>79</v>
          </cell>
          <cell r="C127" t="str">
            <v>C</v>
          </cell>
          <cell r="D127" t="str">
            <v>T</v>
          </cell>
          <cell r="E127" t="str">
            <v>Mchinji - Kamwendo</v>
          </cell>
          <cell r="F127" t="str">
            <v>M12</v>
          </cell>
          <cell r="G127">
            <v>2</v>
          </cell>
          <cell r="H127">
            <v>19.100000000000001</v>
          </cell>
          <cell r="I127" t="str">
            <v>F</v>
          </cell>
          <cell r="J127" t="str">
            <v>MCHINJI</v>
          </cell>
          <cell r="K127">
            <v>6</v>
          </cell>
          <cell r="L127">
            <v>0</v>
          </cell>
          <cell r="W127">
            <v>79</v>
          </cell>
          <cell r="X127" t="str">
            <v>DS</v>
          </cell>
          <cell r="Y127">
            <v>250</v>
          </cell>
          <cell r="Z127" t="str">
            <v>GR</v>
          </cell>
          <cell r="AA127">
            <v>100</v>
          </cell>
          <cell r="AB127" t="str">
            <v>GR</v>
          </cell>
          <cell r="AC127">
            <v>25</v>
          </cell>
          <cell r="AD127" t="str">
            <v>VR</v>
          </cell>
          <cell r="AE127">
            <v>91</v>
          </cell>
          <cell r="AF127" t="str">
            <v>SR</v>
          </cell>
          <cell r="AG127" t="str">
            <v>ST</v>
          </cell>
          <cell r="AH127">
            <v>10</v>
          </cell>
          <cell r="AI127">
            <v>0</v>
          </cell>
          <cell r="AJ127">
            <v>0</v>
          </cell>
          <cell r="AK127">
            <v>0</v>
          </cell>
          <cell r="AL127">
            <v>0</v>
          </cell>
          <cell r="AM127">
            <v>4</v>
          </cell>
          <cell r="AN127">
            <v>0</v>
          </cell>
          <cell r="BO127" t="str">
            <v>RS 079</v>
          </cell>
          <cell r="BP127">
            <v>19.100000000000001</v>
          </cell>
          <cell r="BQ127">
            <v>6</v>
          </cell>
          <cell r="BR127" t="str">
            <v>F</v>
          </cell>
          <cell r="BS127" t="str">
            <v>C</v>
          </cell>
          <cell r="BT127">
            <v>0</v>
          </cell>
          <cell r="BU127" t="str">
            <v>ST</v>
          </cell>
          <cell r="BV127" t="str">
            <v>DS</v>
          </cell>
          <cell r="BW127">
            <v>4</v>
          </cell>
          <cell r="BX127">
            <v>10</v>
          </cell>
          <cell r="BY127">
            <v>15</v>
          </cell>
          <cell r="BZ127">
            <v>1</v>
          </cell>
          <cell r="CA127">
            <v>25</v>
          </cell>
          <cell r="CB127">
            <v>1.254</v>
          </cell>
          <cell r="CC127">
            <v>3.272964250312977</v>
          </cell>
          <cell r="CD127">
            <v>12</v>
          </cell>
          <cell r="CE127">
            <v>1</v>
          </cell>
          <cell r="CF127">
            <v>0</v>
          </cell>
          <cell r="CG127">
            <v>12</v>
          </cell>
          <cell r="CH127">
            <v>1</v>
          </cell>
          <cell r="CI127">
            <v>0.4</v>
          </cell>
          <cell r="CJ127">
            <v>1.3333333333333337E-3</v>
          </cell>
          <cell r="CK127">
            <v>1.3333333333333337E-3</v>
          </cell>
          <cell r="CL127">
            <v>0</v>
          </cell>
          <cell r="CM127">
            <v>5.1692307692307704E-4</v>
          </cell>
          <cell r="CN127">
            <v>5.1692307692307704E-4</v>
          </cell>
          <cell r="CO127">
            <v>0</v>
          </cell>
          <cell r="CP127">
            <v>0</v>
          </cell>
          <cell r="CQ127">
            <v>3.2734811733899001</v>
          </cell>
          <cell r="CR127">
            <v>0</v>
          </cell>
          <cell r="CS127">
            <v>1</v>
          </cell>
          <cell r="CT127">
            <v>0</v>
          </cell>
          <cell r="CU127">
            <v>0</v>
          </cell>
          <cell r="CV127">
            <v>7</v>
          </cell>
          <cell r="CW127">
            <v>19</v>
          </cell>
          <cell r="CX127">
            <v>38</v>
          </cell>
          <cell r="CY127">
            <v>2</v>
          </cell>
          <cell r="CZ127">
            <v>1.7</v>
          </cell>
          <cell r="DA127">
            <v>1</v>
          </cell>
          <cell r="DB127">
            <v>390</v>
          </cell>
          <cell r="DC127">
            <v>184</v>
          </cell>
          <cell r="DD127">
            <v>102</v>
          </cell>
          <cell r="DE127">
            <v>30</v>
          </cell>
          <cell r="DF127">
            <v>45</v>
          </cell>
          <cell r="DG127">
            <v>8</v>
          </cell>
          <cell r="DH127">
            <v>4</v>
          </cell>
          <cell r="DI127">
            <v>20</v>
          </cell>
        </row>
        <row r="128">
          <cell r="A128" t="str">
            <v>RS 077</v>
          </cell>
          <cell r="B128">
            <v>77</v>
          </cell>
          <cell r="C128" t="str">
            <v>C</v>
          </cell>
          <cell r="D128" t="str">
            <v>T</v>
          </cell>
          <cell r="E128" t="str">
            <v>Kamwendo - Bua River</v>
          </cell>
          <cell r="F128" t="str">
            <v>M12</v>
          </cell>
          <cell r="G128">
            <v>3</v>
          </cell>
          <cell r="H128">
            <v>14.7</v>
          </cell>
          <cell r="I128" t="str">
            <v>F</v>
          </cell>
          <cell r="J128" t="str">
            <v>MCHINJI</v>
          </cell>
          <cell r="K128">
            <v>6</v>
          </cell>
          <cell r="L128">
            <v>0</v>
          </cell>
          <cell r="W128">
            <v>79</v>
          </cell>
          <cell r="X128" t="str">
            <v>DS</v>
          </cell>
          <cell r="Y128">
            <v>250</v>
          </cell>
          <cell r="Z128" t="str">
            <v>GR</v>
          </cell>
          <cell r="AA128">
            <v>100</v>
          </cell>
          <cell r="AB128" t="str">
            <v>GR</v>
          </cell>
          <cell r="AC128">
            <v>25</v>
          </cell>
          <cell r="AD128" t="str">
            <v>VR</v>
          </cell>
          <cell r="AE128">
            <v>91</v>
          </cell>
          <cell r="AF128" t="str">
            <v>SR</v>
          </cell>
          <cell r="AG128" t="str">
            <v>ST</v>
          </cell>
          <cell r="AH128">
            <v>10</v>
          </cell>
          <cell r="AI128">
            <v>0</v>
          </cell>
          <cell r="AJ128">
            <v>0</v>
          </cell>
          <cell r="AK128">
            <v>0</v>
          </cell>
          <cell r="AL128">
            <v>0</v>
          </cell>
          <cell r="AM128">
            <v>4</v>
          </cell>
          <cell r="AN128">
            <v>0</v>
          </cell>
          <cell r="BO128" t="str">
            <v>RS 077</v>
          </cell>
          <cell r="BP128">
            <v>14.7</v>
          </cell>
          <cell r="BQ128">
            <v>6</v>
          </cell>
          <cell r="BR128" t="str">
            <v>F</v>
          </cell>
          <cell r="BS128" t="str">
            <v>C</v>
          </cell>
          <cell r="BT128">
            <v>0</v>
          </cell>
          <cell r="BU128" t="str">
            <v>ST</v>
          </cell>
          <cell r="BV128" t="str">
            <v>DS</v>
          </cell>
          <cell r="BW128">
            <v>4</v>
          </cell>
          <cell r="BX128">
            <v>10</v>
          </cell>
          <cell r="BY128">
            <v>15</v>
          </cell>
          <cell r="BZ128">
            <v>1</v>
          </cell>
          <cell r="CA128">
            <v>25</v>
          </cell>
          <cell r="CB128">
            <v>1.254</v>
          </cell>
          <cell r="CC128">
            <v>3.3033989240279333</v>
          </cell>
          <cell r="CD128">
            <v>15</v>
          </cell>
          <cell r="CE128">
            <v>0</v>
          </cell>
          <cell r="CF128">
            <v>0</v>
          </cell>
          <cell r="CG128">
            <v>15</v>
          </cell>
          <cell r="CH128">
            <v>0</v>
          </cell>
          <cell r="CI128">
            <v>0.3</v>
          </cell>
          <cell r="CJ128">
            <v>1E-3</v>
          </cell>
          <cell r="CK128">
            <v>1E-3</v>
          </cell>
          <cell r="CL128">
            <v>0</v>
          </cell>
          <cell r="CM128">
            <v>3.876923076923077E-4</v>
          </cell>
          <cell r="CN128">
            <v>3.876923076923077E-4</v>
          </cell>
          <cell r="CO128">
            <v>0</v>
          </cell>
          <cell r="CP128">
            <v>0</v>
          </cell>
          <cell r="CQ128">
            <v>3.3037866163356258</v>
          </cell>
          <cell r="CR128">
            <v>0</v>
          </cell>
          <cell r="CS128">
            <v>1</v>
          </cell>
          <cell r="CT128">
            <v>0</v>
          </cell>
          <cell r="CU128">
            <v>0</v>
          </cell>
          <cell r="CV128">
            <v>7</v>
          </cell>
          <cell r="CW128">
            <v>19</v>
          </cell>
          <cell r="CX128">
            <v>38</v>
          </cell>
          <cell r="CY128">
            <v>2</v>
          </cell>
          <cell r="CZ128">
            <v>1.5</v>
          </cell>
          <cell r="DA128">
            <v>1</v>
          </cell>
          <cell r="DB128">
            <v>390</v>
          </cell>
          <cell r="DC128">
            <v>184</v>
          </cell>
          <cell r="DD128">
            <v>102</v>
          </cell>
          <cell r="DE128">
            <v>30</v>
          </cell>
          <cell r="DF128">
            <v>45</v>
          </cell>
          <cell r="DG128">
            <v>8</v>
          </cell>
          <cell r="DH128">
            <v>4</v>
          </cell>
          <cell r="DI128">
            <v>20</v>
          </cell>
        </row>
        <row r="129">
          <cell r="A129" t="str">
            <v>RS 076</v>
          </cell>
          <cell r="B129">
            <v>76</v>
          </cell>
          <cell r="C129" t="str">
            <v>C</v>
          </cell>
          <cell r="D129" t="str">
            <v>T</v>
          </cell>
          <cell r="E129" t="str">
            <v>Bua River - Namitete River Bridge</v>
          </cell>
          <cell r="F129" t="str">
            <v>M12</v>
          </cell>
          <cell r="G129">
            <v>4</v>
          </cell>
          <cell r="H129">
            <v>27.9</v>
          </cell>
          <cell r="I129" t="str">
            <v>F</v>
          </cell>
          <cell r="J129" t="str">
            <v>MCHINJI</v>
          </cell>
          <cell r="K129">
            <v>6</v>
          </cell>
          <cell r="L129">
            <v>0</v>
          </cell>
          <cell r="W129">
            <v>79</v>
          </cell>
          <cell r="X129" t="str">
            <v>DS</v>
          </cell>
          <cell r="Y129">
            <v>250</v>
          </cell>
          <cell r="Z129" t="str">
            <v>GR</v>
          </cell>
          <cell r="AA129">
            <v>100</v>
          </cell>
          <cell r="AB129" t="str">
            <v>GR</v>
          </cell>
          <cell r="AC129">
            <v>25</v>
          </cell>
          <cell r="AD129" t="str">
            <v>VR</v>
          </cell>
          <cell r="AE129">
            <v>91</v>
          </cell>
          <cell r="AF129" t="str">
            <v>SR</v>
          </cell>
          <cell r="AG129" t="str">
            <v>ST</v>
          </cell>
          <cell r="AH129">
            <v>10</v>
          </cell>
          <cell r="AI129">
            <v>0</v>
          </cell>
          <cell r="AJ129">
            <v>0</v>
          </cell>
          <cell r="AK129">
            <v>0</v>
          </cell>
          <cell r="AL129">
            <v>0</v>
          </cell>
          <cell r="AM129">
            <v>4</v>
          </cell>
          <cell r="AN129">
            <v>0</v>
          </cell>
          <cell r="BO129" t="str">
            <v>RS 076</v>
          </cell>
          <cell r="BP129">
            <v>27.9</v>
          </cell>
          <cell r="BQ129">
            <v>6</v>
          </cell>
          <cell r="BR129" t="str">
            <v>F</v>
          </cell>
          <cell r="BS129" t="str">
            <v>C</v>
          </cell>
          <cell r="BT129">
            <v>0</v>
          </cell>
          <cell r="BU129" t="str">
            <v>ST</v>
          </cell>
          <cell r="BV129" t="str">
            <v>DS</v>
          </cell>
          <cell r="BW129">
            <v>4</v>
          </cell>
          <cell r="BX129">
            <v>10</v>
          </cell>
          <cell r="BY129">
            <v>15</v>
          </cell>
          <cell r="BZ129">
            <v>1</v>
          </cell>
          <cell r="CA129">
            <v>25</v>
          </cell>
          <cell r="CB129">
            <v>1.254</v>
          </cell>
          <cell r="CC129">
            <v>2.9693093575046658</v>
          </cell>
          <cell r="CD129">
            <v>14</v>
          </cell>
          <cell r="CE129">
            <v>2.8</v>
          </cell>
          <cell r="CF129">
            <v>0</v>
          </cell>
          <cell r="CG129">
            <v>14</v>
          </cell>
          <cell r="CH129">
            <v>2.8</v>
          </cell>
          <cell r="CI129">
            <v>1.2</v>
          </cell>
          <cell r="CJ129">
            <v>4.0000000000000001E-3</v>
          </cell>
          <cell r="CK129">
            <v>4.0000000000000001E-3</v>
          </cell>
          <cell r="CL129">
            <v>0</v>
          </cell>
          <cell r="CM129">
            <v>1.5507692307692308E-3</v>
          </cell>
          <cell r="CN129">
            <v>1.5507692307692308E-3</v>
          </cell>
          <cell r="CO129">
            <v>0</v>
          </cell>
          <cell r="CP129">
            <v>0</v>
          </cell>
          <cell r="CQ129">
            <v>2.9708601267354351</v>
          </cell>
          <cell r="CR129">
            <v>0</v>
          </cell>
          <cell r="CS129">
            <v>1.2</v>
          </cell>
          <cell r="CT129">
            <v>0.99999999999999978</v>
          </cell>
          <cell r="CU129">
            <v>0.39999999999999991</v>
          </cell>
          <cell r="CV129">
            <v>7</v>
          </cell>
          <cell r="CW129">
            <v>19</v>
          </cell>
          <cell r="CX129">
            <v>38</v>
          </cell>
          <cell r="CY129">
            <v>2</v>
          </cell>
          <cell r="CZ129">
            <v>1.5</v>
          </cell>
          <cell r="DA129">
            <v>1</v>
          </cell>
          <cell r="DB129">
            <v>390</v>
          </cell>
          <cell r="DC129">
            <v>184</v>
          </cell>
          <cell r="DD129">
            <v>102</v>
          </cell>
          <cell r="DE129">
            <v>30</v>
          </cell>
          <cell r="DF129">
            <v>45</v>
          </cell>
          <cell r="DG129">
            <v>8</v>
          </cell>
          <cell r="DH129">
            <v>4</v>
          </cell>
          <cell r="DI129">
            <v>20</v>
          </cell>
        </row>
        <row r="130">
          <cell r="A130" t="str">
            <v>RS 075</v>
          </cell>
          <cell r="B130">
            <v>75</v>
          </cell>
          <cell r="C130" t="str">
            <v>C</v>
          </cell>
          <cell r="D130" t="str">
            <v>T</v>
          </cell>
          <cell r="E130" t="str">
            <v>Namitete River Bridge - Chileka</v>
          </cell>
          <cell r="F130" t="str">
            <v>M12</v>
          </cell>
          <cell r="G130">
            <v>5</v>
          </cell>
          <cell r="H130">
            <v>4.0999999999999996</v>
          </cell>
          <cell r="I130" t="str">
            <v>R</v>
          </cell>
          <cell r="J130" t="str">
            <v>LILONGWE</v>
          </cell>
          <cell r="K130">
            <v>6</v>
          </cell>
          <cell r="L130">
            <v>0</v>
          </cell>
          <cell r="W130">
            <v>79</v>
          </cell>
          <cell r="X130" t="str">
            <v>DS</v>
          </cell>
          <cell r="Y130">
            <v>250</v>
          </cell>
          <cell r="Z130" t="str">
            <v>GR</v>
          </cell>
          <cell r="AA130">
            <v>100</v>
          </cell>
          <cell r="AB130" t="str">
            <v>GR</v>
          </cell>
          <cell r="AC130">
            <v>25</v>
          </cell>
          <cell r="AD130" t="str">
            <v>VR</v>
          </cell>
          <cell r="AE130">
            <v>91</v>
          </cell>
          <cell r="AF130" t="str">
            <v>SR</v>
          </cell>
          <cell r="AG130" t="str">
            <v>ST</v>
          </cell>
          <cell r="AH130">
            <v>10</v>
          </cell>
          <cell r="AI130">
            <v>0</v>
          </cell>
          <cell r="AJ130">
            <v>0</v>
          </cell>
          <cell r="AK130">
            <v>0</v>
          </cell>
          <cell r="AL130">
            <v>0</v>
          </cell>
          <cell r="AM130">
            <v>4</v>
          </cell>
          <cell r="AN130">
            <v>0</v>
          </cell>
          <cell r="BO130" t="str">
            <v>RS 075</v>
          </cell>
          <cell r="BP130">
            <v>4.0999999999999996</v>
          </cell>
          <cell r="BQ130">
            <v>6</v>
          </cell>
          <cell r="BR130" t="str">
            <v>R</v>
          </cell>
          <cell r="BS130" t="str">
            <v>C</v>
          </cell>
          <cell r="BT130">
            <v>0</v>
          </cell>
          <cell r="BU130" t="str">
            <v>ST</v>
          </cell>
          <cell r="BV130" t="str">
            <v>DS</v>
          </cell>
          <cell r="BW130">
            <v>4</v>
          </cell>
          <cell r="BX130">
            <v>10</v>
          </cell>
          <cell r="BY130">
            <v>15</v>
          </cell>
          <cell r="BZ130">
            <v>1</v>
          </cell>
          <cell r="CA130">
            <v>25</v>
          </cell>
          <cell r="CB130">
            <v>1.254</v>
          </cell>
          <cell r="CC130">
            <v>4.0210929844349206</v>
          </cell>
          <cell r="CD130">
            <v>60</v>
          </cell>
          <cell r="CE130">
            <v>30</v>
          </cell>
          <cell r="CF130">
            <v>15</v>
          </cell>
          <cell r="CG130">
            <v>45</v>
          </cell>
          <cell r="CH130">
            <v>15</v>
          </cell>
          <cell r="CI130">
            <v>0</v>
          </cell>
          <cell r="CJ130">
            <v>0</v>
          </cell>
          <cell r="CK130">
            <v>10</v>
          </cell>
          <cell r="CL130">
            <v>15</v>
          </cell>
          <cell r="CM130">
            <v>0.19923076923076921</v>
          </cell>
          <cell r="CN130">
            <v>0.19923076923076921</v>
          </cell>
          <cell r="CO130">
            <v>0</v>
          </cell>
          <cell r="CP130">
            <v>0</v>
          </cell>
          <cell r="CQ130">
            <v>4.2203237536656895</v>
          </cell>
          <cell r="CR130">
            <v>0</v>
          </cell>
          <cell r="CS130">
            <v>2</v>
          </cell>
          <cell r="CT130">
            <v>5</v>
          </cell>
          <cell r="CU130">
            <v>2</v>
          </cell>
          <cell r="CV130">
            <v>7</v>
          </cell>
          <cell r="CW130">
            <v>19</v>
          </cell>
          <cell r="CX130">
            <v>38</v>
          </cell>
          <cell r="CY130">
            <v>2</v>
          </cell>
          <cell r="CZ130">
            <v>3</v>
          </cell>
          <cell r="DA130">
            <v>1.3</v>
          </cell>
          <cell r="DB130">
            <v>390</v>
          </cell>
          <cell r="DC130">
            <v>184</v>
          </cell>
          <cell r="DD130">
            <v>102</v>
          </cell>
          <cell r="DE130">
            <v>30</v>
          </cell>
          <cell r="DF130">
            <v>45</v>
          </cell>
          <cell r="DG130">
            <v>8</v>
          </cell>
          <cell r="DH130">
            <v>4</v>
          </cell>
          <cell r="DI130">
            <v>20</v>
          </cell>
        </row>
        <row r="131">
          <cell r="A131" t="str">
            <v>RS 836</v>
          </cell>
          <cell r="B131" t="str">
            <v>n.a.</v>
          </cell>
          <cell r="C131" t="str">
            <v>C</v>
          </cell>
          <cell r="D131" t="str">
            <v>T</v>
          </cell>
          <cell r="E131" t="str">
            <v>Chileka - Chankhandwe</v>
          </cell>
          <cell r="F131" t="str">
            <v>M12</v>
          </cell>
          <cell r="G131">
            <v>6</v>
          </cell>
          <cell r="H131">
            <v>31.4</v>
          </cell>
          <cell r="I131" t="str">
            <v>R</v>
          </cell>
          <cell r="J131" t="str">
            <v>LILONGWE</v>
          </cell>
          <cell r="K131">
            <v>6</v>
          </cell>
          <cell r="L131" t="str">
            <v xml:space="preserve">New section part of RS 78 </v>
          </cell>
          <cell r="W131">
            <v>79</v>
          </cell>
          <cell r="X131" t="str">
            <v>DS</v>
          </cell>
          <cell r="Y131">
            <v>250</v>
          </cell>
          <cell r="Z131" t="str">
            <v>GR</v>
          </cell>
          <cell r="AA131">
            <v>100</v>
          </cell>
          <cell r="AB131" t="str">
            <v>GR</v>
          </cell>
          <cell r="AC131">
            <v>25</v>
          </cell>
          <cell r="AD131" t="str">
            <v>VR</v>
          </cell>
          <cell r="AE131">
            <v>91</v>
          </cell>
          <cell r="AF131" t="str">
            <v>SR</v>
          </cell>
          <cell r="AG131" t="str">
            <v>ST</v>
          </cell>
          <cell r="AH131">
            <v>10</v>
          </cell>
          <cell r="AI131">
            <v>0</v>
          </cell>
          <cell r="AJ131">
            <v>0</v>
          </cell>
          <cell r="AK131">
            <v>0</v>
          </cell>
          <cell r="AL131">
            <v>0</v>
          </cell>
          <cell r="AM131">
            <v>4</v>
          </cell>
          <cell r="AN131">
            <v>0</v>
          </cell>
          <cell r="BO131" t="str">
            <v>RS 836</v>
          </cell>
          <cell r="BP131">
            <v>31.4</v>
          </cell>
          <cell r="BQ131">
            <v>6</v>
          </cell>
          <cell r="BR131" t="str">
            <v>R</v>
          </cell>
          <cell r="BS131" t="str">
            <v>C</v>
          </cell>
          <cell r="BT131">
            <v>0</v>
          </cell>
          <cell r="BU131" t="str">
            <v>ST</v>
          </cell>
          <cell r="BV131" t="str">
            <v>DS</v>
          </cell>
          <cell r="BW131">
            <v>4</v>
          </cell>
          <cell r="BX131">
            <v>10</v>
          </cell>
          <cell r="BY131">
            <v>15</v>
          </cell>
          <cell r="BZ131">
            <v>1</v>
          </cell>
          <cell r="CA131">
            <v>25</v>
          </cell>
          <cell r="CB131">
            <v>1.254</v>
          </cell>
          <cell r="CC131">
            <v>2.98</v>
          </cell>
          <cell r="CD131">
            <v>28</v>
          </cell>
          <cell r="CE131">
            <v>11</v>
          </cell>
          <cell r="CF131">
            <v>0</v>
          </cell>
          <cell r="CG131">
            <v>28</v>
          </cell>
          <cell r="CH131">
            <v>11</v>
          </cell>
          <cell r="CI131">
            <v>0.3</v>
          </cell>
          <cell r="CJ131">
            <v>1E-3</v>
          </cell>
          <cell r="CK131">
            <v>1E-3</v>
          </cell>
          <cell r="CL131">
            <v>0</v>
          </cell>
          <cell r="CM131">
            <v>3.876923076923077E-4</v>
          </cell>
          <cell r="CN131">
            <v>3.876923076923077E-4</v>
          </cell>
          <cell r="CO131">
            <v>0</v>
          </cell>
          <cell r="CP131">
            <v>0</v>
          </cell>
          <cell r="CQ131">
            <v>2.9803876923076924</v>
          </cell>
          <cell r="CR131">
            <v>0</v>
          </cell>
          <cell r="CS131">
            <v>1</v>
          </cell>
          <cell r="CT131">
            <v>0</v>
          </cell>
          <cell r="CU131">
            <v>0</v>
          </cell>
          <cell r="CV131">
            <v>7</v>
          </cell>
          <cell r="CW131">
            <v>19</v>
          </cell>
          <cell r="CX131">
            <v>38</v>
          </cell>
          <cell r="CY131">
            <v>2.5</v>
          </cell>
          <cell r="CZ131">
            <v>1.5</v>
          </cell>
          <cell r="DA131">
            <v>1</v>
          </cell>
          <cell r="DB131">
            <v>500</v>
          </cell>
          <cell r="DC131">
            <v>235</v>
          </cell>
          <cell r="DD131">
            <v>130</v>
          </cell>
          <cell r="DE131">
            <v>38</v>
          </cell>
          <cell r="DF131">
            <v>58</v>
          </cell>
          <cell r="DG131">
            <v>10</v>
          </cell>
          <cell r="DH131">
            <v>5</v>
          </cell>
          <cell r="DI131">
            <v>25</v>
          </cell>
        </row>
        <row r="132">
          <cell r="A132" t="str">
            <v>RS 074</v>
          </cell>
          <cell r="B132">
            <v>74</v>
          </cell>
          <cell r="C132" t="str">
            <v>C</v>
          </cell>
          <cell r="D132" t="str">
            <v>T</v>
          </cell>
          <cell r="E132" t="str">
            <v>Chankhandwe - Njewa</v>
          </cell>
          <cell r="F132" t="str">
            <v>M12</v>
          </cell>
          <cell r="G132">
            <v>7</v>
          </cell>
          <cell r="H132">
            <v>11.3</v>
          </cell>
          <cell r="I132" t="str">
            <v>R</v>
          </cell>
          <cell r="J132" t="str">
            <v>LILONGWE</v>
          </cell>
          <cell r="K132">
            <v>6</v>
          </cell>
          <cell r="L132">
            <v>0</v>
          </cell>
          <cell r="W132">
            <v>79</v>
          </cell>
          <cell r="X132" t="str">
            <v>DS</v>
          </cell>
          <cell r="Y132">
            <v>250</v>
          </cell>
          <cell r="Z132" t="str">
            <v>GR</v>
          </cell>
          <cell r="AA132">
            <v>100</v>
          </cell>
          <cell r="AB132" t="str">
            <v>GR</v>
          </cell>
          <cell r="AC132">
            <v>25</v>
          </cell>
          <cell r="AD132" t="str">
            <v>VR</v>
          </cell>
          <cell r="AE132">
            <v>91</v>
          </cell>
          <cell r="AF132" t="str">
            <v>SR</v>
          </cell>
          <cell r="AG132" t="str">
            <v>ST</v>
          </cell>
          <cell r="AH132">
            <v>10</v>
          </cell>
          <cell r="AI132">
            <v>0</v>
          </cell>
          <cell r="AJ132">
            <v>0</v>
          </cell>
          <cell r="AK132">
            <v>0</v>
          </cell>
          <cell r="AL132">
            <v>0</v>
          </cell>
          <cell r="AM132">
            <v>4</v>
          </cell>
          <cell r="AN132">
            <v>0</v>
          </cell>
          <cell r="BO132" t="str">
            <v>RS 074</v>
          </cell>
          <cell r="BP132">
            <v>11.3</v>
          </cell>
          <cell r="BQ132">
            <v>6</v>
          </cell>
          <cell r="BR132" t="str">
            <v>R</v>
          </cell>
          <cell r="BS132" t="str">
            <v>C</v>
          </cell>
          <cell r="BT132">
            <v>0</v>
          </cell>
          <cell r="BU132" t="str">
            <v>ST</v>
          </cell>
          <cell r="BV132" t="str">
            <v>DS</v>
          </cell>
          <cell r="BW132">
            <v>4</v>
          </cell>
          <cell r="BX132">
            <v>10</v>
          </cell>
          <cell r="BY132">
            <v>15</v>
          </cell>
          <cell r="BZ132">
            <v>1</v>
          </cell>
          <cell r="CA132">
            <v>25</v>
          </cell>
          <cell r="CB132">
            <v>1.254</v>
          </cell>
          <cell r="CC132">
            <v>2.5701163989307867</v>
          </cell>
          <cell r="CD132">
            <v>0</v>
          </cell>
          <cell r="CE132">
            <v>0</v>
          </cell>
          <cell r="CF132">
            <v>0</v>
          </cell>
          <cell r="CG132">
            <v>0</v>
          </cell>
          <cell r="CH132">
            <v>0</v>
          </cell>
          <cell r="CI132">
            <v>0</v>
          </cell>
          <cell r="CJ132">
            <v>0</v>
          </cell>
          <cell r="CK132">
            <v>0</v>
          </cell>
          <cell r="CL132">
            <v>0</v>
          </cell>
          <cell r="CM132">
            <v>0</v>
          </cell>
          <cell r="CN132">
            <v>0</v>
          </cell>
          <cell r="CO132">
            <v>0</v>
          </cell>
          <cell r="CP132">
            <v>0</v>
          </cell>
          <cell r="CQ132">
            <v>2.5701163989307867</v>
          </cell>
          <cell r="CR132">
            <v>0</v>
          </cell>
          <cell r="CS132">
            <v>1</v>
          </cell>
          <cell r="CT132">
            <v>0</v>
          </cell>
          <cell r="CU132">
            <v>0</v>
          </cell>
          <cell r="CV132">
            <v>7</v>
          </cell>
          <cell r="CW132">
            <v>19</v>
          </cell>
          <cell r="CX132">
            <v>38</v>
          </cell>
          <cell r="CY132">
            <v>1.5</v>
          </cell>
          <cell r="CZ132">
            <v>1</v>
          </cell>
          <cell r="DA132">
            <v>1</v>
          </cell>
          <cell r="DB132">
            <v>700</v>
          </cell>
          <cell r="DC132">
            <v>329</v>
          </cell>
          <cell r="DD132">
            <v>182</v>
          </cell>
          <cell r="DE132">
            <v>53</v>
          </cell>
          <cell r="DF132">
            <v>81</v>
          </cell>
          <cell r="DG132">
            <v>14</v>
          </cell>
          <cell r="DH132">
            <v>7</v>
          </cell>
          <cell r="DI132">
            <v>35</v>
          </cell>
        </row>
        <row r="133">
          <cell r="A133" t="str">
            <v>RS 082</v>
          </cell>
          <cell r="B133">
            <v>82</v>
          </cell>
          <cell r="C133" t="str">
            <v>C</v>
          </cell>
          <cell r="D133" t="str">
            <v>T</v>
          </cell>
          <cell r="E133" t="str">
            <v xml:space="preserve">Alimaunde (junction M1) - Lumbadzi River </v>
          </cell>
          <cell r="F133" t="str">
            <v>M14</v>
          </cell>
          <cell r="G133">
            <v>1</v>
          </cell>
          <cell r="H133">
            <v>25</v>
          </cell>
          <cell r="I133" t="str">
            <v>F</v>
          </cell>
          <cell r="J133" t="str">
            <v>LILONGWE</v>
          </cell>
          <cell r="K133">
            <v>6</v>
          </cell>
          <cell r="L133">
            <v>0</v>
          </cell>
          <cell r="W133">
            <v>92</v>
          </cell>
          <cell r="X133" t="str">
            <v>DS</v>
          </cell>
          <cell r="Y133">
            <v>150</v>
          </cell>
          <cell r="Z133" t="str">
            <v>SB</v>
          </cell>
          <cell r="AA133">
            <v>150</v>
          </cell>
          <cell r="AB133" t="str">
            <v>SB</v>
          </cell>
          <cell r="AC133">
            <v>7</v>
          </cell>
          <cell r="AD133" t="str">
            <v>VR</v>
          </cell>
          <cell r="AE133">
            <v>0</v>
          </cell>
          <cell r="AF133">
            <v>0</v>
          </cell>
          <cell r="AG133">
            <v>0</v>
          </cell>
          <cell r="AH133">
            <v>0</v>
          </cell>
          <cell r="AI133">
            <v>0</v>
          </cell>
          <cell r="AJ133">
            <v>0</v>
          </cell>
          <cell r="AK133">
            <v>0</v>
          </cell>
          <cell r="AL133">
            <v>0</v>
          </cell>
          <cell r="AM133">
            <v>1</v>
          </cell>
          <cell r="AN133" t="str">
            <v>never resealed</v>
          </cell>
          <cell r="BO133" t="str">
            <v>RS 082</v>
          </cell>
          <cell r="BP133">
            <v>25</v>
          </cell>
          <cell r="BQ133">
            <v>6.7</v>
          </cell>
          <cell r="BR133" t="str">
            <v>F</v>
          </cell>
          <cell r="BS133" t="str">
            <v>C</v>
          </cell>
          <cell r="BT133">
            <v>0</v>
          </cell>
          <cell r="BU133" t="str">
            <v>DS</v>
          </cell>
          <cell r="BV133" t="str">
            <v/>
          </cell>
          <cell r="BW133">
            <v>1</v>
          </cell>
          <cell r="BX133">
            <v>15</v>
          </cell>
          <cell r="BY133" t="str">
            <v xml:space="preserve"> </v>
          </cell>
          <cell r="BZ133">
            <v>1</v>
          </cell>
          <cell r="CA133">
            <v>7</v>
          </cell>
          <cell r="CB133">
            <v>1.677</v>
          </cell>
          <cell r="CC133">
            <v>3.56</v>
          </cell>
          <cell r="CD133">
            <v>6</v>
          </cell>
          <cell r="CE133">
            <v>0.05</v>
          </cell>
          <cell r="CF133">
            <v>0</v>
          </cell>
          <cell r="CG133">
            <v>6</v>
          </cell>
          <cell r="CH133">
            <v>0.05</v>
          </cell>
          <cell r="CI133">
            <v>0.5</v>
          </cell>
          <cell r="CJ133">
            <v>1.4925373134328358E-3</v>
          </cell>
          <cell r="CK133">
            <v>1.4925373134328358E-3</v>
          </cell>
          <cell r="CL133">
            <v>0</v>
          </cell>
          <cell r="CM133">
            <v>5.7864523536165326E-4</v>
          </cell>
          <cell r="CN133">
            <v>5.7864523536165326E-4</v>
          </cell>
          <cell r="CO133">
            <v>0</v>
          </cell>
          <cell r="CP133">
            <v>0</v>
          </cell>
          <cell r="CQ133">
            <v>3.5605786452353616</v>
          </cell>
          <cell r="CR133">
            <v>0</v>
          </cell>
          <cell r="CS133">
            <v>1</v>
          </cell>
          <cell r="CT133">
            <v>0</v>
          </cell>
          <cell r="CU133">
            <v>0</v>
          </cell>
          <cell r="CV133">
            <v>6</v>
          </cell>
          <cell r="CW133">
            <v>6</v>
          </cell>
          <cell r="CX133" t="str">
            <v xml:space="preserve"> </v>
          </cell>
          <cell r="CY133">
            <v>1.8</v>
          </cell>
          <cell r="CZ133">
            <v>1.2</v>
          </cell>
          <cell r="DA133">
            <v>1.2</v>
          </cell>
          <cell r="DB133">
            <v>500</v>
          </cell>
          <cell r="DC133">
            <v>235</v>
          </cell>
          <cell r="DD133">
            <v>130</v>
          </cell>
          <cell r="DE133">
            <v>38</v>
          </cell>
          <cell r="DF133">
            <v>58</v>
          </cell>
          <cell r="DG133">
            <v>10</v>
          </cell>
          <cell r="DH133">
            <v>5</v>
          </cell>
          <cell r="DI133">
            <v>25</v>
          </cell>
        </row>
        <row r="134">
          <cell r="A134" t="str">
            <v>RS 081</v>
          </cell>
          <cell r="B134">
            <v>81</v>
          </cell>
          <cell r="C134" t="str">
            <v>C</v>
          </cell>
          <cell r="D134" t="str">
            <v>T</v>
          </cell>
          <cell r="E134" t="str">
            <v>Lumbadzi River Bridge - Chezi</v>
          </cell>
          <cell r="F134" t="str">
            <v>M14</v>
          </cell>
          <cell r="G134">
            <v>2</v>
          </cell>
          <cell r="H134">
            <v>10.9</v>
          </cell>
          <cell r="I134" t="str">
            <v>F</v>
          </cell>
          <cell r="J134" t="str">
            <v>LILONGWE</v>
          </cell>
          <cell r="K134">
            <v>6</v>
          </cell>
          <cell r="L134">
            <v>0</v>
          </cell>
          <cell r="W134">
            <v>92</v>
          </cell>
          <cell r="X134" t="str">
            <v>DS</v>
          </cell>
          <cell r="Y134">
            <v>150</v>
          </cell>
          <cell r="Z134" t="str">
            <v>SB</v>
          </cell>
          <cell r="AA134">
            <v>150</v>
          </cell>
          <cell r="AB134" t="str">
            <v>SB</v>
          </cell>
          <cell r="AC134">
            <v>7</v>
          </cell>
          <cell r="AD134" t="str">
            <v>VR</v>
          </cell>
          <cell r="AE134">
            <v>0</v>
          </cell>
          <cell r="AF134">
            <v>0</v>
          </cell>
          <cell r="AG134">
            <v>0</v>
          </cell>
          <cell r="AH134">
            <v>0</v>
          </cell>
          <cell r="AI134">
            <v>0</v>
          </cell>
          <cell r="AJ134">
            <v>0</v>
          </cell>
          <cell r="AK134">
            <v>0</v>
          </cell>
          <cell r="AL134">
            <v>0</v>
          </cell>
          <cell r="AM134">
            <v>1</v>
          </cell>
          <cell r="AN134" t="str">
            <v>never resealed</v>
          </cell>
          <cell r="BO134" t="str">
            <v>RS 081</v>
          </cell>
          <cell r="BP134">
            <v>10.9</v>
          </cell>
          <cell r="BQ134">
            <v>6.7</v>
          </cell>
          <cell r="BR134" t="str">
            <v>F</v>
          </cell>
          <cell r="BS134" t="str">
            <v>C</v>
          </cell>
          <cell r="BT134">
            <v>0</v>
          </cell>
          <cell r="BU134" t="str">
            <v>DS</v>
          </cell>
          <cell r="BV134" t="str">
            <v/>
          </cell>
          <cell r="BW134">
            <v>1</v>
          </cell>
          <cell r="BX134">
            <v>15</v>
          </cell>
          <cell r="BY134" t="str">
            <v xml:space="preserve"> </v>
          </cell>
          <cell r="BZ134">
            <v>1</v>
          </cell>
          <cell r="CA134">
            <v>7</v>
          </cell>
          <cell r="CB134">
            <v>1.677</v>
          </cell>
          <cell r="CC134">
            <v>4.25</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4.25</v>
          </cell>
          <cell r="CR134">
            <v>0</v>
          </cell>
          <cell r="CS134">
            <v>1</v>
          </cell>
          <cell r="CT134">
            <v>0</v>
          </cell>
          <cell r="CU134">
            <v>0</v>
          </cell>
          <cell r="CV134">
            <v>6</v>
          </cell>
          <cell r="CW134">
            <v>6</v>
          </cell>
          <cell r="CX134" t="str">
            <v xml:space="preserve"> </v>
          </cell>
          <cell r="CY134">
            <v>1.2</v>
          </cell>
          <cell r="CZ134">
            <v>1.1000000000000001</v>
          </cell>
          <cell r="DA134">
            <v>1.2</v>
          </cell>
          <cell r="DB134">
            <v>400</v>
          </cell>
          <cell r="DC134">
            <v>188</v>
          </cell>
          <cell r="DD134">
            <v>104</v>
          </cell>
          <cell r="DE134">
            <v>30</v>
          </cell>
          <cell r="DF134">
            <v>46</v>
          </cell>
          <cell r="DG134">
            <v>8</v>
          </cell>
          <cell r="DH134">
            <v>4</v>
          </cell>
          <cell r="DI134">
            <v>20</v>
          </cell>
        </row>
        <row r="135">
          <cell r="A135" t="str">
            <v>RS 084</v>
          </cell>
          <cell r="B135">
            <v>84</v>
          </cell>
          <cell r="C135" t="str">
            <v>C</v>
          </cell>
          <cell r="D135" t="str">
            <v>T</v>
          </cell>
          <cell r="E135" t="str">
            <v>Chezi - Kachinchezo</v>
          </cell>
          <cell r="F135" t="str">
            <v>M14</v>
          </cell>
          <cell r="G135">
            <v>3</v>
          </cell>
          <cell r="H135">
            <v>9.6</v>
          </cell>
          <cell r="I135" t="str">
            <v>R</v>
          </cell>
          <cell r="J135" t="str">
            <v>DOWA</v>
          </cell>
          <cell r="K135">
            <v>6</v>
          </cell>
          <cell r="L135">
            <v>0</v>
          </cell>
          <cell r="W135">
            <v>92</v>
          </cell>
          <cell r="X135" t="str">
            <v>DS</v>
          </cell>
          <cell r="Y135">
            <v>150</v>
          </cell>
          <cell r="Z135" t="str">
            <v>SB</v>
          </cell>
          <cell r="AA135">
            <v>150</v>
          </cell>
          <cell r="AB135" t="str">
            <v>SB</v>
          </cell>
          <cell r="AC135">
            <v>7</v>
          </cell>
          <cell r="AD135" t="str">
            <v>VR</v>
          </cell>
          <cell r="AE135">
            <v>0</v>
          </cell>
          <cell r="AF135">
            <v>0</v>
          </cell>
          <cell r="AG135">
            <v>0</v>
          </cell>
          <cell r="AH135">
            <v>0</v>
          </cell>
          <cell r="AI135">
            <v>0</v>
          </cell>
          <cell r="AJ135">
            <v>0</v>
          </cell>
          <cell r="AK135">
            <v>0</v>
          </cell>
          <cell r="AL135">
            <v>0</v>
          </cell>
          <cell r="AM135">
            <v>1</v>
          </cell>
          <cell r="AN135" t="str">
            <v>never resealed</v>
          </cell>
          <cell r="BO135" t="str">
            <v>RS 084</v>
          </cell>
          <cell r="BP135">
            <v>9.6</v>
          </cell>
          <cell r="BQ135">
            <v>6.7</v>
          </cell>
          <cell r="BR135" t="str">
            <v>R</v>
          </cell>
          <cell r="BS135" t="str">
            <v>C</v>
          </cell>
          <cell r="BT135">
            <v>0</v>
          </cell>
          <cell r="BU135" t="str">
            <v>DS</v>
          </cell>
          <cell r="BV135" t="str">
            <v/>
          </cell>
          <cell r="BW135">
            <v>1</v>
          </cell>
          <cell r="BX135">
            <v>15</v>
          </cell>
          <cell r="BY135" t="str">
            <v xml:space="preserve"> </v>
          </cell>
          <cell r="BZ135">
            <v>1</v>
          </cell>
          <cell r="CA135">
            <v>7</v>
          </cell>
          <cell r="CB135">
            <v>1.677</v>
          </cell>
          <cell r="CC135">
            <v>3.66</v>
          </cell>
          <cell r="CD135">
            <v>0</v>
          </cell>
          <cell r="CE135">
            <v>0</v>
          </cell>
          <cell r="CF135">
            <v>0</v>
          </cell>
          <cell r="CG135">
            <v>0</v>
          </cell>
          <cell r="CH135">
            <v>0</v>
          </cell>
          <cell r="CI135">
            <v>0.1</v>
          </cell>
          <cell r="CJ135">
            <v>2.9850746268656722E-4</v>
          </cell>
          <cell r="CK135">
            <v>2.9850746268656722E-4</v>
          </cell>
          <cell r="CL135">
            <v>0</v>
          </cell>
          <cell r="CM135">
            <v>1.1572904707233067E-4</v>
          </cell>
          <cell r="CN135">
            <v>1.1572904707233067E-4</v>
          </cell>
          <cell r="CO135">
            <v>0</v>
          </cell>
          <cell r="CP135">
            <v>0</v>
          </cell>
          <cell r="CQ135">
            <v>3.6601157290470723</v>
          </cell>
          <cell r="CR135">
            <v>0</v>
          </cell>
          <cell r="CS135">
            <v>1</v>
          </cell>
          <cell r="CT135">
            <v>0</v>
          </cell>
          <cell r="CU135">
            <v>0</v>
          </cell>
          <cell r="CV135">
            <v>6</v>
          </cell>
          <cell r="CW135">
            <v>6</v>
          </cell>
          <cell r="CX135" t="str">
            <v xml:space="preserve"> </v>
          </cell>
          <cell r="CY135">
            <v>1.1000000000000001</v>
          </cell>
          <cell r="CZ135">
            <v>1.1000000000000001</v>
          </cell>
          <cell r="DA135">
            <v>1.1000000000000001</v>
          </cell>
          <cell r="DB135">
            <v>300</v>
          </cell>
          <cell r="DC135">
            <v>141</v>
          </cell>
          <cell r="DD135">
            <v>78</v>
          </cell>
          <cell r="DE135">
            <v>23</v>
          </cell>
          <cell r="DF135">
            <v>35</v>
          </cell>
          <cell r="DG135">
            <v>6</v>
          </cell>
          <cell r="DH135">
            <v>3</v>
          </cell>
          <cell r="DI135">
            <v>15</v>
          </cell>
        </row>
        <row r="136">
          <cell r="A136" t="str">
            <v>RS 216</v>
          </cell>
          <cell r="B136">
            <v>38</v>
          </cell>
          <cell r="C136" t="str">
            <v>C</v>
          </cell>
          <cell r="D136" t="str">
            <v>T</v>
          </cell>
          <cell r="E136" t="str">
            <v>Kachinchezo - Kanyenyeva</v>
          </cell>
          <cell r="F136" t="str">
            <v>M14</v>
          </cell>
          <cell r="G136">
            <v>4</v>
          </cell>
          <cell r="H136">
            <v>10.8</v>
          </cell>
          <cell r="I136" t="str">
            <v>R</v>
          </cell>
          <cell r="J136" t="str">
            <v>DOWA</v>
          </cell>
          <cell r="K136">
            <v>6</v>
          </cell>
          <cell r="L136" t="str">
            <v>Changed designation from M16 to M14</v>
          </cell>
          <cell r="W136">
            <v>92</v>
          </cell>
          <cell r="X136" t="str">
            <v>DS</v>
          </cell>
          <cell r="Y136">
            <v>150</v>
          </cell>
          <cell r="Z136" t="str">
            <v>SB</v>
          </cell>
          <cell r="AA136">
            <v>150</v>
          </cell>
          <cell r="AB136" t="str">
            <v>SB</v>
          </cell>
          <cell r="AC136">
            <v>7</v>
          </cell>
          <cell r="AD136" t="str">
            <v>VR</v>
          </cell>
          <cell r="AE136">
            <v>0</v>
          </cell>
          <cell r="AF136">
            <v>0</v>
          </cell>
          <cell r="AG136">
            <v>0</v>
          </cell>
          <cell r="AH136">
            <v>0</v>
          </cell>
          <cell r="AI136">
            <v>0</v>
          </cell>
          <cell r="AJ136">
            <v>0</v>
          </cell>
          <cell r="AK136">
            <v>0</v>
          </cell>
          <cell r="AL136">
            <v>0</v>
          </cell>
          <cell r="AM136">
            <v>1</v>
          </cell>
          <cell r="AN136" t="str">
            <v>never resealed</v>
          </cell>
          <cell r="BO136" t="str">
            <v>RS 216</v>
          </cell>
          <cell r="BP136">
            <v>10.8</v>
          </cell>
          <cell r="BQ136">
            <v>6.7</v>
          </cell>
          <cell r="BR136" t="str">
            <v>R</v>
          </cell>
          <cell r="BS136" t="str">
            <v>C</v>
          </cell>
          <cell r="BT136">
            <v>0</v>
          </cell>
          <cell r="BU136" t="str">
            <v>DS</v>
          </cell>
          <cell r="BV136" t="str">
            <v/>
          </cell>
          <cell r="BW136">
            <v>1</v>
          </cell>
          <cell r="BX136">
            <v>15</v>
          </cell>
          <cell r="BY136" t="str">
            <v xml:space="preserve"> </v>
          </cell>
          <cell r="BZ136">
            <v>1</v>
          </cell>
          <cell r="CA136">
            <v>7</v>
          </cell>
          <cell r="CB136">
            <v>1.677</v>
          </cell>
          <cell r="CC136">
            <v>3.81</v>
          </cell>
          <cell r="CD136">
            <v>0</v>
          </cell>
          <cell r="CE136">
            <v>0</v>
          </cell>
          <cell r="CF136">
            <v>0</v>
          </cell>
          <cell r="CG136">
            <v>0</v>
          </cell>
          <cell r="CH136">
            <v>0</v>
          </cell>
          <cell r="CI136">
            <v>0.1</v>
          </cell>
          <cell r="CJ136">
            <v>2.9850746268656722E-4</v>
          </cell>
          <cell r="CK136">
            <v>2.9850746268656722E-4</v>
          </cell>
          <cell r="CL136">
            <v>0</v>
          </cell>
          <cell r="CM136">
            <v>1.1572904707233067E-4</v>
          </cell>
          <cell r="CN136">
            <v>1.1572904707233067E-4</v>
          </cell>
          <cell r="CO136">
            <v>0</v>
          </cell>
          <cell r="CP136">
            <v>0</v>
          </cell>
          <cell r="CQ136">
            <v>3.8101157290470722</v>
          </cell>
          <cell r="CR136">
            <v>0</v>
          </cell>
          <cell r="CS136">
            <v>1</v>
          </cell>
          <cell r="CT136">
            <v>0</v>
          </cell>
          <cell r="CU136">
            <v>0</v>
          </cell>
          <cell r="CV136">
            <v>6</v>
          </cell>
          <cell r="CW136">
            <v>6</v>
          </cell>
          <cell r="CX136" t="str">
            <v xml:space="preserve"> </v>
          </cell>
          <cell r="CY136">
            <v>1.1000000000000001</v>
          </cell>
          <cell r="CZ136">
            <v>1.1000000000000001</v>
          </cell>
          <cell r="DA136">
            <v>1.1000000000000001</v>
          </cell>
          <cell r="DB136">
            <v>300</v>
          </cell>
          <cell r="DC136">
            <v>141</v>
          </cell>
          <cell r="DD136">
            <v>78</v>
          </cell>
          <cell r="DE136">
            <v>23</v>
          </cell>
          <cell r="DF136">
            <v>35</v>
          </cell>
          <cell r="DG136">
            <v>6</v>
          </cell>
          <cell r="DH136">
            <v>3</v>
          </cell>
          <cell r="DI136">
            <v>15</v>
          </cell>
        </row>
        <row r="137">
          <cell r="A137" t="str">
            <v>RS 221</v>
          </cell>
          <cell r="B137">
            <v>43</v>
          </cell>
          <cell r="C137" t="str">
            <v>C</v>
          </cell>
          <cell r="D137" t="str">
            <v>T</v>
          </cell>
          <cell r="E137" t="str">
            <v>Kanyenyeva - Chembe Railroad Bridge</v>
          </cell>
          <cell r="F137" t="str">
            <v>M14</v>
          </cell>
          <cell r="G137">
            <v>5</v>
          </cell>
          <cell r="H137">
            <v>1.8</v>
          </cell>
          <cell r="I137" t="str">
            <v>R</v>
          </cell>
          <cell r="J137" t="str">
            <v>DOWA</v>
          </cell>
          <cell r="K137">
            <v>6</v>
          </cell>
          <cell r="L137" t="str">
            <v xml:space="preserve">Changed designation from M16 to M14 </v>
          </cell>
          <cell r="W137">
            <v>92</v>
          </cell>
          <cell r="X137" t="str">
            <v>DS</v>
          </cell>
          <cell r="Y137">
            <v>150</v>
          </cell>
          <cell r="Z137" t="str">
            <v>SB</v>
          </cell>
          <cell r="AA137">
            <v>150</v>
          </cell>
          <cell r="AB137" t="str">
            <v>SB</v>
          </cell>
          <cell r="AC137">
            <v>7</v>
          </cell>
          <cell r="AD137" t="str">
            <v>VR</v>
          </cell>
          <cell r="AE137">
            <v>0</v>
          </cell>
          <cell r="AF137">
            <v>0</v>
          </cell>
          <cell r="AG137">
            <v>0</v>
          </cell>
          <cell r="AH137">
            <v>0</v>
          </cell>
          <cell r="AI137">
            <v>0</v>
          </cell>
          <cell r="AJ137">
            <v>0</v>
          </cell>
          <cell r="AK137">
            <v>0</v>
          </cell>
          <cell r="AL137">
            <v>0</v>
          </cell>
          <cell r="AM137">
            <v>1</v>
          </cell>
          <cell r="AN137" t="str">
            <v>never resealed</v>
          </cell>
          <cell r="BO137" t="str">
            <v>RS 221</v>
          </cell>
          <cell r="BP137">
            <v>1.8</v>
          </cell>
          <cell r="BQ137">
            <v>8</v>
          </cell>
          <cell r="BR137" t="str">
            <v>R</v>
          </cell>
          <cell r="BS137" t="str">
            <v>C</v>
          </cell>
          <cell r="BT137">
            <v>1</v>
          </cell>
          <cell r="BU137" t="str">
            <v>DS</v>
          </cell>
          <cell r="BV137" t="str">
            <v/>
          </cell>
          <cell r="BW137">
            <v>1</v>
          </cell>
          <cell r="BX137">
            <v>15</v>
          </cell>
          <cell r="BY137" t="str">
            <v xml:space="preserve"> </v>
          </cell>
          <cell r="BZ137">
            <v>1</v>
          </cell>
          <cell r="CA137">
            <v>7</v>
          </cell>
          <cell r="CB137">
            <v>1.677</v>
          </cell>
          <cell r="CC137">
            <v>3.8</v>
          </cell>
          <cell r="CD137">
            <v>0</v>
          </cell>
          <cell r="CE137">
            <v>0</v>
          </cell>
          <cell r="CF137">
            <v>0</v>
          </cell>
          <cell r="CG137">
            <v>0</v>
          </cell>
          <cell r="CH137">
            <v>0</v>
          </cell>
          <cell r="CI137">
            <v>0.15</v>
          </cell>
          <cell r="CJ137">
            <v>3.7499999999999995E-4</v>
          </cell>
          <cell r="CK137">
            <v>3.7499999999999995E-4</v>
          </cell>
          <cell r="CL137">
            <v>0</v>
          </cell>
          <cell r="CM137">
            <v>1.4538461538461537E-4</v>
          </cell>
          <cell r="CN137">
            <v>1.4538461538461537E-4</v>
          </cell>
          <cell r="CO137">
            <v>0</v>
          </cell>
          <cell r="CP137">
            <v>0</v>
          </cell>
          <cell r="CQ137">
            <v>3.8001453846153845</v>
          </cell>
          <cell r="CR137">
            <v>0</v>
          </cell>
          <cell r="CS137">
            <v>1</v>
          </cell>
          <cell r="CT137">
            <v>0</v>
          </cell>
          <cell r="CU137">
            <v>0</v>
          </cell>
          <cell r="CV137">
            <v>6</v>
          </cell>
          <cell r="CW137">
            <v>6</v>
          </cell>
          <cell r="CX137" t="str">
            <v xml:space="preserve"> </v>
          </cell>
          <cell r="CY137">
            <v>1.1000000000000001</v>
          </cell>
          <cell r="CZ137">
            <v>1.1000000000000001</v>
          </cell>
          <cell r="DA137">
            <v>1.1000000000000001</v>
          </cell>
          <cell r="DB137">
            <v>300</v>
          </cell>
          <cell r="DC137">
            <v>141</v>
          </cell>
          <cell r="DD137">
            <v>78</v>
          </cell>
          <cell r="DE137">
            <v>23</v>
          </cell>
          <cell r="DF137">
            <v>35</v>
          </cell>
          <cell r="DG137">
            <v>6</v>
          </cell>
          <cell r="DH137">
            <v>3</v>
          </cell>
          <cell r="DI137">
            <v>15</v>
          </cell>
        </row>
        <row r="138">
          <cell r="A138" t="str">
            <v>RS 060</v>
          </cell>
          <cell r="B138">
            <v>60</v>
          </cell>
          <cell r="C138" t="str">
            <v>C</v>
          </cell>
          <cell r="D138" t="str">
            <v>T</v>
          </cell>
          <cell r="E138" t="str">
            <v>Chembe Railroad Bridge - Makande</v>
          </cell>
          <cell r="F138" t="str">
            <v>M14</v>
          </cell>
          <cell r="G138">
            <v>6</v>
          </cell>
          <cell r="H138">
            <v>6.8</v>
          </cell>
          <cell r="I138" t="str">
            <v>F</v>
          </cell>
          <cell r="J138" t="str">
            <v>SALIMA</v>
          </cell>
          <cell r="K138">
            <v>6</v>
          </cell>
          <cell r="L138" t="str">
            <v>Changed designation from M5 to M14</v>
          </cell>
          <cell r="W138">
            <v>92</v>
          </cell>
          <cell r="X138" t="str">
            <v>DS</v>
          </cell>
          <cell r="Y138">
            <v>150</v>
          </cell>
          <cell r="Z138" t="str">
            <v>SB</v>
          </cell>
          <cell r="AA138">
            <v>150</v>
          </cell>
          <cell r="AB138" t="str">
            <v>SB</v>
          </cell>
          <cell r="AC138">
            <v>7</v>
          </cell>
          <cell r="AD138" t="str">
            <v>VR</v>
          </cell>
          <cell r="AE138">
            <v>0</v>
          </cell>
          <cell r="AF138">
            <v>0</v>
          </cell>
          <cell r="AG138">
            <v>0</v>
          </cell>
          <cell r="AH138">
            <v>0</v>
          </cell>
          <cell r="AI138">
            <v>0</v>
          </cell>
          <cell r="AJ138">
            <v>0</v>
          </cell>
          <cell r="AK138">
            <v>0</v>
          </cell>
          <cell r="AL138">
            <v>0</v>
          </cell>
          <cell r="AM138">
            <v>1</v>
          </cell>
          <cell r="AN138" t="str">
            <v>never resealed</v>
          </cell>
          <cell r="BO138" t="str">
            <v>RS 060</v>
          </cell>
          <cell r="BP138">
            <v>6.8</v>
          </cell>
          <cell r="BQ138">
            <v>6.7</v>
          </cell>
          <cell r="BR138" t="str">
            <v>F</v>
          </cell>
          <cell r="BS138" t="str">
            <v>C</v>
          </cell>
          <cell r="BT138">
            <v>0</v>
          </cell>
          <cell r="BU138" t="str">
            <v>DS</v>
          </cell>
          <cell r="BV138" t="str">
            <v/>
          </cell>
          <cell r="BW138">
            <v>1</v>
          </cell>
          <cell r="BX138">
            <v>15</v>
          </cell>
          <cell r="BY138" t="str">
            <v xml:space="preserve"> </v>
          </cell>
          <cell r="BZ138">
            <v>1</v>
          </cell>
          <cell r="CA138">
            <v>7</v>
          </cell>
          <cell r="CB138">
            <v>1.677</v>
          </cell>
          <cell r="CC138">
            <v>4.38</v>
          </cell>
          <cell r="CD138">
            <v>0</v>
          </cell>
          <cell r="CE138">
            <v>0</v>
          </cell>
          <cell r="CF138">
            <v>0</v>
          </cell>
          <cell r="CG138">
            <v>0</v>
          </cell>
          <cell r="CH138">
            <v>0</v>
          </cell>
          <cell r="CI138">
            <v>0.2</v>
          </cell>
          <cell r="CJ138">
            <v>5.9701492537313444E-4</v>
          </cell>
          <cell r="CK138">
            <v>5.9701492537313444E-4</v>
          </cell>
          <cell r="CL138">
            <v>0</v>
          </cell>
          <cell r="CM138">
            <v>2.3145809414466134E-4</v>
          </cell>
          <cell r="CN138">
            <v>2.3145809414466134E-4</v>
          </cell>
          <cell r="CO138">
            <v>0</v>
          </cell>
          <cell r="CP138">
            <v>0</v>
          </cell>
          <cell r="CQ138">
            <v>4.3802314580941442</v>
          </cell>
          <cell r="CR138">
            <v>0</v>
          </cell>
          <cell r="CS138">
            <v>1</v>
          </cell>
          <cell r="CT138">
            <v>0</v>
          </cell>
          <cell r="CU138">
            <v>0</v>
          </cell>
          <cell r="CV138">
            <v>6</v>
          </cell>
          <cell r="CW138">
            <v>6</v>
          </cell>
          <cell r="CX138" t="str">
            <v xml:space="preserve"> </v>
          </cell>
          <cell r="CY138">
            <v>1.1000000000000001</v>
          </cell>
          <cell r="CZ138">
            <v>1.1000000000000001</v>
          </cell>
          <cell r="DA138">
            <v>1.1000000000000001</v>
          </cell>
          <cell r="DB138">
            <v>300</v>
          </cell>
          <cell r="DC138">
            <v>141</v>
          </cell>
          <cell r="DD138">
            <v>78</v>
          </cell>
          <cell r="DE138">
            <v>23</v>
          </cell>
          <cell r="DF138">
            <v>35</v>
          </cell>
          <cell r="DG138">
            <v>6</v>
          </cell>
          <cell r="DH138">
            <v>3</v>
          </cell>
          <cell r="DI138">
            <v>15</v>
          </cell>
        </row>
        <row r="139">
          <cell r="A139" t="str">
            <v>RS 045</v>
          </cell>
          <cell r="B139">
            <v>45</v>
          </cell>
          <cell r="C139" t="str">
            <v>C</v>
          </cell>
          <cell r="D139" t="str">
            <v>T</v>
          </cell>
          <cell r="E139" t="str">
            <v>Makande - Kaphatenga</v>
          </cell>
          <cell r="F139" t="str">
            <v>M14</v>
          </cell>
          <cell r="G139">
            <v>7</v>
          </cell>
          <cell r="H139">
            <v>4.5999999999999996</v>
          </cell>
          <cell r="I139" t="str">
            <v>F</v>
          </cell>
          <cell r="J139" t="str">
            <v>SALIMA</v>
          </cell>
          <cell r="K139">
            <v>6</v>
          </cell>
          <cell r="L139" t="str">
            <v>Changed designation from M5 to M14</v>
          </cell>
          <cell r="W139">
            <v>92</v>
          </cell>
          <cell r="X139" t="str">
            <v>DS</v>
          </cell>
          <cell r="Y139">
            <v>150</v>
          </cell>
          <cell r="Z139" t="str">
            <v>SB</v>
          </cell>
          <cell r="AA139">
            <v>150</v>
          </cell>
          <cell r="AB139" t="str">
            <v>SB</v>
          </cell>
          <cell r="AC139">
            <v>7</v>
          </cell>
          <cell r="AD139" t="str">
            <v>VR</v>
          </cell>
          <cell r="AE139">
            <v>0</v>
          </cell>
          <cell r="AF139">
            <v>0</v>
          </cell>
          <cell r="AG139">
            <v>0</v>
          </cell>
          <cell r="AH139">
            <v>0</v>
          </cell>
          <cell r="AI139">
            <v>0</v>
          </cell>
          <cell r="AJ139">
            <v>0</v>
          </cell>
          <cell r="AK139">
            <v>0</v>
          </cell>
          <cell r="AL139">
            <v>0</v>
          </cell>
          <cell r="AM139">
            <v>1</v>
          </cell>
          <cell r="AN139" t="str">
            <v>never resealed</v>
          </cell>
          <cell r="BO139" t="str">
            <v>RS 045</v>
          </cell>
          <cell r="BP139">
            <v>4.5999999999999996</v>
          </cell>
          <cell r="BQ139">
            <v>6.7</v>
          </cell>
          <cell r="BR139" t="str">
            <v>F</v>
          </cell>
          <cell r="BS139" t="str">
            <v>C</v>
          </cell>
          <cell r="BT139">
            <v>0</v>
          </cell>
          <cell r="BU139" t="str">
            <v>DS</v>
          </cell>
          <cell r="BV139" t="str">
            <v/>
          </cell>
          <cell r="BW139">
            <v>1</v>
          </cell>
          <cell r="BX139">
            <v>15</v>
          </cell>
          <cell r="BY139" t="str">
            <v xml:space="preserve"> </v>
          </cell>
          <cell r="BZ139">
            <v>1</v>
          </cell>
          <cell r="CA139">
            <v>7</v>
          </cell>
          <cell r="CB139">
            <v>1.677</v>
          </cell>
          <cell r="CC139">
            <v>4</v>
          </cell>
          <cell r="CD139">
            <v>0</v>
          </cell>
          <cell r="CE139">
            <v>0</v>
          </cell>
          <cell r="CF139">
            <v>0</v>
          </cell>
          <cell r="CG139">
            <v>0</v>
          </cell>
          <cell r="CH139">
            <v>0</v>
          </cell>
          <cell r="CI139">
            <v>0.1</v>
          </cell>
          <cell r="CJ139">
            <v>2.9850746268656722E-4</v>
          </cell>
          <cell r="CK139">
            <v>2.9850746268656722E-4</v>
          </cell>
          <cell r="CL139">
            <v>0</v>
          </cell>
          <cell r="CM139">
            <v>1.1572904707233067E-4</v>
          </cell>
          <cell r="CN139">
            <v>1.1572904707233067E-4</v>
          </cell>
          <cell r="CO139">
            <v>0</v>
          </cell>
          <cell r="CP139">
            <v>0</v>
          </cell>
          <cell r="CQ139">
            <v>4.0001157290470726</v>
          </cell>
          <cell r="CR139">
            <v>0</v>
          </cell>
          <cell r="CS139">
            <v>1</v>
          </cell>
          <cell r="CT139">
            <v>0</v>
          </cell>
          <cell r="CU139">
            <v>0</v>
          </cell>
          <cell r="CV139">
            <v>6</v>
          </cell>
          <cell r="CW139">
            <v>6</v>
          </cell>
          <cell r="CX139" t="str">
            <v xml:space="preserve"> </v>
          </cell>
          <cell r="CY139">
            <v>1.1000000000000001</v>
          </cell>
          <cell r="CZ139">
            <v>1.1000000000000001</v>
          </cell>
          <cell r="DA139">
            <v>1.1000000000000001</v>
          </cell>
          <cell r="DB139">
            <v>300</v>
          </cell>
          <cell r="DC139">
            <v>141</v>
          </cell>
          <cell r="DD139">
            <v>78</v>
          </cell>
          <cell r="DE139">
            <v>23</v>
          </cell>
          <cell r="DF139">
            <v>35</v>
          </cell>
          <cell r="DG139">
            <v>6</v>
          </cell>
          <cell r="DH139">
            <v>3</v>
          </cell>
          <cell r="DI139">
            <v>15</v>
          </cell>
        </row>
        <row r="140">
          <cell r="A140" t="str">
            <v>RS 260</v>
          </cell>
          <cell r="B140">
            <v>82</v>
          </cell>
          <cell r="C140" t="str">
            <v>C</v>
          </cell>
          <cell r="D140" t="str">
            <v>T</v>
          </cell>
          <cell r="E140" t="str">
            <v>Chiwengo - Kasungu</v>
          </cell>
          <cell r="F140" t="str">
            <v>M18</v>
          </cell>
          <cell r="G140">
            <v>1</v>
          </cell>
          <cell r="H140">
            <v>9.4</v>
          </cell>
          <cell r="I140" t="str">
            <v>F</v>
          </cell>
          <cell r="J140" t="str">
            <v>KASUNGU</v>
          </cell>
          <cell r="K140">
            <v>5</v>
          </cell>
          <cell r="L140" t="str">
            <v xml:space="preserve">Changed designation from S120 to M18 </v>
          </cell>
          <cell r="W140">
            <v>97</v>
          </cell>
          <cell r="X140" t="str">
            <v>DS</v>
          </cell>
          <cell r="Y140">
            <v>150</v>
          </cell>
          <cell r="Z140" t="str">
            <v>GR</v>
          </cell>
          <cell r="AA140">
            <v>100</v>
          </cell>
          <cell r="AB140" t="str">
            <v>GR</v>
          </cell>
          <cell r="AC140">
            <v>5</v>
          </cell>
          <cell r="AD140" t="str">
            <v>AM</v>
          </cell>
          <cell r="AE140">
            <v>0</v>
          </cell>
          <cell r="AF140">
            <v>0</v>
          </cell>
          <cell r="AG140">
            <v>0</v>
          </cell>
          <cell r="AH140">
            <v>0</v>
          </cell>
          <cell r="AI140">
            <v>0</v>
          </cell>
          <cell r="AJ140">
            <v>0</v>
          </cell>
          <cell r="AK140">
            <v>0</v>
          </cell>
          <cell r="AL140">
            <v>0</v>
          </cell>
          <cell r="AM140">
            <v>1</v>
          </cell>
          <cell r="AN140" t="str">
            <v>never resealed</v>
          </cell>
          <cell r="BO140" t="str">
            <v>RS 260</v>
          </cell>
          <cell r="BP140">
            <v>9.4</v>
          </cell>
          <cell r="BQ140">
            <v>6.7</v>
          </cell>
          <cell r="BR140" t="str">
            <v>F</v>
          </cell>
          <cell r="BS140">
            <v>0</v>
          </cell>
          <cell r="BT140">
            <v>0</v>
          </cell>
          <cell r="BU140" t="str">
            <v>DS</v>
          </cell>
          <cell r="BV140" t="str">
            <v/>
          </cell>
          <cell r="BW140">
            <v>1</v>
          </cell>
          <cell r="BX140">
            <v>15</v>
          </cell>
          <cell r="BY140" t="str">
            <v xml:space="preserve"> </v>
          </cell>
          <cell r="BZ140">
            <v>1</v>
          </cell>
          <cell r="CA140">
            <v>5</v>
          </cell>
          <cell r="CB140">
            <v>1.077</v>
          </cell>
          <cell r="CC140">
            <v>2.8</v>
          </cell>
          <cell r="CD140">
            <v>0</v>
          </cell>
          <cell r="CE140">
            <v>0</v>
          </cell>
          <cell r="CF140">
            <v>0</v>
          </cell>
          <cell r="CG140">
            <v>0</v>
          </cell>
          <cell r="CH140">
            <v>0</v>
          </cell>
          <cell r="CI140">
            <v>0</v>
          </cell>
          <cell r="CJ140">
            <v>0</v>
          </cell>
          <cell r="CK140">
            <v>0</v>
          </cell>
          <cell r="CL140">
            <v>0</v>
          </cell>
          <cell r="CM140">
            <v>0</v>
          </cell>
          <cell r="CN140">
            <v>0</v>
          </cell>
          <cell r="CO140">
            <v>0</v>
          </cell>
          <cell r="CP140">
            <v>0</v>
          </cell>
          <cell r="CQ140">
            <v>2.8</v>
          </cell>
          <cell r="CR140">
            <v>0</v>
          </cell>
          <cell r="CS140">
            <v>1</v>
          </cell>
          <cell r="CT140">
            <v>0</v>
          </cell>
          <cell r="CU140">
            <v>0</v>
          </cell>
          <cell r="CV140">
            <v>1</v>
          </cell>
          <cell r="CW140">
            <v>1</v>
          </cell>
          <cell r="CX140" t="str">
            <v xml:space="preserve"> </v>
          </cell>
          <cell r="CY140">
            <v>1</v>
          </cell>
          <cell r="CZ140">
            <v>1</v>
          </cell>
          <cell r="DA140">
            <v>1</v>
          </cell>
          <cell r="DB140">
            <v>100</v>
          </cell>
          <cell r="DC140">
            <v>47</v>
          </cell>
          <cell r="DD140">
            <v>26</v>
          </cell>
          <cell r="DE140">
            <v>8</v>
          </cell>
          <cell r="DF140">
            <v>12</v>
          </cell>
          <cell r="DG140">
            <v>2</v>
          </cell>
          <cell r="DH140">
            <v>1</v>
          </cell>
          <cell r="DI140">
            <v>5</v>
          </cell>
        </row>
        <row r="141">
          <cell r="A141" t="str">
            <v>RS 008</v>
          </cell>
          <cell r="B141" t="str">
            <v>8</v>
          </cell>
          <cell r="C141" t="str">
            <v>N</v>
          </cell>
          <cell r="D141" t="str">
            <v>T</v>
          </cell>
          <cell r="E141" t="str">
            <v>Bwengu (junction M1) - Njakwa</v>
          </cell>
          <cell r="F141" t="str">
            <v>M24</v>
          </cell>
          <cell r="G141">
            <v>1</v>
          </cell>
          <cell r="H141">
            <v>1.5</v>
          </cell>
          <cell r="I141" t="str">
            <v>R</v>
          </cell>
          <cell r="J141" t="str">
            <v>RUMPHI</v>
          </cell>
          <cell r="K141">
            <v>3</v>
          </cell>
          <cell r="L141">
            <v>0</v>
          </cell>
          <cell r="W141">
            <v>80</v>
          </cell>
          <cell r="X141" t="str">
            <v>DS</v>
          </cell>
          <cell r="Y141">
            <v>150</v>
          </cell>
          <cell r="Z141" t="str">
            <v>SB</v>
          </cell>
          <cell r="AA141">
            <v>100</v>
          </cell>
          <cell r="AB141" t="str">
            <v>GR</v>
          </cell>
          <cell r="AC141">
            <v>13</v>
          </cell>
          <cell r="AD141" t="str">
            <v>VR</v>
          </cell>
          <cell r="AE141">
            <v>87</v>
          </cell>
          <cell r="AF141" t="str">
            <v>SR</v>
          </cell>
          <cell r="AG141" t="str">
            <v>ST</v>
          </cell>
          <cell r="AH141">
            <v>10</v>
          </cell>
          <cell r="AI141">
            <v>0</v>
          </cell>
          <cell r="AJ141">
            <v>0</v>
          </cell>
          <cell r="AK141">
            <v>0</v>
          </cell>
          <cell r="AL141">
            <v>0</v>
          </cell>
          <cell r="AM141">
            <v>4</v>
          </cell>
          <cell r="AN141">
            <v>0</v>
          </cell>
          <cell r="BO141" t="str">
            <v>RS 008</v>
          </cell>
          <cell r="BP141">
            <v>1.5</v>
          </cell>
          <cell r="BQ141">
            <v>6.7</v>
          </cell>
          <cell r="BR141" t="str">
            <v>R</v>
          </cell>
          <cell r="BS141">
            <v>0</v>
          </cell>
          <cell r="BT141">
            <v>0</v>
          </cell>
          <cell r="BU141" t="str">
            <v>ST</v>
          </cell>
          <cell r="BV141" t="str">
            <v>DS</v>
          </cell>
          <cell r="BW141">
            <v>4</v>
          </cell>
          <cell r="BX141">
            <v>10</v>
          </cell>
          <cell r="BY141">
            <v>15</v>
          </cell>
          <cell r="BZ141">
            <v>1</v>
          </cell>
          <cell r="CA141">
            <v>13</v>
          </cell>
          <cell r="CB141">
            <v>1.3540000000000001</v>
          </cell>
          <cell r="CC141">
            <v>5.5</v>
          </cell>
          <cell r="CD141">
            <v>80</v>
          </cell>
          <cell r="CE141">
            <v>30</v>
          </cell>
          <cell r="CF141">
            <v>15</v>
          </cell>
          <cell r="CG141">
            <v>65</v>
          </cell>
          <cell r="CH141">
            <v>15</v>
          </cell>
          <cell r="CI141">
            <v>85</v>
          </cell>
          <cell r="CJ141">
            <v>0.2537313432835821</v>
          </cell>
          <cell r="CK141">
            <v>10</v>
          </cell>
          <cell r="CL141">
            <v>15</v>
          </cell>
          <cell r="CM141">
            <v>0.29506314580941445</v>
          </cell>
          <cell r="CN141">
            <v>0.29506314580941445</v>
          </cell>
          <cell r="CO141">
            <v>0</v>
          </cell>
          <cell r="CP141">
            <v>0</v>
          </cell>
          <cell r="CQ141">
            <v>5.7950631458094142</v>
          </cell>
          <cell r="CR141">
            <v>5</v>
          </cell>
          <cell r="CS141">
            <v>1</v>
          </cell>
          <cell r="CT141">
            <v>0</v>
          </cell>
          <cell r="CU141">
            <v>0</v>
          </cell>
          <cell r="CV141">
            <v>11</v>
          </cell>
          <cell r="CW141">
            <v>18</v>
          </cell>
          <cell r="CX141">
            <v>36</v>
          </cell>
          <cell r="CY141">
            <v>2</v>
          </cell>
          <cell r="CZ141">
            <v>2</v>
          </cell>
          <cell r="DA141">
            <v>2</v>
          </cell>
          <cell r="DB141">
            <v>119</v>
          </cell>
          <cell r="DC141">
            <v>56</v>
          </cell>
          <cell r="DD141">
            <v>31</v>
          </cell>
          <cell r="DE141">
            <v>9</v>
          </cell>
          <cell r="DF141">
            <v>14</v>
          </cell>
          <cell r="DG141">
            <v>3</v>
          </cell>
          <cell r="DH141">
            <v>2</v>
          </cell>
          <cell r="DI141">
            <v>6</v>
          </cell>
        </row>
        <row r="142">
          <cell r="A142" t="str">
            <v>RS 009</v>
          </cell>
          <cell r="B142" t="str">
            <v>9</v>
          </cell>
          <cell r="C142" t="str">
            <v>N</v>
          </cell>
          <cell r="D142" t="str">
            <v>T</v>
          </cell>
          <cell r="E142" t="str">
            <v>Njakwa - Rumphi</v>
          </cell>
          <cell r="F142" t="str">
            <v>M24</v>
          </cell>
          <cell r="G142">
            <v>2</v>
          </cell>
          <cell r="H142">
            <v>8.5</v>
          </cell>
          <cell r="I142" t="str">
            <v>R</v>
          </cell>
          <cell r="J142" t="str">
            <v>RUMPHI</v>
          </cell>
          <cell r="K142">
            <v>3</v>
          </cell>
          <cell r="L142">
            <v>0</v>
          </cell>
          <cell r="W142">
            <v>80</v>
          </cell>
          <cell r="X142" t="str">
            <v>DS</v>
          </cell>
          <cell r="Y142">
            <v>150</v>
          </cell>
          <cell r="Z142" t="str">
            <v>SB</v>
          </cell>
          <cell r="AA142">
            <v>100</v>
          </cell>
          <cell r="AB142" t="str">
            <v>GR</v>
          </cell>
          <cell r="AC142">
            <v>13</v>
          </cell>
          <cell r="AD142" t="str">
            <v>VR</v>
          </cell>
          <cell r="AE142">
            <v>87</v>
          </cell>
          <cell r="AF142" t="str">
            <v>SR</v>
          </cell>
          <cell r="AG142" t="str">
            <v>ST</v>
          </cell>
          <cell r="AH142">
            <v>10</v>
          </cell>
          <cell r="AI142">
            <v>0</v>
          </cell>
          <cell r="AJ142">
            <v>0</v>
          </cell>
          <cell r="AK142">
            <v>0</v>
          </cell>
          <cell r="AL142">
            <v>0</v>
          </cell>
          <cell r="AM142">
            <v>4</v>
          </cell>
          <cell r="AN142">
            <v>0</v>
          </cell>
          <cell r="BO142" t="str">
            <v>RS 009</v>
          </cell>
          <cell r="BP142">
            <v>8.5</v>
          </cell>
          <cell r="BQ142">
            <v>6.7</v>
          </cell>
          <cell r="BR142" t="str">
            <v>R</v>
          </cell>
          <cell r="BS142">
            <v>0</v>
          </cell>
          <cell r="BT142">
            <v>0</v>
          </cell>
          <cell r="BU142" t="str">
            <v>ST</v>
          </cell>
          <cell r="BV142" t="str">
            <v>DS</v>
          </cell>
          <cell r="BW142">
            <v>4</v>
          </cell>
          <cell r="BX142">
            <v>10</v>
          </cell>
          <cell r="BY142">
            <v>15</v>
          </cell>
          <cell r="BZ142">
            <v>1</v>
          </cell>
          <cell r="CA142">
            <v>13</v>
          </cell>
          <cell r="CB142">
            <v>1.3540000000000001</v>
          </cell>
          <cell r="CC142">
            <v>5.5</v>
          </cell>
          <cell r="CD142">
            <v>70</v>
          </cell>
          <cell r="CE142">
            <v>40</v>
          </cell>
          <cell r="CF142">
            <v>25</v>
          </cell>
          <cell r="CG142">
            <v>45</v>
          </cell>
          <cell r="CH142">
            <v>15</v>
          </cell>
          <cell r="CI142">
            <v>90</v>
          </cell>
          <cell r="CJ142">
            <v>0.26865671641791045</v>
          </cell>
          <cell r="CK142">
            <v>10</v>
          </cell>
          <cell r="CL142">
            <v>25</v>
          </cell>
          <cell r="CM142">
            <v>0.36685419058553392</v>
          </cell>
          <cell r="CN142">
            <v>0.36685419058553392</v>
          </cell>
          <cell r="CO142">
            <v>0</v>
          </cell>
          <cell r="CP142">
            <v>0</v>
          </cell>
          <cell r="CQ142">
            <v>5.866854190585534</v>
          </cell>
          <cell r="CR142">
            <v>5</v>
          </cell>
          <cell r="CS142">
            <v>1</v>
          </cell>
          <cell r="CT142">
            <v>0</v>
          </cell>
          <cell r="CU142">
            <v>0</v>
          </cell>
          <cell r="CV142">
            <v>11</v>
          </cell>
          <cell r="CW142">
            <v>18</v>
          </cell>
          <cell r="CX142">
            <v>36</v>
          </cell>
          <cell r="CY142">
            <v>2</v>
          </cell>
          <cell r="CZ142">
            <v>2</v>
          </cell>
          <cell r="DA142">
            <v>2</v>
          </cell>
          <cell r="DB142">
            <v>119</v>
          </cell>
          <cell r="DC142">
            <v>56</v>
          </cell>
          <cell r="DD142">
            <v>31</v>
          </cell>
          <cell r="DE142">
            <v>9</v>
          </cell>
          <cell r="DF142">
            <v>14</v>
          </cell>
          <cell r="DG142">
            <v>3</v>
          </cell>
          <cell r="DH142">
            <v>2</v>
          </cell>
          <cell r="DI142">
            <v>6</v>
          </cell>
        </row>
        <row r="143">
          <cell r="A143" t="str">
            <v>RS 592</v>
          </cell>
          <cell r="B143">
            <v>414</v>
          </cell>
          <cell r="C143" t="str">
            <v>C</v>
          </cell>
          <cell r="D143" t="str">
            <v>T</v>
          </cell>
          <cell r="E143" t="str">
            <v>Kia - Kia Turn Off (Lilongwe airport road)</v>
          </cell>
          <cell r="F143" t="str">
            <v>M30</v>
          </cell>
          <cell r="G143">
            <v>1</v>
          </cell>
          <cell r="H143">
            <v>4.3</v>
          </cell>
          <cell r="I143" t="str">
            <v>F</v>
          </cell>
          <cell r="J143" t="str">
            <v>LILONGWE</v>
          </cell>
          <cell r="K143">
            <v>6</v>
          </cell>
          <cell r="L143" t="str">
            <v>Changed designation from T361 to M30</v>
          </cell>
          <cell r="W143">
            <v>85</v>
          </cell>
          <cell r="X143" t="str">
            <v>DS</v>
          </cell>
          <cell r="Y143">
            <v>150</v>
          </cell>
          <cell r="Z143" t="str">
            <v>GR</v>
          </cell>
          <cell r="AA143">
            <v>100</v>
          </cell>
          <cell r="AB143" t="str">
            <v>GR</v>
          </cell>
          <cell r="AC143">
            <v>25</v>
          </cell>
          <cell r="AD143" t="str">
            <v>PM</v>
          </cell>
          <cell r="AE143">
            <v>0</v>
          </cell>
          <cell r="AF143">
            <v>0</v>
          </cell>
          <cell r="AG143">
            <v>0</v>
          </cell>
          <cell r="AH143">
            <v>0</v>
          </cell>
          <cell r="AI143">
            <v>0</v>
          </cell>
          <cell r="AJ143">
            <v>0</v>
          </cell>
          <cell r="AK143">
            <v>0</v>
          </cell>
          <cell r="AL143">
            <v>0</v>
          </cell>
          <cell r="AM143">
            <v>1</v>
          </cell>
          <cell r="AN143">
            <v>0</v>
          </cell>
          <cell r="BO143" t="str">
            <v>RS 592</v>
          </cell>
          <cell r="BP143">
            <v>4.3</v>
          </cell>
          <cell r="BQ143">
            <v>6.7</v>
          </cell>
          <cell r="BR143" t="str">
            <v>F</v>
          </cell>
          <cell r="BS143">
            <v>0</v>
          </cell>
          <cell r="BT143">
            <v>0</v>
          </cell>
          <cell r="BU143" t="str">
            <v>DS</v>
          </cell>
          <cell r="BV143" t="str">
            <v/>
          </cell>
          <cell r="BW143">
            <v>1</v>
          </cell>
          <cell r="BX143">
            <v>15</v>
          </cell>
          <cell r="BY143" t="str">
            <v xml:space="preserve"> </v>
          </cell>
          <cell r="BZ143">
            <v>1</v>
          </cell>
          <cell r="CA143">
            <v>25</v>
          </cell>
          <cell r="CB143">
            <v>1.077</v>
          </cell>
          <cell r="CC143">
            <v>3.55</v>
          </cell>
          <cell r="CD143">
            <v>15</v>
          </cell>
          <cell r="CE143">
            <v>0</v>
          </cell>
          <cell r="CF143">
            <v>0</v>
          </cell>
          <cell r="CG143">
            <v>15</v>
          </cell>
          <cell r="CH143">
            <v>0</v>
          </cell>
          <cell r="CI143">
            <v>0</v>
          </cell>
          <cell r="CJ143">
            <v>0</v>
          </cell>
          <cell r="CK143">
            <v>0</v>
          </cell>
          <cell r="CL143">
            <v>0</v>
          </cell>
          <cell r="CM143">
            <v>0</v>
          </cell>
          <cell r="CN143">
            <v>0</v>
          </cell>
          <cell r="CO143">
            <v>0</v>
          </cell>
          <cell r="CP143">
            <v>0</v>
          </cell>
          <cell r="CQ143">
            <v>3.55</v>
          </cell>
          <cell r="CR143">
            <v>1</v>
          </cell>
          <cell r="CS143">
            <v>0</v>
          </cell>
          <cell r="CT143">
            <v>0</v>
          </cell>
          <cell r="CU143">
            <v>0</v>
          </cell>
          <cell r="CV143">
            <v>13</v>
          </cell>
          <cell r="CW143">
            <v>13</v>
          </cell>
          <cell r="CX143" t="str">
            <v xml:space="preserve"> </v>
          </cell>
          <cell r="CY143">
            <v>1</v>
          </cell>
          <cell r="CZ143">
            <v>1</v>
          </cell>
          <cell r="DA143">
            <v>1</v>
          </cell>
          <cell r="DB143">
            <v>500</v>
          </cell>
          <cell r="DC143">
            <v>235</v>
          </cell>
          <cell r="DD143">
            <v>130</v>
          </cell>
          <cell r="DE143">
            <v>38</v>
          </cell>
          <cell r="DF143">
            <v>58</v>
          </cell>
          <cell r="DG143">
            <v>10</v>
          </cell>
          <cell r="DH143">
            <v>5</v>
          </cell>
          <cell r="DI143">
            <v>25</v>
          </cell>
        </row>
        <row r="144">
          <cell r="A144" t="str">
            <v>RS 194</v>
          </cell>
          <cell r="B144">
            <v>16</v>
          </cell>
          <cell r="C144" t="str">
            <v>N</v>
          </cell>
          <cell r="D144" t="str">
            <v>T</v>
          </cell>
          <cell r="E144" t="str">
            <v>Chilumba Jetty - junction M1</v>
          </cell>
          <cell r="F144" t="str">
            <v>S102</v>
          </cell>
          <cell r="G144">
            <v>1</v>
          </cell>
          <cell r="H144">
            <v>5.9</v>
          </cell>
          <cell r="I144" t="str">
            <v>F</v>
          </cell>
          <cell r="J144" t="str">
            <v>KARONGA</v>
          </cell>
          <cell r="K144">
            <v>2</v>
          </cell>
          <cell r="L144">
            <v>0</v>
          </cell>
          <cell r="W144">
            <v>80</v>
          </cell>
          <cell r="X144" t="str">
            <v>ST</v>
          </cell>
          <cell r="Y144">
            <v>100</v>
          </cell>
          <cell r="Z144" t="str">
            <v>GR</v>
          </cell>
          <cell r="AA144">
            <v>100</v>
          </cell>
          <cell r="AB144" t="str">
            <v>GR</v>
          </cell>
          <cell r="AC144">
            <v>10</v>
          </cell>
          <cell r="AD144" t="str">
            <v>PM</v>
          </cell>
          <cell r="AE144">
            <v>0</v>
          </cell>
          <cell r="AF144">
            <v>0</v>
          </cell>
          <cell r="AG144">
            <v>0</v>
          </cell>
          <cell r="AH144">
            <v>0</v>
          </cell>
          <cell r="AI144">
            <v>0</v>
          </cell>
          <cell r="AJ144">
            <v>0</v>
          </cell>
          <cell r="AK144">
            <v>0</v>
          </cell>
          <cell r="AL144">
            <v>0</v>
          </cell>
          <cell r="AM144">
            <v>1</v>
          </cell>
          <cell r="AN144">
            <v>0</v>
          </cell>
          <cell r="BO144" t="str">
            <v>RS 194</v>
          </cell>
          <cell r="BP144">
            <v>5.9</v>
          </cell>
          <cell r="BQ144">
            <v>5.5</v>
          </cell>
          <cell r="BR144" t="str">
            <v>F</v>
          </cell>
          <cell r="BS144">
            <v>0</v>
          </cell>
          <cell r="BT144">
            <v>0</v>
          </cell>
          <cell r="BU144" t="str">
            <v>ST</v>
          </cell>
          <cell r="BV144" t="str">
            <v/>
          </cell>
          <cell r="BW144">
            <v>1</v>
          </cell>
          <cell r="BX144">
            <v>10</v>
          </cell>
          <cell r="BY144" t="str">
            <v xml:space="preserve"> </v>
          </cell>
          <cell r="BZ144">
            <v>1</v>
          </cell>
          <cell r="CA144">
            <v>10</v>
          </cell>
          <cell r="CB144">
            <v>0.90800000000000003</v>
          </cell>
          <cell r="CC144">
            <v>7.65</v>
          </cell>
          <cell r="CD144">
            <v>75</v>
          </cell>
          <cell r="CE144">
            <v>60</v>
          </cell>
          <cell r="CF144">
            <v>45</v>
          </cell>
          <cell r="CG144">
            <v>30</v>
          </cell>
          <cell r="CH144">
            <v>15</v>
          </cell>
          <cell r="CI144">
            <v>100</v>
          </cell>
          <cell r="CJ144">
            <v>0.36363636363636365</v>
          </cell>
          <cell r="CK144">
            <v>10</v>
          </cell>
          <cell r="CL144">
            <v>45</v>
          </cell>
          <cell r="CM144">
            <v>0.53503496503496506</v>
          </cell>
          <cell r="CN144">
            <v>0.53503496503496506</v>
          </cell>
          <cell r="CO144">
            <v>0</v>
          </cell>
          <cell r="CP144">
            <v>0</v>
          </cell>
          <cell r="CQ144">
            <v>8.1850349650349656</v>
          </cell>
          <cell r="CR144">
            <v>0</v>
          </cell>
          <cell r="CS144">
            <v>0</v>
          </cell>
          <cell r="CT144">
            <v>0</v>
          </cell>
          <cell r="CU144">
            <v>0</v>
          </cell>
          <cell r="CV144">
            <v>18</v>
          </cell>
          <cell r="CW144">
            <v>18</v>
          </cell>
          <cell r="CX144" t="str">
            <v xml:space="preserve"> </v>
          </cell>
          <cell r="CY144">
            <v>2</v>
          </cell>
          <cell r="CZ144">
            <v>1.5</v>
          </cell>
          <cell r="DA144">
            <v>1.5</v>
          </cell>
          <cell r="DB144">
            <v>60</v>
          </cell>
          <cell r="DC144">
            <v>29</v>
          </cell>
          <cell r="DD144">
            <v>16</v>
          </cell>
          <cell r="DE144">
            <v>5</v>
          </cell>
          <cell r="DF144">
            <v>7</v>
          </cell>
          <cell r="DG144">
            <v>2</v>
          </cell>
          <cell r="DH144">
            <v>1</v>
          </cell>
          <cell r="DI144">
            <v>3</v>
          </cell>
        </row>
        <row r="145">
          <cell r="A145" t="str">
            <v>RS 163</v>
          </cell>
          <cell r="B145">
            <v>163</v>
          </cell>
          <cell r="C145" t="str">
            <v>C</v>
          </cell>
          <cell r="D145" t="str">
            <v>T</v>
          </cell>
          <cell r="E145" t="str">
            <v>Lifupa Road (in Kasungu National Park)</v>
          </cell>
          <cell r="F145" t="str">
            <v>S114</v>
          </cell>
          <cell r="G145">
            <v>2</v>
          </cell>
          <cell r="H145">
            <v>3.2</v>
          </cell>
          <cell r="I145" t="str">
            <v>F</v>
          </cell>
          <cell r="J145" t="str">
            <v>KASUNGU</v>
          </cell>
          <cell r="K145">
            <v>5</v>
          </cell>
          <cell r="L145" t="str">
            <v>Changed from urban to trunk</v>
          </cell>
          <cell r="W145" t="str">
            <v>very old origional</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t="str">
            <v>bitumen removed</v>
          </cell>
          <cell r="BO145" t="str">
            <v>RS 163</v>
          </cell>
          <cell r="BP145">
            <v>3.2</v>
          </cell>
          <cell r="BQ145" t="str">
            <v>n.a.</v>
          </cell>
          <cell r="BR145" t="str">
            <v>F</v>
          </cell>
          <cell r="BS145" t="str">
            <v>X</v>
          </cell>
          <cell r="BT145">
            <v>100</v>
          </cell>
          <cell r="BU145">
            <v>0</v>
          </cell>
          <cell r="BV145" t="str">
            <v/>
          </cell>
          <cell r="BW145">
            <v>0</v>
          </cell>
          <cell r="BX145" t="str">
            <v xml:space="preserve"> </v>
          </cell>
          <cell r="BY145" t="str">
            <v xml:space="preserve"> </v>
          </cell>
          <cell r="BZ145" t="str">
            <v/>
          </cell>
          <cell r="CA145" t="str">
            <v xml:space="preserve"> </v>
          </cell>
          <cell r="CB145" t="str">
            <v xml:space="preserve"> </v>
          </cell>
          <cell r="CC145" t="str">
            <v>bitumen surface removed</v>
          </cell>
          <cell r="CD145">
            <v>0</v>
          </cell>
          <cell r="CE145">
            <v>0</v>
          </cell>
          <cell r="CF145">
            <v>0</v>
          </cell>
          <cell r="CG145">
            <v>0</v>
          </cell>
          <cell r="CH145">
            <v>0</v>
          </cell>
          <cell r="CI145">
            <v>0</v>
          </cell>
          <cell r="CJ145">
            <v>0</v>
          </cell>
          <cell r="CK145">
            <v>0</v>
          </cell>
          <cell r="CL145">
            <v>0</v>
          </cell>
          <cell r="CM145">
            <v>0</v>
          </cell>
          <cell r="CN145">
            <v>0</v>
          </cell>
          <cell r="CO145">
            <v>0</v>
          </cell>
          <cell r="CP145">
            <v>0</v>
          </cell>
          <cell r="CQ145">
            <v>0</v>
          </cell>
          <cell r="CR145">
            <v>0</v>
          </cell>
          <cell r="CS145">
            <v>0</v>
          </cell>
          <cell r="CT145">
            <v>0</v>
          </cell>
          <cell r="CU145">
            <v>0</v>
          </cell>
          <cell r="CV145" t="str">
            <v>n.a</v>
          </cell>
          <cell r="CW145" t="str">
            <v>n.a.</v>
          </cell>
          <cell r="CX145">
            <v>0</v>
          </cell>
          <cell r="CY145" t="str">
            <v>n.a.</v>
          </cell>
          <cell r="CZ145" t="str">
            <v>n.a.</v>
          </cell>
          <cell r="DA145">
            <v>2.5</v>
          </cell>
          <cell r="DB145">
            <v>50</v>
          </cell>
          <cell r="DC145">
            <v>24</v>
          </cell>
          <cell r="DD145">
            <v>13</v>
          </cell>
          <cell r="DE145">
            <v>4</v>
          </cell>
          <cell r="DF145">
            <v>6</v>
          </cell>
          <cell r="DG145">
            <v>1</v>
          </cell>
          <cell r="DH145">
            <v>1</v>
          </cell>
          <cell r="DI145">
            <v>3</v>
          </cell>
        </row>
        <row r="146">
          <cell r="A146" t="str">
            <v>RS 237</v>
          </cell>
          <cell r="B146">
            <v>59</v>
          </cell>
          <cell r="C146" t="str">
            <v>C</v>
          </cell>
          <cell r="D146" t="str">
            <v>T</v>
          </cell>
          <cell r="E146" t="str">
            <v>Bua River Bridge  - Kapiri</v>
          </cell>
          <cell r="F146" t="str">
            <v>S116</v>
          </cell>
          <cell r="G146">
            <v>7</v>
          </cell>
          <cell r="H146">
            <v>29.3</v>
          </cell>
          <cell r="I146" t="str">
            <v>F</v>
          </cell>
          <cell r="J146" t="str">
            <v>KASUNGU</v>
          </cell>
          <cell r="K146">
            <v>5</v>
          </cell>
          <cell r="L146">
            <v>0</v>
          </cell>
          <cell r="W146">
            <v>98</v>
          </cell>
          <cell r="X146" t="str">
            <v>DS</v>
          </cell>
          <cell r="Y146">
            <v>150</v>
          </cell>
          <cell r="Z146" t="str">
            <v>GR</v>
          </cell>
          <cell r="AA146">
            <v>150</v>
          </cell>
          <cell r="AB146" t="str">
            <v>GR</v>
          </cell>
          <cell r="AC146">
            <v>5</v>
          </cell>
          <cell r="AD146" t="str">
            <v>AM</v>
          </cell>
          <cell r="AE146">
            <v>0</v>
          </cell>
          <cell r="AF146">
            <v>0</v>
          </cell>
          <cell r="AG146">
            <v>0</v>
          </cell>
          <cell r="AH146">
            <v>0</v>
          </cell>
          <cell r="AI146">
            <v>0</v>
          </cell>
          <cell r="AJ146">
            <v>0</v>
          </cell>
          <cell r="AK146">
            <v>0</v>
          </cell>
          <cell r="AL146">
            <v>0</v>
          </cell>
          <cell r="AM146">
            <v>1</v>
          </cell>
          <cell r="AN146" t="str">
            <v>never resealed</v>
          </cell>
          <cell r="BO146" t="str">
            <v>RS 237</v>
          </cell>
          <cell r="BP146">
            <v>29.3</v>
          </cell>
          <cell r="BQ146">
            <v>6.7</v>
          </cell>
          <cell r="BR146" t="str">
            <v>F</v>
          </cell>
          <cell r="BS146">
            <v>0</v>
          </cell>
          <cell r="BT146">
            <v>0</v>
          </cell>
          <cell r="BU146" t="str">
            <v>DS</v>
          </cell>
          <cell r="BV146" t="str">
            <v/>
          </cell>
          <cell r="BW146">
            <v>1</v>
          </cell>
          <cell r="BX146">
            <v>15</v>
          </cell>
          <cell r="BY146" t="str">
            <v xml:space="preserve"> </v>
          </cell>
          <cell r="BZ146">
            <v>1</v>
          </cell>
          <cell r="CA146">
            <v>5</v>
          </cell>
          <cell r="CB146">
            <v>1.5270000000000001</v>
          </cell>
          <cell r="CC146">
            <v>3.3</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3.3</v>
          </cell>
          <cell r="CR146">
            <v>0</v>
          </cell>
          <cell r="CS146">
            <v>1</v>
          </cell>
          <cell r="CT146">
            <v>0</v>
          </cell>
          <cell r="CU146">
            <v>0</v>
          </cell>
          <cell r="CV146">
            <v>0</v>
          </cell>
          <cell r="CW146">
            <v>0</v>
          </cell>
          <cell r="CX146" t="str">
            <v xml:space="preserve"> </v>
          </cell>
          <cell r="CY146">
            <v>1</v>
          </cell>
          <cell r="CZ146">
            <v>1</v>
          </cell>
          <cell r="DA146">
            <v>1</v>
          </cell>
          <cell r="DB146">
            <v>80</v>
          </cell>
          <cell r="DC146">
            <v>38</v>
          </cell>
          <cell r="DD146">
            <v>21</v>
          </cell>
          <cell r="DE146">
            <v>6</v>
          </cell>
          <cell r="DF146">
            <v>10</v>
          </cell>
          <cell r="DG146">
            <v>2</v>
          </cell>
          <cell r="DH146">
            <v>1</v>
          </cell>
          <cell r="DI146">
            <v>4</v>
          </cell>
        </row>
        <row r="147">
          <cell r="A147" t="str">
            <v>RS 240</v>
          </cell>
          <cell r="B147">
            <v>62</v>
          </cell>
          <cell r="C147" t="str">
            <v>C</v>
          </cell>
          <cell r="D147" t="str">
            <v>T</v>
          </cell>
          <cell r="E147" t="str">
            <v>Kapiri - Matutu</v>
          </cell>
          <cell r="F147" t="str">
            <v>S116</v>
          </cell>
          <cell r="G147">
            <v>8</v>
          </cell>
          <cell r="H147">
            <v>24</v>
          </cell>
          <cell r="I147" t="str">
            <v>F</v>
          </cell>
          <cell r="J147" t="str">
            <v>MCHINJI</v>
          </cell>
          <cell r="K147" t="str">
            <v>5,6</v>
          </cell>
          <cell r="L147">
            <v>0</v>
          </cell>
          <cell r="W147">
            <v>98</v>
          </cell>
          <cell r="X147" t="str">
            <v>DS</v>
          </cell>
          <cell r="Y147">
            <v>150</v>
          </cell>
          <cell r="Z147" t="str">
            <v>GR</v>
          </cell>
          <cell r="AA147">
            <v>150</v>
          </cell>
          <cell r="AB147" t="str">
            <v>GR</v>
          </cell>
          <cell r="AC147">
            <v>5</v>
          </cell>
          <cell r="AD147" t="str">
            <v>AM</v>
          </cell>
          <cell r="AE147">
            <v>0</v>
          </cell>
          <cell r="AF147">
            <v>0</v>
          </cell>
          <cell r="AG147">
            <v>0</v>
          </cell>
          <cell r="AH147">
            <v>0</v>
          </cell>
          <cell r="AI147">
            <v>0</v>
          </cell>
          <cell r="AJ147">
            <v>0</v>
          </cell>
          <cell r="AK147">
            <v>0</v>
          </cell>
          <cell r="AL147">
            <v>0</v>
          </cell>
          <cell r="AM147">
            <v>1</v>
          </cell>
          <cell r="AN147" t="str">
            <v>never resealed</v>
          </cell>
          <cell r="BO147" t="str">
            <v>RS 240</v>
          </cell>
          <cell r="BP147">
            <v>24</v>
          </cell>
          <cell r="BQ147">
            <v>6.7</v>
          </cell>
          <cell r="BR147" t="str">
            <v>F</v>
          </cell>
          <cell r="BS147">
            <v>0</v>
          </cell>
          <cell r="BT147">
            <v>0</v>
          </cell>
          <cell r="BU147" t="str">
            <v>DS</v>
          </cell>
          <cell r="BV147" t="str">
            <v/>
          </cell>
          <cell r="BW147">
            <v>1</v>
          </cell>
          <cell r="BX147">
            <v>15</v>
          </cell>
          <cell r="BY147" t="str">
            <v xml:space="preserve"> </v>
          </cell>
          <cell r="BZ147">
            <v>1</v>
          </cell>
          <cell r="CA147">
            <v>5</v>
          </cell>
          <cell r="CB147">
            <v>1.5270000000000001</v>
          </cell>
          <cell r="CC147">
            <v>3.27</v>
          </cell>
          <cell r="CD147">
            <v>0</v>
          </cell>
          <cell r="CE147">
            <v>0</v>
          </cell>
          <cell r="CF147">
            <v>0</v>
          </cell>
          <cell r="CG147">
            <v>0</v>
          </cell>
          <cell r="CH147">
            <v>0</v>
          </cell>
          <cell r="CI147">
            <v>0</v>
          </cell>
          <cell r="CJ147">
            <v>0</v>
          </cell>
          <cell r="CK147">
            <v>0</v>
          </cell>
          <cell r="CL147">
            <v>0</v>
          </cell>
          <cell r="CM147">
            <v>0</v>
          </cell>
          <cell r="CN147">
            <v>0</v>
          </cell>
          <cell r="CO147">
            <v>0</v>
          </cell>
          <cell r="CP147">
            <v>0</v>
          </cell>
          <cell r="CQ147">
            <v>3.27</v>
          </cell>
          <cell r="CR147">
            <v>0</v>
          </cell>
          <cell r="CS147">
            <v>1</v>
          </cell>
          <cell r="CT147">
            <v>0</v>
          </cell>
          <cell r="CU147">
            <v>0</v>
          </cell>
          <cell r="CV147">
            <v>0</v>
          </cell>
          <cell r="CW147">
            <v>0</v>
          </cell>
          <cell r="CX147" t="str">
            <v xml:space="preserve"> </v>
          </cell>
          <cell r="CY147">
            <v>1</v>
          </cell>
          <cell r="CZ147">
            <v>1</v>
          </cell>
          <cell r="DA147">
            <v>1</v>
          </cell>
          <cell r="DB147">
            <v>80</v>
          </cell>
          <cell r="DC147">
            <v>38</v>
          </cell>
          <cell r="DD147">
            <v>21</v>
          </cell>
          <cell r="DE147">
            <v>6</v>
          </cell>
          <cell r="DF147">
            <v>10</v>
          </cell>
          <cell r="DG147">
            <v>2</v>
          </cell>
          <cell r="DH147">
            <v>1</v>
          </cell>
          <cell r="DI147">
            <v>4</v>
          </cell>
        </row>
        <row r="148">
          <cell r="A148" t="str">
            <v>RS 245</v>
          </cell>
          <cell r="B148">
            <v>67</v>
          </cell>
          <cell r="C148" t="str">
            <v>C</v>
          </cell>
          <cell r="D148" t="str">
            <v>T</v>
          </cell>
          <cell r="E148" t="str">
            <v>Kalolo - Santhe T.C.</v>
          </cell>
          <cell r="F148" t="str">
            <v>S117</v>
          </cell>
          <cell r="G148">
            <v>1</v>
          </cell>
          <cell r="H148">
            <v>22.9</v>
          </cell>
          <cell r="I148" t="str">
            <v>F</v>
          </cell>
          <cell r="J148" t="str">
            <v>KASUNGU</v>
          </cell>
          <cell r="K148" t="str">
            <v>5,6</v>
          </cell>
          <cell r="L148" t="str">
            <v>Part currently bitumen</v>
          </cell>
          <cell r="W148">
            <v>98</v>
          </cell>
          <cell r="X148" t="str">
            <v>DS</v>
          </cell>
          <cell r="Y148">
            <v>151</v>
          </cell>
          <cell r="Z148" t="str">
            <v>GR</v>
          </cell>
          <cell r="AA148">
            <v>151</v>
          </cell>
          <cell r="AB148" t="str">
            <v>GR</v>
          </cell>
          <cell r="AC148">
            <v>6</v>
          </cell>
          <cell r="AD148" t="str">
            <v>AM</v>
          </cell>
          <cell r="AE148">
            <v>0</v>
          </cell>
          <cell r="AF148">
            <v>0</v>
          </cell>
          <cell r="AG148">
            <v>0</v>
          </cell>
          <cell r="AH148">
            <v>0</v>
          </cell>
          <cell r="AI148">
            <v>0</v>
          </cell>
          <cell r="AJ148">
            <v>0</v>
          </cell>
          <cell r="AK148">
            <v>0</v>
          </cell>
          <cell r="AL148">
            <v>0</v>
          </cell>
          <cell r="AM148">
            <v>1</v>
          </cell>
          <cell r="AN148" t="str">
            <v>never resealed</v>
          </cell>
          <cell r="BO148" t="str">
            <v>RS 245</v>
          </cell>
          <cell r="BP148">
            <v>22.9</v>
          </cell>
          <cell r="BQ148">
            <v>6.7</v>
          </cell>
          <cell r="BR148" t="str">
            <v>F</v>
          </cell>
          <cell r="BS148">
            <v>0</v>
          </cell>
          <cell r="BT148">
            <v>0</v>
          </cell>
          <cell r="BU148" t="str">
            <v>DS</v>
          </cell>
          <cell r="BV148" t="str">
            <v/>
          </cell>
          <cell r="BW148">
            <v>1</v>
          </cell>
          <cell r="BX148">
            <v>15</v>
          </cell>
          <cell r="BY148" t="str">
            <v xml:space="preserve"> </v>
          </cell>
          <cell r="BZ148">
            <v>1</v>
          </cell>
          <cell r="CA148">
            <v>6</v>
          </cell>
          <cell r="CB148">
            <v>1.536</v>
          </cell>
          <cell r="CC148">
            <v>3.3</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3.3</v>
          </cell>
          <cell r="CR148">
            <v>0</v>
          </cell>
          <cell r="CS148">
            <v>1</v>
          </cell>
          <cell r="CT148">
            <v>0</v>
          </cell>
          <cell r="CU148">
            <v>0</v>
          </cell>
          <cell r="CV148">
            <v>0</v>
          </cell>
          <cell r="CW148">
            <v>0</v>
          </cell>
          <cell r="CX148" t="str">
            <v xml:space="preserve"> </v>
          </cell>
          <cell r="CY148">
            <v>1</v>
          </cell>
          <cell r="CZ148">
            <v>1</v>
          </cell>
          <cell r="DA148">
            <v>1</v>
          </cell>
          <cell r="DB148">
            <v>60</v>
          </cell>
          <cell r="DC148">
            <v>29</v>
          </cell>
          <cell r="DD148">
            <v>16</v>
          </cell>
          <cell r="DE148">
            <v>5</v>
          </cell>
          <cell r="DF148">
            <v>7</v>
          </cell>
          <cell r="DG148">
            <v>2</v>
          </cell>
          <cell r="DH148">
            <v>1</v>
          </cell>
          <cell r="DI148">
            <v>3</v>
          </cell>
        </row>
        <row r="149">
          <cell r="A149" t="str">
            <v>RS 274</v>
          </cell>
          <cell r="B149">
            <v>96</v>
          </cell>
          <cell r="C149" t="str">
            <v>C</v>
          </cell>
          <cell r="D149" t="str">
            <v>T</v>
          </cell>
          <cell r="E149" t="str">
            <v>junction M5 - Salima railway crossing</v>
          </cell>
          <cell r="F149" t="str">
            <v>S122</v>
          </cell>
          <cell r="G149">
            <v>1</v>
          </cell>
          <cell r="H149">
            <v>4.2</v>
          </cell>
          <cell r="I149" t="str">
            <v>F</v>
          </cell>
          <cell r="J149" t="str">
            <v>SALIMA</v>
          </cell>
          <cell r="K149">
            <v>7</v>
          </cell>
          <cell r="L149">
            <v>0</v>
          </cell>
          <cell r="W149">
            <v>76</v>
          </cell>
          <cell r="X149" t="str">
            <v>ST</v>
          </cell>
          <cell r="Y149">
            <v>150</v>
          </cell>
          <cell r="Z149" t="str">
            <v>GR</v>
          </cell>
          <cell r="AA149">
            <v>100</v>
          </cell>
          <cell r="AB149" t="str">
            <v>GR</v>
          </cell>
          <cell r="AC149">
            <v>8</v>
          </cell>
          <cell r="AD149" t="str">
            <v>VR</v>
          </cell>
          <cell r="AE149">
            <v>0</v>
          </cell>
          <cell r="AF149">
            <v>0</v>
          </cell>
          <cell r="AG149">
            <v>0</v>
          </cell>
          <cell r="AH149">
            <v>0</v>
          </cell>
          <cell r="AI149">
            <v>0</v>
          </cell>
          <cell r="AJ149">
            <v>0</v>
          </cell>
          <cell r="AK149">
            <v>0</v>
          </cell>
          <cell r="AL149">
            <v>0</v>
          </cell>
          <cell r="AM149">
            <v>1</v>
          </cell>
          <cell r="AN149" t="str">
            <v>never resealed</v>
          </cell>
          <cell r="BO149" t="str">
            <v>RS 274</v>
          </cell>
          <cell r="BP149">
            <v>4.2</v>
          </cell>
          <cell r="BQ149">
            <v>6</v>
          </cell>
          <cell r="BR149" t="str">
            <v>F</v>
          </cell>
          <cell r="BS149">
            <v>0</v>
          </cell>
          <cell r="BT149">
            <v>0</v>
          </cell>
          <cell r="BU149" t="str">
            <v>ST</v>
          </cell>
          <cell r="BV149" t="str">
            <v/>
          </cell>
          <cell r="BW149">
            <v>1</v>
          </cell>
          <cell r="BX149">
            <v>10</v>
          </cell>
          <cell r="BY149" t="str">
            <v xml:space="preserve"> </v>
          </cell>
          <cell r="BZ149">
            <v>1</v>
          </cell>
          <cell r="CA149">
            <v>8</v>
          </cell>
          <cell r="CB149">
            <v>0.90800000000000003</v>
          </cell>
          <cell r="CC149">
            <v>6.5</v>
          </cell>
          <cell r="CD149">
            <v>90</v>
          </cell>
          <cell r="CE149">
            <v>65</v>
          </cell>
          <cell r="CF149">
            <v>50</v>
          </cell>
          <cell r="CG149">
            <v>40</v>
          </cell>
          <cell r="CH149">
            <v>15</v>
          </cell>
          <cell r="CI149">
            <v>79</v>
          </cell>
          <cell r="CJ149">
            <v>0.26333333333333336</v>
          </cell>
          <cell r="CK149">
            <v>10</v>
          </cell>
          <cell r="CL149">
            <v>50</v>
          </cell>
          <cell r="CM149">
            <v>0.53022820512820512</v>
          </cell>
          <cell r="CN149">
            <v>0.53022820512820512</v>
          </cell>
          <cell r="CO149">
            <v>0</v>
          </cell>
          <cell r="CP149">
            <v>0</v>
          </cell>
          <cell r="CQ149">
            <v>7.0302282051282052</v>
          </cell>
          <cell r="CR149">
            <v>5</v>
          </cell>
          <cell r="CS149">
            <v>0</v>
          </cell>
          <cell r="CT149">
            <v>0</v>
          </cell>
          <cell r="CU149">
            <v>1</v>
          </cell>
          <cell r="CV149">
            <v>22</v>
          </cell>
          <cell r="CW149">
            <v>22</v>
          </cell>
          <cell r="CX149" t="str">
            <v xml:space="preserve"> </v>
          </cell>
          <cell r="CY149">
            <v>2</v>
          </cell>
          <cell r="CZ149">
            <v>1</v>
          </cell>
          <cell r="DA149">
            <v>1</v>
          </cell>
          <cell r="DB149">
            <v>470</v>
          </cell>
          <cell r="DC149">
            <v>221</v>
          </cell>
          <cell r="DD149">
            <v>123</v>
          </cell>
          <cell r="DE149">
            <v>36</v>
          </cell>
          <cell r="DF149">
            <v>55</v>
          </cell>
          <cell r="DG149">
            <v>10</v>
          </cell>
          <cell r="DH149">
            <v>5</v>
          </cell>
          <cell r="DI149">
            <v>24</v>
          </cell>
        </row>
        <row r="150">
          <cell r="A150" t="str">
            <v>RS 276</v>
          </cell>
          <cell r="B150">
            <v>98</v>
          </cell>
          <cell r="C150" t="str">
            <v>C</v>
          </cell>
          <cell r="D150" t="str">
            <v>T</v>
          </cell>
          <cell r="E150" t="str">
            <v>Salima railway crossing - Mikute</v>
          </cell>
          <cell r="F150" t="str">
            <v>S122</v>
          </cell>
          <cell r="G150">
            <v>2</v>
          </cell>
          <cell r="H150">
            <v>14.4</v>
          </cell>
          <cell r="I150" t="str">
            <v>F</v>
          </cell>
          <cell r="J150" t="str">
            <v>SALIMA</v>
          </cell>
          <cell r="K150">
            <v>7</v>
          </cell>
          <cell r="L150">
            <v>0</v>
          </cell>
          <cell r="W150">
            <v>76</v>
          </cell>
          <cell r="X150" t="str">
            <v>ST</v>
          </cell>
          <cell r="Y150">
            <v>150</v>
          </cell>
          <cell r="Z150" t="str">
            <v>GR</v>
          </cell>
          <cell r="AA150">
            <v>100</v>
          </cell>
          <cell r="AB150" t="str">
            <v>GR</v>
          </cell>
          <cell r="AC150">
            <v>8</v>
          </cell>
          <cell r="AD150" t="str">
            <v>VR</v>
          </cell>
          <cell r="AE150">
            <v>0</v>
          </cell>
          <cell r="AF150">
            <v>0</v>
          </cell>
          <cell r="AG150">
            <v>0</v>
          </cell>
          <cell r="AH150">
            <v>0</v>
          </cell>
          <cell r="AI150">
            <v>0</v>
          </cell>
          <cell r="AJ150">
            <v>0</v>
          </cell>
          <cell r="AK150">
            <v>0</v>
          </cell>
          <cell r="AL150">
            <v>0</v>
          </cell>
          <cell r="AM150">
            <v>1</v>
          </cell>
          <cell r="AN150" t="str">
            <v>never resealed</v>
          </cell>
          <cell r="BO150" t="str">
            <v>RS 276</v>
          </cell>
          <cell r="BP150">
            <v>14.4</v>
          </cell>
          <cell r="BQ150">
            <v>6</v>
          </cell>
          <cell r="BR150" t="str">
            <v>F</v>
          </cell>
          <cell r="BS150">
            <v>0</v>
          </cell>
          <cell r="BT150">
            <v>0</v>
          </cell>
          <cell r="BU150" t="str">
            <v>ST</v>
          </cell>
          <cell r="BV150" t="str">
            <v/>
          </cell>
          <cell r="BW150">
            <v>1</v>
          </cell>
          <cell r="BX150">
            <v>10</v>
          </cell>
          <cell r="BY150" t="str">
            <v xml:space="preserve"> </v>
          </cell>
          <cell r="BZ150">
            <v>1</v>
          </cell>
          <cell r="CA150">
            <v>8</v>
          </cell>
          <cell r="CB150">
            <v>0.90800000000000003</v>
          </cell>
          <cell r="CC150">
            <v>6.58</v>
          </cell>
          <cell r="CD150">
            <v>95</v>
          </cell>
          <cell r="CE150">
            <v>45</v>
          </cell>
          <cell r="CF150">
            <v>30</v>
          </cell>
          <cell r="CG150">
            <v>65</v>
          </cell>
          <cell r="CH150">
            <v>15</v>
          </cell>
          <cell r="CI150">
            <v>8</v>
          </cell>
          <cell r="CJ150">
            <v>2.6666666666666668E-2</v>
          </cell>
          <cell r="CK150">
            <v>10</v>
          </cell>
          <cell r="CL150">
            <v>30</v>
          </cell>
          <cell r="CM150">
            <v>0.30853333333333333</v>
          </cell>
          <cell r="CN150">
            <v>0.30853333333333333</v>
          </cell>
          <cell r="CO150">
            <v>0</v>
          </cell>
          <cell r="CP150">
            <v>0</v>
          </cell>
          <cell r="CQ150">
            <v>6.8885333333333332</v>
          </cell>
          <cell r="CR150">
            <v>0</v>
          </cell>
          <cell r="CS150">
            <v>0</v>
          </cell>
          <cell r="CT150">
            <v>0</v>
          </cell>
          <cell r="CU150">
            <v>1</v>
          </cell>
          <cell r="CV150">
            <v>22</v>
          </cell>
          <cell r="CW150">
            <v>22</v>
          </cell>
          <cell r="CX150" t="str">
            <v xml:space="preserve"> </v>
          </cell>
          <cell r="CY150">
            <v>2.5</v>
          </cell>
          <cell r="CZ150">
            <v>2.5</v>
          </cell>
          <cell r="DA150">
            <v>1.3</v>
          </cell>
          <cell r="DB150">
            <v>370</v>
          </cell>
          <cell r="DC150">
            <v>174</v>
          </cell>
          <cell r="DD150">
            <v>97</v>
          </cell>
          <cell r="DE150">
            <v>28</v>
          </cell>
          <cell r="DF150">
            <v>43</v>
          </cell>
          <cell r="DG150">
            <v>8</v>
          </cell>
          <cell r="DH150">
            <v>4</v>
          </cell>
          <cell r="DI150">
            <v>19</v>
          </cell>
        </row>
        <row r="151">
          <cell r="A151" t="str">
            <v>RS 275</v>
          </cell>
          <cell r="B151">
            <v>97</v>
          </cell>
          <cell r="C151" t="str">
            <v>C</v>
          </cell>
          <cell r="D151" t="str">
            <v>T</v>
          </cell>
          <cell r="E151" t="str">
            <v>Mikute - Grand Beach</v>
          </cell>
          <cell r="F151" t="str">
            <v>S122</v>
          </cell>
          <cell r="G151">
            <v>3</v>
          </cell>
          <cell r="H151">
            <v>5.6</v>
          </cell>
          <cell r="I151" t="str">
            <v>F</v>
          </cell>
          <cell r="J151" t="str">
            <v>SALIMA</v>
          </cell>
          <cell r="K151">
            <v>7</v>
          </cell>
          <cell r="L151">
            <v>0</v>
          </cell>
          <cell r="W151">
            <v>76</v>
          </cell>
          <cell r="X151" t="str">
            <v>ST</v>
          </cell>
          <cell r="Y151">
            <v>150</v>
          </cell>
          <cell r="Z151" t="str">
            <v>GR</v>
          </cell>
          <cell r="AA151">
            <v>100</v>
          </cell>
          <cell r="AB151" t="str">
            <v>GR</v>
          </cell>
          <cell r="AC151">
            <v>8</v>
          </cell>
          <cell r="AD151" t="str">
            <v>VR</v>
          </cell>
          <cell r="AE151">
            <v>0</v>
          </cell>
          <cell r="AF151">
            <v>0</v>
          </cell>
          <cell r="AG151">
            <v>0</v>
          </cell>
          <cell r="AH151">
            <v>0</v>
          </cell>
          <cell r="AI151">
            <v>0</v>
          </cell>
          <cell r="AJ151">
            <v>0</v>
          </cell>
          <cell r="AK151">
            <v>0</v>
          </cell>
          <cell r="AL151">
            <v>0</v>
          </cell>
          <cell r="AM151">
            <v>1</v>
          </cell>
          <cell r="AN151" t="str">
            <v>never resealed</v>
          </cell>
          <cell r="BO151" t="str">
            <v>RS 275</v>
          </cell>
          <cell r="BP151">
            <v>5.6</v>
          </cell>
          <cell r="BQ151">
            <v>6</v>
          </cell>
          <cell r="BR151" t="str">
            <v>F</v>
          </cell>
          <cell r="BS151">
            <v>0</v>
          </cell>
          <cell r="BT151">
            <v>0</v>
          </cell>
          <cell r="BU151" t="str">
            <v>ST</v>
          </cell>
          <cell r="BV151" t="str">
            <v/>
          </cell>
          <cell r="BW151">
            <v>1</v>
          </cell>
          <cell r="BX151">
            <v>10</v>
          </cell>
          <cell r="BY151" t="str">
            <v xml:space="preserve"> </v>
          </cell>
          <cell r="BZ151">
            <v>1</v>
          </cell>
          <cell r="CA151">
            <v>8</v>
          </cell>
          <cell r="CB151">
            <v>0.90800000000000003</v>
          </cell>
          <cell r="CC151">
            <v>8.94</v>
          </cell>
          <cell r="CD151">
            <v>50</v>
          </cell>
          <cell r="CE151">
            <v>5</v>
          </cell>
          <cell r="CF151">
            <v>0</v>
          </cell>
          <cell r="CG151">
            <v>50</v>
          </cell>
          <cell r="CH151">
            <v>5</v>
          </cell>
          <cell r="CI151">
            <v>65</v>
          </cell>
          <cell r="CJ151">
            <v>0.21666666666666665</v>
          </cell>
          <cell r="CK151">
            <v>0.21666666666666665</v>
          </cell>
          <cell r="CL151">
            <v>0</v>
          </cell>
          <cell r="CM151">
            <v>8.3999999999999991E-2</v>
          </cell>
          <cell r="CN151">
            <v>8.3999999999999991E-2</v>
          </cell>
          <cell r="CO151">
            <v>0</v>
          </cell>
          <cell r="CP151">
            <v>0</v>
          </cell>
          <cell r="CQ151">
            <v>9.0239999999999991</v>
          </cell>
          <cell r="CR151">
            <v>0</v>
          </cell>
          <cell r="CS151">
            <v>0</v>
          </cell>
          <cell r="CT151">
            <v>0</v>
          </cell>
          <cell r="CU151">
            <v>1</v>
          </cell>
          <cell r="CV151">
            <v>22</v>
          </cell>
          <cell r="CW151">
            <v>22</v>
          </cell>
          <cell r="CX151" t="str">
            <v xml:space="preserve"> </v>
          </cell>
          <cell r="CY151">
            <v>3</v>
          </cell>
          <cell r="CZ151">
            <v>3</v>
          </cell>
          <cell r="DA151">
            <v>1.5</v>
          </cell>
          <cell r="DB151">
            <v>250</v>
          </cell>
          <cell r="DC151">
            <v>118</v>
          </cell>
          <cell r="DD151">
            <v>65</v>
          </cell>
          <cell r="DE151">
            <v>19</v>
          </cell>
          <cell r="DF151">
            <v>29</v>
          </cell>
          <cell r="DG151">
            <v>5</v>
          </cell>
          <cell r="DH151">
            <v>3</v>
          </cell>
          <cell r="DI151">
            <v>13</v>
          </cell>
        </row>
        <row r="152">
          <cell r="A152" t="str">
            <v>RS 161</v>
          </cell>
          <cell r="B152">
            <v>161</v>
          </cell>
          <cell r="C152" t="str">
            <v>C</v>
          </cell>
          <cell r="D152" t="str">
            <v>T</v>
          </cell>
          <cell r="E152" t="str">
            <v>Likuni Road</v>
          </cell>
          <cell r="F152" t="str">
            <v>S124</v>
          </cell>
          <cell r="G152">
            <v>1</v>
          </cell>
          <cell r="H152">
            <v>8.8000000000000007</v>
          </cell>
          <cell r="I152" t="str">
            <v>F</v>
          </cell>
          <cell r="J152" t="str">
            <v>LILONGWE</v>
          </cell>
          <cell r="K152">
            <v>6</v>
          </cell>
          <cell r="L152" t="str">
            <v>Changed from urban to trunk</v>
          </cell>
          <cell r="W152">
            <v>73</v>
          </cell>
          <cell r="X152" t="str">
            <v>ST</v>
          </cell>
          <cell r="Y152">
            <v>150</v>
          </cell>
          <cell r="Z152" t="str">
            <v>GR</v>
          </cell>
          <cell r="AA152">
            <v>100</v>
          </cell>
          <cell r="AB152" t="str">
            <v>GR</v>
          </cell>
          <cell r="AC152">
            <v>25</v>
          </cell>
          <cell r="AD152" t="str">
            <v>VR</v>
          </cell>
          <cell r="AE152">
            <v>98</v>
          </cell>
          <cell r="AF152" t="str">
            <v>SS</v>
          </cell>
          <cell r="AG152" t="str">
            <v>SS</v>
          </cell>
          <cell r="AH152">
            <v>5</v>
          </cell>
          <cell r="AI152">
            <v>0</v>
          </cell>
          <cell r="AJ152">
            <v>0</v>
          </cell>
          <cell r="AK152">
            <v>0</v>
          </cell>
          <cell r="AL152">
            <v>0</v>
          </cell>
          <cell r="AM152">
            <v>3</v>
          </cell>
          <cell r="AN152">
            <v>0</v>
          </cell>
          <cell r="BO152" t="str">
            <v>RS 161</v>
          </cell>
          <cell r="BP152">
            <v>8.8000000000000007</v>
          </cell>
          <cell r="BQ152">
            <v>6</v>
          </cell>
          <cell r="BR152" t="str">
            <v>F</v>
          </cell>
          <cell r="BS152" t="str">
            <v>C</v>
          </cell>
          <cell r="BT152">
            <v>0</v>
          </cell>
          <cell r="BU152" t="str">
            <v>SS</v>
          </cell>
          <cell r="BV152" t="str">
            <v>ST</v>
          </cell>
          <cell r="BW152">
            <v>3</v>
          </cell>
          <cell r="BX152">
            <v>5</v>
          </cell>
          <cell r="BY152">
            <v>10</v>
          </cell>
          <cell r="BZ152">
            <v>1</v>
          </cell>
          <cell r="CA152">
            <v>25</v>
          </cell>
          <cell r="CB152">
            <v>0.90800000000000003</v>
          </cell>
          <cell r="CC152">
            <v>6.77</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5</v>
          </cell>
          <cell r="CR152">
            <v>0</v>
          </cell>
          <cell r="CS152">
            <v>1</v>
          </cell>
          <cell r="CT152">
            <v>0</v>
          </cell>
          <cell r="CU152">
            <v>0</v>
          </cell>
          <cell r="CV152">
            <v>0</v>
          </cell>
          <cell r="CW152">
            <v>25</v>
          </cell>
          <cell r="CX152">
            <v>50</v>
          </cell>
          <cell r="CY152">
            <v>1</v>
          </cell>
          <cell r="CZ152">
            <v>1.5</v>
          </cell>
          <cell r="DA152">
            <v>2</v>
          </cell>
          <cell r="DB152">
            <v>1169</v>
          </cell>
          <cell r="DC152">
            <v>550</v>
          </cell>
          <cell r="DD152">
            <v>304</v>
          </cell>
          <cell r="DE152">
            <v>88</v>
          </cell>
          <cell r="DF152">
            <v>135</v>
          </cell>
          <cell r="DG152">
            <v>24</v>
          </cell>
          <cell r="DH152">
            <v>12</v>
          </cell>
          <cell r="DI152">
            <v>59</v>
          </cell>
        </row>
        <row r="153">
          <cell r="A153" t="str">
            <v>RS 289</v>
          </cell>
          <cell r="B153">
            <v>111</v>
          </cell>
          <cell r="C153" t="str">
            <v>C</v>
          </cell>
          <cell r="D153" t="str">
            <v>T</v>
          </cell>
          <cell r="E153" t="str">
            <v>Likuni - Chinsapo</v>
          </cell>
          <cell r="F153" t="str">
            <v>S124</v>
          </cell>
          <cell r="G153">
            <v>2</v>
          </cell>
          <cell r="H153">
            <v>4.3</v>
          </cell>
          <cell r="I153" t="str">
            <v>F</v>
          </cell>
          <cell r="J153" t="str">
            <v>LILONGWE</v>
          </cell>
          <cell r="K153">
            <v>6</v>
          </cell>
          <cell r="L153">
            <v>0</v>
          </cell>
          <cell r="W153">
            <v>73</v>
          </cell>
          <cell r="X153" t="str">
            <v>ST</v>
          </cell>
          <cell r="Y153">
            <v>150</v>
          </cell>
          <cell r="Z153" t="str">
            <v>GR</v>
          </cell>
          <cell r="AA153">
            <v>100</v>
          </cell>
          <cell r="AB153" t="str">
            <v>GR</v>
          </cell>
          <cell r="AC153">
            <v>25</v>
          </cell>
          <cell r="AD153" t="str">
            <v>VR</v>
          </cell>
          <cell r="AE153">
            <v>98</v>
          </cell>
          <cell r="AF153" t="str">
            <v>SS</v>
          </cell>
          <cell r="AG153" t="str">
            <v>SS</v>
          </cell>
          <cell r="AH153">
            <v>5</v>
          </cell>
          <cell r="AI153">
            <v>0</v>
          </cell>
          <cell r="AJ153">
            <v>0</v>
          </cell>
          <cell r="AK153">
            <v>0</v>
          </cell>
          <cell r="AL153">
            <v>0</v>
          </cell>
          <cell r="AM153">
            <v>3</v>
          </cell>
          <cell r="AN153">
            <v>0</v>
          </cell>
          <cell r="BO153" t="str">
            <v>RS 289</v>
          </cell>
          <cell r="BP153">
            <v>4.3</v>
          </cell>
          <cell r="BQ153">
            <v>6</v>
          </cell>
          <cell r="BR153" t="str">
            <v>F</v>
          </cell>
          <cell r="BS153">
            <v>0</v>
          </cell>
          <cell r="BT153">
            <v>0</v>
          </cell>
          <cell r="BU153" t="str">
            <v>SS</v>
          </cell>
          <cell r="BV153" t="str">
            <v>ST</v>
          </cell>
          <cell r="BW153">
            <v>3</v>
          </cell>
          <cell r="BX153">
            <v>5</v>
          </cell>
          <cell r="BY153">
            <v>10</v>
          </cell>
          <cell r="BZ153">
            <v>1</v>
          </cell>
          <cell r="CA153">
            <v>25</v>
          </cell>
          <cell r="CB153">
            <v>0.90800000000000003</v>
          </cell>
          <cell r="CC153">
            <v>6.77</v>
          </cell>
          <cell r="CD153">
            <v>0</v>
          </cell>
          <cell r="CE153">
            <v>0</v>
          </cell>
          <cell r="CF153">
            <v>0</v>
          </cell>
          <cell r="CG153">
            <v>0</v>
          </cell>
          <cell r="CH153">
            <v>0</v>
          </cell>
          <cell r="CI153">
            <v>0</v>
          </cell>
          <cell r="CJ153">
            <v>0</v>
          </cell>
          <cell r="CK153">
            <v>0</v>
          </cell>
          <cell r="CL153">
            <v>0</v>
          </cell>
          <cell r="CM153">
            <v>0</v>
          </cell>
          <cell r="CN153">
            <v>0</v>
          </cell>
          <cell r="CO153">
            <v>0</v>
          </cell>
          <cell r="CP153">
            <v>0</v>
          </cell>
          <cell r="CQ153">
            <v>5</v>
          </cell>
          <cell r="CR153">
            <v>0</v>
          </cell>
          <cell r="CS153">
            <v>1</v>
          </cell>
          <cell r="CT153">
            <v>0</v>
          </cell>
          <cell r="CU153">
            <v>0</v>
          </cell>
          <cell r="CV153">
            <v>0</v>
          </cell>
          <cell r="CW153">
            <v>25</v>
          </cell>
          <cell r="CX153">
            <v>50</v>
          </cell>
          <cell r="CY153">
            <v>1</v>
          </cell>
          <cell r="CZ153">
            <v>1.5</v>
          </cell>
          <cell r="DA153">
            <v>2</v>
          </cell>
          <cell r="DB153">
            <v>1169</v>
          </cell>
          <cell r="DC153">
            <v>550</v>
          </cell>
          <cell r="DD153">
            <v>304</v>
          </cell>
          <cell r="DE153">
            <v>88</v>
          </cell>
          <cell r="DF153">
            <v>135</v>
          </cell>
          <cell r="DG153">
            <v>24</v>
          </cell>
          <cell r="DH153">
            <v>12</v>
          </cell>
          <cell r="DI153">
            <v>59</v>
          </cell>
        </row>
        <row r="154">
          <cell r="A154" t="str">
            <v>RS 298</v>
          </cell>
          <cell r="B154">
            <v>120</v>
          </cell>
          <cell r="C154" t="str">
            <v>C</v>
          </cell>
          <cell r="D154" t="str">
            <v>T</v>
          </cell>
          <cell r="E154" t="str">
            <v>Chitsime - Kayabwa</v>
          </cell>
          <cell r="F154" t="str">
            <v>S125</v>
          </cell>
          <cell r="G154">
            <v>1</v>
          </cell>
          <cell r="H154">
            <v>6.7</v>
          </cell>
          <cell r="I154" t="str">
            <v>F</v>
          </cell>
          <cell r="J154" t="str">
            <v>LILONGWE</v>
          </cell>
          <cell r="K154">
            <v>6</v>
          </cell>
          <cell r="L154">
            <v>0</v>
          </cell>
          <cell r="W154">
            <v>90</v>
          </cell>
          <cell r="X154" t="str">
            <v>ST</v>
          </cell>
          <cell r="Y154">
            <v>150</v>
          </cell>
          <cell r="Z154" t="str">
            <v>GR</v>
          </cell>
          <cell r="AA154">
            <v>100</v>
          </cell>
          <cell r="AB154" t="str">
            <v>GR</v>
          </cell>
          <cell r="AC154">
            <v>5</v>
          </cell>
          <cell r="AD154" t="str">
            <v>AM</v>
          </cell>
          <cell r="AE154">
            <v>0</v>
          </cell>
          <cell r="AF154">
            <v>0</v>
          </cell>
          <cell r="AG154">
            <v>0</v>
          </cell>
          <cell r="AH154">
            <v>0</v>
          </cell>
          <cell r="AI154">
            <v>0</v>
          </cell>
          <cell r="AJ154">
            <v>0</v>
          </cell>
          <cell r="AK154">
            <v>0</v>
          </cell>
          <cell r="AL154">
            <v>0</v>
          </cell>
          <cell r="AM154">
            <v>1</v>
          </cell>
          <cell r="AN154" t="str">
            <v>never resealed</v>
          </cell>
          <cell r="BO154" t="str">
            <v>RS 298</v>
          </cell>
          <cell r="BP154">
            <v>6.7</v>
          </cell>
          <cell r="BQ154">
            <v>6</v>
          </cell>
          <cell r="BR154" t="str">
            <v>F</v>
          </cell>
          <cell r="BS154">
            <v>0</v>
          </cell>
          <cell r="BT154">
            <v>0</v>
          </cell>
          <cell r="BU154" t="str">
            <v>ST</v>
          </cell>
          <cell r="BV154" t="str">
            <v/>
          </cell>
          <cell r="BW154">
            <v>1</v>
          </cell>
          <cell r="BX154">
            <v>10</v>
          </cell>
          <cell r="BY154" t="str">
            <v xml:space="preserve"> </v>
          </cell>
          <cell r="BZ154">
            <v>1</v>
          </cell>
          <cell r="CA154">
            <v>5</v>
          </cell>
          <cell r="CB154">
            <v>0.90800000000000003</v>
          </cell>
          <cell r="CC154">
            <v>4.5</v>
          </cell>
          <cell r="CD154">
            <v>15</v>
          </cell>
          <cell r="CE154">
            <v>0</v>
          </cell>
          <cell r="CF154">
            <v>0</v>
          </cell>
          <cell r="CG154">
            <v>15</v>
          </cell>
          <cell r="CH154">
            <v>0</v>
          </cell>
          <cell r="CI154">
            <v>0</v>
          </cell>
          <cell r="CJ154">
            <v>0</v>
          </cell>
          <cell r="CK154">
            <v>0</v>
          </cell>
          <cell r="CL154">
            <v>0</v>
          </cell>
          <cell r="CM154">
            <v>0</v>
          </cell>
          <cell r="CN154">
            <v>0</v>
          </cell>
          <cell r="CO154">
            <v>0</v>
          </cell>
          <cell r="CP154">
            <v>0</v>
          </cell>
          <cell r="CQ154">
            <v>4.5</v>
          </cell>
          <cell r="CR154">
            <v>0</v>
          </cell>
          <cell r="CS154">
            <v>1</v>
          </cell>
          <cell r="CT154">
            <v>0</v>
          </cell>
          <cell r="CU154">
            <v>0</v>
          </cell>
          <cell r="CV154">
            <v>8</v>
          </cell>
          <cell r="CW154">
            <v>8</v>
          </cell>
          <cell r="CX154" t="str">
            <v xml:space="preserve"> </v>
          </cell>
          <cell r="CY154">
            <v>1.2</v>
          </cell>
          <cell r="CZ154">
            <v>1.5</v>
          </cell>
          <cell r="DA154">
            <v>1.2</v>
          </cell>
          <cell r="DB154">
            <v>300</v>
          </cell>
          <cell r="DC154">
            <v>141</v>
          </cell>
          <cell r="DD154">
            <v>78</v>
          </cell>
          <cell r="DE154">
            <v>23</v>
          </cell>
          <cell r="DF154">
            <v>35</v>
          </cell>
          <cell r="DG154">
            <v>6</v>
          </cell>
          <cell r="DH154">
            <v>3</v>
          </cell>
          <cell r="DI154">
            <v>15</v>
          </cell>
        </row>
        <row r="155">
          <cell r="A155" t="str">
            <v>RS 294</v>
          </cell>
          <cell r="B155">
            <v>116</v>
          </cell>
          <cell r="C155" t="str">
            <v>C</v>
          </cell>
          <cell r="D155" t="str">
            <v>T</v>
          </cell>
          <cell r="E155" t="str">
            <v>Kayabwa - Bunda</v>
          </cell>
          <cell r="F155" t="str">
            <v>S125</v>
          </cell>
          <cell r="G155">
            <v>2</v>
          </cell>
          <cell r="H155">
            <v>9.6999999999999993</v>
          </cell>
          <cell r="I155" t="str">
            <v>F</v>
          </cell>
          <cell r="J155" t="str">
            <v>LILONGWE</v>
          </cell>
          <cell r="K155">
            <v>6</v>
          </cell>
          <cell r="L155">
            <v>0</v>
          </cell>
          <cell r="W155">
            <v>90</v>
          </cell>
          <cell r="X155" t="str">
            <v>ST</v>
          </cell>
          <cell r="Y155">
            <v>150</v>
          </cell>
          <cell r="Z155" t="str">
            <v>GR</v>
          </cell>
          <cell r="AA155">
            <v>100</v>
          </cell>
          <cell r="AB155" t="str">
            <v>GR</v>
          </cell>
          <cell r="AC155">
            <v>5</v>
          </cell>
          <cell r="AD155" t="str">
            <v>PM</v>
          </cell>
          <cell r="AE155">
            <v>0</v>
          </cell>
          <cell r="AF155">
            <v>0</v>
          </cell>
          <cell r="AG155">
            <v>0</v>
          </cell>
          <cell r="AH155">
            <v>0</v>
          </cell>
          <cell r="AI155">
            <v>0</v>
          </cell>
          <cell r="AJ155">
            <v>0</v>
          </cell>
          <cell r="AK155">
            <v>0</v>
          </cell>
          <cell r="AL155">
            <v>0</v>
          </cell>
          <cell r="AM155">
            <v>1</v>
          </cell>
          <cell r="AN155" t="str">
            <v>never resealed</v>
          </cell>
          <cell r="BO155" t="str">
            <v>RS 294</v>
          </cell>
          <cell r="BP155">
            <v>9.6999999999999993</v>
          </cell>
          <cell r="BQ155">
            <v>6</v>
          </cell>
          <cell r="BR155" t="str">
            <v>F</v>
          </cell>
          <cell r="BS155">
            <v>0</v>
          </cell>
          <cell r="BT155">
            <v>0</v>
          </cell>
          <cell r="BU155" t="str">
            <v>ST</v>
          </cell>
          <cell r="BV155" t="str">
            <v/>
          </cell>
          <cell r="BW155">
            <v>1</v>
          </cell>
          <cell r="BX155">
            <v>10</v>
          </cell>
          <cell r="BY155" t="str">
            <v xml:space="preserve"> </v>
          </cell>
          <cell r="BZ155">
            <v>1</v>
          </cell>
          <cell r="CA155">
            <v>5</v>
          </cell>
          <cell r="CB155">
            <v>0.90800000000000003</v>
          </cell>
          <cell r="CC155">
            <v>4.5</v>
          </cell>
          <cell r="CD155">
            <v>15</v>
          </cell>
          <cell r="CE155">
            <v>0</v>
          </cell>
          <cell r="CF155">
            <v>0</v>
          </cell>
          <cell r="CG155">
            <v>15</v>
          </cell>
          <cell r="CH155">
            <v>0</v>
          </cell>
          <cell r="CI155">
            <v>0</v>
          </cell>
          <cell r="CJ155">
            <v>0</v>
          </cell>
          <cell r="CK155">
            <v>0</v>
          </cell>
          <cell r="CL155">
            <v>0</v>
          </cell>
          <cell r="CM155">
            <v>0</v>
          </cell>
          <cell r="CN155">
            <v>0</v>
          </cell>
          <cell r="CO155">
            <v>0</v>
          </cell>
          <cell r="CP155">
            <v>0</v>
          </cell>
          <cell r="CQ155">
            <v>4.5</v>
          </cell>
          <cell r="CR155">
            <v>0</v>
          </cell>
          <cell r="CS155">
            <v>1</v>
          </cell>
          <cell r="CT155">
            <v>0</v>
          </cell>
          <cell r="CU155">
            <v>0</v>
          </cell>
          <cell r="CV155">
            <v>8</v>
          </cell>
          <cell r="CW155">
            <v>8</v>
          </cell>
          <cell r="CX155" t="str">
            <v xml:space="preserve"> </v>
          </cell>
          <cell r="CY155">
            <v>1.2</v>
          </cell>
          <cell r="CZ155">
            <v>1.5</v>
          </cell>
          <cell r="DA155">
            <v>1.2</v>
          </cell>
          <cell r="DB155">
            <v>300</v>
          </cell>
          <cell r="DC155">
            <v>141</v>
          </cell>
          <cell r="DD155">
            <v>78</v>
          </cell>
          <cell r="DE155">
            <v>23</v>
          </cell>
          <cell r="DF155">
            <v>35</v>
          </cell>
          <cell r="DG155">
            <v>6</v>
          </cell>
          <cell r="DH155">
            <v>3</v>
          </cell>
          <cell r="DI155">
            <v>15</v>
          </cell>
        </row>
        <row r="156">
          <cell r="A156" t="str">
            <v>RS 307</v>
          </cell>
          <cell r="B156">
            <v>129</v>
          </cell>
          <cell r="C156" t="str">
            <v>C</v>
          </cell>
          <cell r="D156" t="str">
            <v>T</v>
          </cell>
          <cell r="E156" t="str">
            <v>Mganja - Kabulika</v>
          </cell>
          <cell r="F156" t="str">
            <v>S127</v>
          </cell>
          <cell r="G156">
            <v>4</v>
          </cell>
          <cell r="H156">
            <v>8.5</v>
          </cell>
          <cell r="I156" t="str">
            <v>R</v>
          </cell>
          <cell r="J156" t="str">
            <v>DEDZA</v>
          </cell>
          <cell r="K156">
            <v>7</v>
          </cell>
          <cell r="L156">
            <v>0</v>
          </cell>
          <cell r="W156">
            <v>73</v>
          </cell>
          <cell r="X156" t="str">
            <v>ST</v>
          </cell>
          <cell r="Y156">
            <v>100</v>
          </cell>
          <cell r="Z156" t="str">
            <v>GR</v>
          </cell>
          <cell r="AA156">
            <v>100</v>
          </cell>
          <cell r="AB156" t="str">
            <v>GR</v>
          </cell>
          <cell r="AC156">
            <v>5</v>
          </cell>
          <cell r="AD156" t="str">
            <v>PM</v>
          </cell>
          <cell r="AE156">
            <v>0</v>
          </cell>
          <cell r="AF156">
            <v>0</v>
          </cell>
          <cell r="AG156">
            <v>0</v>
          </cell>
          <cell r="AH156">
            <v>0</v>
          </cell>
          <cell r="AI156">
            <v>0</v>
          </cell>
          <cell r="AJ156">
            <v>0</v>
          </cell>
          <cell r="AK156">
            <v>0</v>
          </cell>
          <cell r="AL156">
            <v>0</v>
          </cell>
          <cell r="AM156">
            <v>1</v>
          </cell>
          <cell r="AN156" t="str">
            <v>never resealed</v>
          </cell>
          <cell r="BO156" t="str">
            <v>RS 307</v>
          </cell>
          <cell r="BP156">
            <v>8.5</v>
          </cell>
          <cell r="BQ156">
            <v>5.5</v>
          </cell>
          <cell r="BR156" t="str">
            <v>R</v>
          </cell>
          <cell r="BS156">
            <v>0</v>
          </cell>
          <cell r="BT156">
            <v>0</v>
          </cell>
          <cell r="BU156" t="str">
            <v>ST</v>
          </cell>
          <cell r="BV156" t="str">
            <v/>
          </cell>
          <cell r="BW156">
            <v>1</v>
          </cell>
          <cell r="BX156">
            <v>10</v>
          </cell>
          <cell r="BY156" t="str">
            <v xml:space="preserve"> </v>
          </cell>
          <cell r="BZ156">
            <v>1</v>
          </cell>
          <cell r="CA156">
            <v>5</v>
          </cell>
          <cell r="CB156">
            <v>0.90800000000000003</v>
          </cell>
          <cell r="CC156">
            <v>5</v>
          </cell>
          <cell r="CD156">
            <v>30</v>
          </cell>
          <cell r="CE156">
            <v>15</v>
          </cell>
          <cell r="CF156">
            <v>0</v>
          </cell>
          <cell r="CG156">
            <v>30</v>
          </cell>
          <cell r="CH156">
            <v>15</v>
          </cell>
          <cell r="CI156">
            <v>5</v>
          </cell>
          <cell r="CJ156">
            <v>1.8181818181818181E-2</v>
          </cell>
          <cell r="CK156">
            <v>1.8181818181818181E-2</v>
          </cell>
          <cell r="CL156">
            <v>0</v>
          </cell>
          <cell r="CM156">
            <v>7.0489510489510484E-3</v>
          </cell>
          <cell r="CN156">
            <v>7.0489510489510484E-3</v>
          </cell>
          <cell r="CO156">
            <v>0</v>
          </cell>
          <cell r="CP156">
            <v>0</v>
          </cell>
          <cell r="CQ156">
            <v>5.0070489510489509</v>
          </cell>
          <cell r="CR156">
            <v>3</v>
          </cell>
          <cell r="CS156">
            <v>1</v>
          </cell>
          <cell r="CT156">
            <v>0</v>
          </cell>
          <cell r="CU156">
            <v>0</v>
          </cell>
          <cell r="CV156">
            <v>25</v>
          </cell>
          <cell r="CW156">
            <v>25</v>
          </cell>
          <cell r="CX156" t="str">
            <v xml:space="preserve"> </v>
          </cell>
          <cell r="CY156">
            <v>1.3</v>
          </cell>
          <cell r="CZ156">
            <v>1.2</v>
          </cell>
          <cell r="DA156">
            <v>1.3</v>
          </cell>
          <cell r="DB156">
            <v>40</v>
          </cell>
          <cell r="DC156">
            <v>19</v>
          </cell>
          <cell r="DD156">
            <v>11</v>
          </cell>
          <cell r="DE156">
            <v>3</v>
          </cell>
          <cell r="DF156">
            <v>5</v>
          </cell>
          <cell r="DG156">
            <v>1</v>
          </cell>
          <cell r="DH156">
            <v>1</v>
          </cell>
          <cell r="DI156">
            <v>2</v>
          </cell>
        </row>
        <row r="157">
          <cell r="A157" t="str">
            <v>RS 333</v>
          </cell>
          <cell r="B157">
            <v>155</v>
          </cell>
          <cell r="C157" t="str">
            <v>S</v>
          </cell>
          <cell r="D157" t="str">
            <v>T</v>
          </cell>
          <cell r="E157" t="str">
            <v>Mang'oma - Nsandu</v>
          </cell>
          <cell r="F157" t="str">
            <v>S128</v>
          </cell>
          <cell r="G157">
            <v>1</v>
          </cell>
          <cell r="H157">
            <v>11.6</v>
          </cell>
          <cell r="I157" t="str">
            <v>F</v>
          </cell>
          <cell r="J157" t="str">
            <v>MANGOCHI</v>
          </cell>
          <cell r="K157">
            <v>7</v>
          </cell>
          <cell r="L157" t="str">
            <v>Changed designation from M15 to S128</v>
          </cell>
          <cell r="W157">
            <v>74</v>
          </cell>
          <cell r="X157" t="str">
            <v>ST</v>
          </cell>
          <cell r="Y157">
            <v>100</v>
          </cell>
          <cell r="Z157" t="str">
            <v>GR</v>
          </cell>
          <cell r="AA157">
            <v>100</v>
          </cell>
          <cell r="AB157" t="str">
            <v>GR</v>
          </cell>
          <cell r="AC157">
            <v>7</v>
          </cell>
          <cell r="AD157" t="str">
            <v>PM</v>
          </cell>
          <cell r="AE157">
            <v>0</v>
          </cell>
          <cell r="AF157">
            <v>0</v>
          </cell>
          <cell r="AG157">
            <v>0</v>
          </cell>
          <cell r="AH157">
            <v>0</v>
          </cell>
          <cell r="AI157">
            <v>0</v>
          </cell>
          <cell r="AJ157">
            <v>0</v>
          </cell>
          <cell r="AK157">
            <v>0</v>
          </cell>
          <cell r="AL157">
            <v>0</v>
          </cell>
          <cell r="AM157">
            <v>1</v>
          </cell>
          <cell r="AN157" t="str">
            <v>never resealed</v>
          </cell>
          <cell r="BO157" t="str">
            <v>RS 333</v>
          </cell>
          <cell r="BP157">
            <v>11.6</v>
          </cell>
          <cell r="BQ157">
            <v>6.7</v>
          </cell>
          <cell r="BR157" t="str">
            <v>F</v>
          </cell>
          <cell r="BS157">
            <v>0</v>
          </cell>
          <cell r="BT157">
            <v>0</v>
          </cell>
          <cell r="BU157" t="str">
            <v>ST</v>
          </cell>
          <cell r="BV157" t="str">
            <v/>
          </cell>
          <cell r="BW157">
            <v>1</v>
          </cell>
          <cell r="BX157">
            <v>10</v>
          </cell>
          <cell r="BY157" t="str">
            <v xml:space="preserve"> </v>
          </cell>
          <cell r="BZ157">
            <v>1</v>
          </cell>
          <cell r="CA157">
            <v>7</v>
          </cell>
          <cell r="CB157">
            <v>0.90800000000000003</v>
          </cell>
          <cell r="CC157">
            <v>6.38</v>
          </cell>
          <cell r="CD157">
            <v>95</v>
          </cell>
          <cell r="CE157">
            <v>75</v>
          </cell>
          <cell r="CF157">
            <v>60</v>
          </cell>
          <cell r="CG157">
            <v>35</v>
          </cell>
          <cell r="CH157">
            <v>15</v>
          </cell>
          <cell r="CI157">
            <v>25</v>
          </cell>
          <cell r="CJ157">
            <v>7.4626865671641798E-2</v>
          </cell>
          <cell r="CK157">
            <v>10</v>
          </cell>
          <cell r="CL157">
            <v>60</v>
          </cell>
          <cell r="CM157">
            <v>0.52510907003444307</v>
          </cell>
          <cell r="CN157">
            <v>0.52510907003444307</v>
          </cell>
          <cell r="CO157">
            <v>0</v>
          </cell>
          <cell r="CP157">
            <v>0</v>
          </cell>
          <cell r="CQ157">
            <v>6.9051090700344426</v>
          </cell>
          <cell r="CR157">
            <v>80</v>
          </cell>
          <cell r="CS157">
            <v>1.6</v>
          </cell>
          <cell r="CT157">
            <v>3.0000000000000004</v>
          </cell>
          <cell r="CU157">
            <v>1.2000000000000002</v>
          </cell>
          <cell r="CV157">
            <v>24</v>
          </cell>
          <cell r="CW157">
            <v>24</v>
          </cell>
          <cell r="CX157" t="str">
            <v xml:space="preserve"> </v>
          </cell>
          <cell r="CY157">
            <v>3</v>
          </cell>
          <cell r="CZ157">
            <v>3</v>
          </cell>
          <cell r="DA157">
            <v>1</v>
          </cell>
          <cell r="DB157">
            <v>1000</v>
          </cell>
          <cell r="DC157">
            <v>470</v>
          </cell>
          <cell r="DD157">
            <v>260</v>
          </cell>
          <cell r="DE157">
            <v>75</v>
          </cell>
          <cell r="DF157">
            <v>115</v>
          </cell>
          <cell r="DG157">
            <v>20</v>
          </cell>
          <cell r="DH157">
            <v>10</v>
          </cell>
          <cell r="DI157">
            <v>50</v>
          </cell>
        </row>
        <row r="158">
          <cell r="A158" t="str">
            <v>RS 354</v>
          </cell>
          <cell r="B158">
            <v>176</v>
          </cell>
          <cell r="C158" t="str">
            <v>S</v>
          </cell>
          <cell r="D158" t="str">
            <v>T</v>
          </cell>
          <cell r="E158" t="str">
            <v>Naminga - Malipa</v>
          </cell>
          <cell r="F158" t="str">
            <v>S131</v>
          </cell>
          <cell r="G158">
            <v>9</v>
          </cell>
          <cell r="H158">
            <v>5.2</v>
          </cell>
          <cell r="I158" t="str">
            <v>R</v>
          </cell>
          <cell r="J158" t="str">
            <v>MACHINGA</v>
          </cell>
          <cell r="K158">
            <v>8</v>
          </cell>
          <cell r="L158">
            <v>0</v>
          </cell>
          <cell r="W158">
            <v>83</v>
          </cell>
          <cell r="X158" t="str">
            <v>DS</v>
          </cell>
          <cell r="Y158">
            <v>100</v>
          </cell>
          <cell r="Z158" t="str">
            <v>GR</v>
          </cell>
          <cell r="AA158">
            <v>100</v>
          </cell>
          <cell r="AB158" t="str">
            <v>GR</v>
          </cell>
          <cell r="AC158">
            <v>5</v>
          </cell>
          <cell r="AD158">
            <v>0</v>
          </cell>
          <cell r="AE158">
            <v>0</v>
          </cell>
          <cell r="AF158">
            <v>0</v>
          </cell>
          <cell r="AG158">
            <v>0</v>
          </cell>
          <cell r="AH158">
            <v>0</v>
          </cell>
          <cell r="AI158">
            <v>0</v>
          </cell>
          <cell r="AJ158">
            <v>0</v>
          </cell>
          <cell r="AK158">
            <v>0</v>
          </cell>
          <cell r="AL158">
            <v>0</v>
          </cell>
          <cell r="AM158">
            <v>1</v>
          </cell>
          <cell r="AN158" t="str">
            <v>never resealed</v>
          </cell>
          <cell r="BO158" t="str">
            <v>RS 354</v>
          </cell>
          <cell r="BP158">
            <v>5.2</v>
          </cell>
          <cell r="BQ158">
            <v>6.7</v>
          </cell>
          <cell r="BR158" t="str">
            <v>R</v>
          </cell>
          <cell r="BS158">
            <v>0</v>
          </cell>
          <cell r="BT158">
            <v>0</v>
          </cell>
          <cell r="BU158" t="str">
            <v>DS</v>
          </cell>
          <cell r="BV158" t="str">
            <v/>
          </cell>
          <cell r="BW158">
            <v>1</v>
          </cell>
          <cell r="BX158">
            <v>15</v>
          </cell>
          <cell r="BY158" t="str">
            <v xml:space="preserve"> </v>
          </cell>
          <cell r="BZ158">
            <v>1</v>
          </cell>
          <cell r="CA158">
            <v>5</v>
          </cell>
          <cell r="CB158">
            <v>1.077</v>
          </cell>
          <cell r="CC158">
            <v>3</v>
          </cell>
          <cell r="CD158">
            <v>10</v>
          </cell>
          <cell r="CE158">
            <v>5</v>
          </cell>
          <cell r="CF158">
            <v>0</v>
          </cell>
          <cell r="CG158">
            <v>10</v>
          </cell>
          <cell r="CH158">
            <v>5</v>
          </cell>
          <cell r="CI158">
            <v>2</v>
          </cell>
          <cell r="CJ158">
            <v>5.9701492537313433E-3</v>
          </cell>
          <cell r="CK158">
            <v>5.9701492537313433E-3</v>
          </cell>
          <cell r="CL158">
            <v>0</v>
          </cell>
          <cell r="CM158">
            <v>2.3145809414466131E-3</v>
          </cell>
          <cell r="CN158">
            <v>2.3145809414466131E-3</v>
          </cell>
          <cell r="CO158">
            <v>0</v>
          </cell>
          <cell r="CP158">
            <v>0</v>
          </cell>
          <cell r="CQ158">
            <v>3.0023145809414467</v>
          </cell>
          <cell r="CR158">
            <v>0</v>
          </cell>
          <cell r="CS158">
            <v>1</v>
          </cell>
          <cell r="CT158">
            <v>0</v>
          </cell>
          <cell r="CU158">
            <v>0</v>
          </cell>
          <cell r="CV158">
            <v>15</v>
          </cell>
          <cell r="CW158">
            <v>15</v>
          </cell>
          <cell r="CX158" t="str">
            <v xml:space="preserve"> </v>
          </cell>
          <cell r="CY158">
            <v>1.5</v>
          </cell>
          <cell r="CZ158">
            <v>1.5</v>
          </cell>
          <cell r="DA158">
            <v>1.5</v>
          </cell>
          <cell r="DB158">
            <v>150</v>
          </cell>
          <cell r="DC158">
            <v>71</v>
          </cell>
          <cell r="DD158">
            <v>39</v>
          </cell>
          <cell r="DE158">
            <v>12</v>
          </cell>
          <cell r="DF158">
            <v>18</v>
          </cell>
          <cell r="DG158">
            <v>3</v>
          </cell>
          <cell r="DH158">
            <v>2</v>
          </cell>
          <cell r="DI158">
            <v>8</v>
          </cell>
        </row>
        <row r="159">
          <cell r="A159" t="str">
            <v>RS 348</v>
          </cell>
          <cell r="B159">
            <v>170</v>
          </cell>
          <cell r="C159" t="str">
            <v>S</v>
          </cell>
          <cell r="D159" t="str">
            <v>T</v>
          </cell>
          <cell r="E159" t="str">
            <v>Malipa - Liwonde (junction M3)</v>
          </cell>
          <cell r="F159" t="str">
            <v>S131</v>
          </cell>
          <cell r="G159">
            <v>10</v>
          </cell>
          <cell r="H159">
            <v>19.100000000000001</v>
          </cell>
          <cell r="I159" t="str">
            <v>R</v>
          </cell>
          <cell r="J159" t="str">
            <v>MACHINGA</v>
          </cell>
          <cell r="K159">
            <v>8</v>
          </cell>
          <cell r="L159">
            <v>0</v>
          </cell>
          <cell r="W159">
            <v>83</v>
          </cell>
          <cell r="X159" t="str">
            <v>DS</v>
          </cell>
          <cell r="Y159">
            <v>100</v>
          </cell>
          <cell r="Z159" t="str">
            <v>GR</v>
          </cell>
          <cell r="AA159">
            <v>100</v>
          </cell>
          <cell r="AB159" t="str">
            <v>GR</v>
          </cell>
          <cell r="AC159">
            <v>6</v>
          </cell>
          <cell r="AD159">
            <v>0</v>
          </cell>
          <cell r="AE159">
            <v>0</v>
          </cell>
          <cell r="AF159">
            <v>0</v>
          </cell>
          <cell r="AG159">
            <v>0</v>
          </cell>
          <cell r="AH159">
            <v>0</v>
          </cell>
          <cell r="AI159">
            <v>0</v>
          </cell>
          <cell r="AJ159">
            <v>0</v>
          </cell>
          <cell r="AK159">
            <v>0</v>
          </cell>
          <cell r="AL159">
            <v>0</v>
          </cell>
          <cell r="AM159">
            <v>1</v>
          </cell>
          <cell r="AN159" t="str">
            <v>never resealed</v>
          </cell>
          <cell r="BO159" t="str">
            <v>RS 348</v>
          </cell>
          <cell r="BP159">
            <v>19.100000000000001</v>
          </cell>
          <cell r="BQ159">
            <v>6.7</v>
          </cell>
          <cell r="BR159" t="str">
            <v>R</v>
          </cell>
          <cell r="BS159">
            <v>0</v>
          </cell>
          <cell r="BT159">
            <v>0</v>
          </cell>
          <cell r="BU159" t="str">
            <v>DS</v>
          </cell>
          <cell r="BV159" t="str">
            <v/>
          </cell>
          <cell r="BW159">
            <v>1</v>
          </cell>
          <cell r="BX159">
            <v>15</v>
          </cell>
          <cell r="BY159" t="str">
            <v xml:space="preserve"> </v>
          </cell>
          <cell r="BZ159">
            <v>1</v>
          </cell>
          <cell r="CA159">
            <v>6</v>
          </cell>
          <cell r="CB159">
            <v>1.077</v>
          </cell>
          <cell r="CC159">
            <v>3</v>
          </cell>
          <cell r="CD159">
            <v>10</v>
          </cell>
          <cell r="CE159">
            <v>5</v>
          </cell>
          <cell r="CF159">
            <v>0</v>
          </cell>
          <cell r="CG159">
            <v>10</v>
          </cell>
          <cell r="CH159">
            <v>5</v>
          </cell>
          <cell r="CI159">
            <v>2</v>
          </cell>
          <cell r="CJ159">
            <v>5.9701492537313433E-3</v>
          </cell>
          <cell r="CK159">
            <v>5.9701492537313433E-3</v>
          </cell>
          <cell r="CL159">
            <v>0</v>
          </cell>
          <cell r="CM159">
            <v>2.3145809414466131E-3</v>
          </cell>
          <cell r="CN159">
            <v>2.3145809414466131E-3</v>
          </cell>
          <cell r="CO159">
            <v>0</v>
          </cell>
          <cell r="CP159">
            <v>0</v>
          </cell>
          <cell r="CQ159">
            <v>3.0023145809414467</v>
          </cell>
          <cell r="CR159">
            <v>0</v>
          </cell>
          <cell r="CS159">
            <v>1</v>
          </cell>
          <cell r="CT159">
            <v>0</v>
          </cell>
          <cell r="CU159">
            <v>0</v>
          </cell>
          <cell r="CV159">
            <v>15</v>
          </cell>
          <cell r="CW159">
            <v>15</v>
          </cell>
          <cell r="CX159" t="str">
            <v xml:space="preserve"> </v>
          </cell>
          <cell r="CY159">
            <v>1.5</v>
          </cell>
          <cell r="CZ159">
            <v>1.5</v>
          </cell>
          <cell r="DA159">
            <v>1.5</v>
          </cell>
          <cell r="DB159">
            <v>150</v>
          </cell>
          <cell r="DC159">
            <v>71</v>
          </cell>
          <cell r="DD159">
            <v>39</v>
          </cell>
          <cell r="DE159">
            <v>12</v>
          </cell>
          <cell r="DF159">
            <v>18</v>
          </cell>
          <cell r="DG159">
            <v>3</v>
          </cell>
          <cell r="DH159">
            <v>2</v>
          </cell>
          <cell r="DI159">
            <v>8</v>
          </cell>
        </row>
        <row r="160">
          <cell r="A160" t="str">
            <v>RS 382</v>
          </cell>
          <cell r="B160">
            <v>204</v>
          </cell>
          <cell r="C160" t="str">
            <v>S</v>
          </cell>
          <cell r="D160" t="str">
            <v>T</v>
          </cell>
          <cell r="E160" t="str">
            <v>Chileka Airport - Chirimba (junction M1)</v>
          </cell>
          <cell r="F160" t="str">
            <v>S137</v>
          </cell>
          <cell r="G160">
            <v>6</v>
          </cell>
          <cell r="H160">
            <v>8.3000000000000007</v>
          </cell>
          <cell r="I160" t="str">
            <v>H</v>
          </cell>
          <cell r="J160" t="str">
            <v>BLANTYRE</v>
          </cell>
          <cell r="K160">
            <v>9</v>
          </cell>
          <cell r="L160">
            <v>0</v>
          </cell>
          <cell r="W160">
            <v>65</v>
          </cell>
          <cell r="X160" t="str">
            <v>DS</v>
          </cell>
          <cell r="Y160">
            <v>100</v>
          </cell>
          <cell r="Z160" t="str">
            <v>GR</v>
          </cell>
          <cell r="AA160">
            <v>100</v>
          </cell>
          <cell r="AB160" t="str">
            <v>GR</v>
          </cell>
          <cell r="AC160">
            <v>6</v>
          </cell>
          <cell r="AD160">
            <v>0</v>
          </cell>
          <cell r="AE160">
            <v>0</v>
          </cell>
          <cell r="AF160">
            <v>0</v>
          </cell>
          <cell r="AG160">
            <v>0</v>
          </cell>
          <cell r="AH160">
            <v>0</v>
          </cell>
          <cell r="AI160">
            <v>0</v>
          </cell>
          <cell r="AJ160">
            <v>0</v>
          </cell>
          <cell r="AK160">
            <v>0</v>
          </cell>
          <cell r="AL160">
            <v>0</v>
          </cell>
          <cell r="AM160">
            <v>1</v>
          </cell>
          <cell r="AN160" t="str">
            <v>never resealed</v>
          </cell>
          <cell r="BO160" t="str">
            <v>RS 382</v>
          </cell>
          <cell r="BP160">
            <v>8.3000000000000007</v>
          </cell>
          <cell r="BQ160">
            <v>6.5</v>
          </cell>
          <cell r="BR160" t="str">
            <v>H</v>
          </cell>
          <cell r="BS160">
            <v>0</v>
          </cell>
          <cell r="BT160">
            <v>0</v>
          </cell>
          <cell r="BU160" t="str">
            <v>DS</v>
          </cell>
          <cell r="BV160" t="str">
            <v/>
          </cell>
          <cell r="BW160">
            <v>1</v>
          </cell>
          <cell r="BX160">
            <v>15</v>
          </cell>
          <cell r="BY160" t="str">
            <v xml:space="preserve"> </v>
          </cell>
          <cell r="BZ160">
            <v>1</v>
          </cell>
          <cell r="CA160">
            <v>6</v>
          </cell>
          <cell r="CB160">
            <v>1.077</v>
          </cell>
          <cell r="CC160">
            <v>7</v>
          </cell>
          <cell r="CD160">
            <v>90</v>
          </cell>
          <cell r="CE160">
            <v>75</v>
          </cell>
          <cell r="CF160">
            <v>60</v>
          </cell>
          <cell r="CG160">
            <v>30</v>
          </cell>
          <cell r="CH160">
            <v>15</v>
          </cell>
          <cell r="CI160">
            <v>47</v>
          </cell>
          <cell r="CJ160">
            <v>0.14461538461538462</v>
          </cell>
          <cell r="CK160">
            <v>10</v>
          </cell>
          <cell r="CL160">
            <v>60</v>
          </cell>
          <cell r="CM160">
            <v>0.55154319526627205</v>
          </cell>
          <cell r="CN160">
            <v>0.55154319526627205</v>
          </cell>
          <cell r="CO160">
            <v>0</v>
          </cell>
          <cell r="CP160">
            <v>0</v>
          </cell>
          <cell r="CQ160">
            <v>7.5515431952662722</v>
          </cell>
          <cell r="CR160">
            <v>0</v>
          </cell>
          <cell r="CS160">
            <v>1</v>
          </cell>
          <cell r="CT160">
            <v>0</v>
          </cell>
          <cell r="CU160">
            <v>0</v>
          </cell>
          <cell r="CV160">
            <v>33</v>
          </cell>
          <cell r="CW160">
            <v>33</v>
          </cell>
          <cell r="CX160" t="str">
            <v xml:space="preserve"> </v>
          </cell>
          <cell r="CY160">
            <v>2.5</v>
          </cell>
          <cell r="CZ160">
            <v>2</v>
          </cell>
          <cell r="DA160">
            <v>2.5</v>
          </cell>
          <cell r="DB160">
            <v>860</v>
          </cell>
          <cell r="DC160">
            <v>405</v>
          </cell>
          <cell r="DD160">
            <v>224</v>
          </cell>
          <cell r="DE160">
            <v>65</v>
          </cell>
          <cell r="DF160">
            <v>99</v>
          </cell>
          <cell r="DG160">
            <v>18</v>
          </cell>
          <cell r="DH160">
            <v>9</v>
          </cell>
          <cell r="DI160">
            <v>43</v>
          </cell>
        </row>
        <row r="161">
          <cell r="A161" t="str">
            <v>RS 391</v>
          </cell>
          <cell r="B161">
            <v>213</v>
          </cell>
          <cell r="C161" t="str">
            <v>S</v>
          </cell>
          <cell r="D161" t="str">
            <v>T</v>
          </cell>
          <cell r="E161" t="str">
            <v>Kuntiya - junction M3</v>
          </cell>
          <cell r="F161" t="str">
            <v>S139</v>
          </cell>
          <cell r="G161">
            <v>6</v>
          </cell>
          <cell r="H161">
            <v>2.1</v>
          </cell>
          <cell r="I161" t="str">
            <v>H</v>
          </cell>
          <cell r="J161" t="str">
            <v>ZOMBA CITY</v>
          </cell>
          <cell r="K161">
            <v>9</v>
          </cell>
          <cell r="L161" t="str">
            <v>Changed designation from S142 to S139</v>
          </cell>
          <cell r="W161">
            <v>67</v>
          </cell>
          <cell r="X161" t="str">
            <v>ST</v>
          </cell>
          <cell r="Y161">
            <v>100</v>
          </cell>
          <cell r="Z161" t="str">
            <v>GR</v>
          </cell>
          <cell r="AA161">
            <v>100</v>
          </cell>
          <cell r="AB161" t="str">
            <v>GR</v>
          </cell>
          <cell r="AC161">
            <v>5</v>
          </cell>
          <cell r="AD161">
            <v>0</v>
          </cell>
          <cell r="AE161">
            <v>0</v>
          </cell>
          <cell r="AF161">
            <v>0</v>
          </cell>
          <cell r="AG161">
            <v>0</v>
          </cell>
          <cell r="AH161">
            <v>0</v>
          </cell>
          <cell r="AI161">
            <v>0</v>
          </cell>
          <cell r="AJ161">
            <v>0</v>
          </cell>
          <cell r="AK161">
            <v>0</v>
          </cell>
          <cell r="AL161">
            <v>0</v>
          </cell>
          <cell r="AM161">
            <v>1</v>
          </cell>
          <cell r="AN161" t="str">
            <v>never resealed</v>
          </cell>
          <cell r="BO161" t="str">
            <v>RS 391</v>
          </cell>
          <cell r="BP161">
            <v>2.1</v>
          </cell>
          <cell r="BQ161">
            <v>5.5</v>
          </cell>
          <cell r="BR161" t="str">
            <v>H</v>
          </cell>
          <cell r="BS161">
            <v>0</v>
          </cell>
          <cell r="BT161">
            <v>0</v>
          </cell>
          <cell r="BU161" t="str">
            <v>ST</v>
          </cell>
          <cell r="BV161" t="str">
            <v/>
          </cell>
          <cell r="BW161">
            <v>1</v>
          </cell>
          <cell r="BX161">
            <v>10</v>
          </cell>
          <cell r="BY161" t="str">
            <v xml:space="preserve"> </v>
          </cell>
          <cell r="BZ161">
            <v>1</v>
          </cell>
          <cell r="CA161">
            <v>5</v>
          </cell>
          <cell r="CB161">
            <v>0.90800000000000003</v>
          </cell>
          <cell r="CC161">
            <v>5</v>
          </cell>
          <cell r="CD161">
            <v>85</v>
          </cell>
          <cell r="CE161">
            <v>55</v>
          </cell>
          <cell r="CF161">
            <v>40</v>
          </cell>
          <cell r="CG161">
            <v>45</v>
          </cell>
          <cell r="CH161">
            <v>15</v>
          </cell>
          <cell r="CI161">
            <v>15</v>
          </cell>
          <cell r="CJ161">
            <v>5.454545454545455E-2</v>
          </cell>
          <cell r="CK161">
            <v>10</v>
          </cell>
          <cell r="CL161">
            <v>40</v>
          </cell>
          <cell r="CM161">
            <v>0.38521678321678315</v>
          </cell>
          <cell r="CN161">
            <v>0.38521678321678315</v>
          </cell>
          <cell r="CO161">
            <v>0</v>
          </cell>
          <cell r="CP161">
            <v>0</v>
          </cell>
          <cell r="CQ161">
            <v>5.3852167832167828</v>
          </cell>
          <cell r="CR161">
            <v>0</v>
          </cell>
          <cell r="CS161">
            <v>1</v>
          </cell>
          <cell r="CT161">
            <v>0</v>
          </cell>
          <cell r="CU161">
            <v>0</v>
          </cell>
          <cell r="CV161">
            <v>31</v>
          </cell>
          <cell r="CW161">
            <v>31</v>
          </cell>
          <cell r="CX161" t="str">
            <v xml:space="preserve"> </v>
          </cell>
          <cell r="CY161">
            <v>2</v>
          </cell>
          <cell r="CZ161">
            <v>1.5</v>
          </cell>
          <cell r="DA161">
            <v>2</v>
          </cell>
          <cell r="DB161">
            <v>65</v>
          </cell>
          <cell r="DC161">
            <v>31</v>
          </cell>
          <cell r="DD161">
            <v>17</v>
          </cell>
          <cell r="DE161">
            <v>5</v>
          </cell>
          <cell r="DF161">
            <v>8</v>
          </cell>
          <cell r="DG161">
            <v>2</v>
          </cell>
          <cell r="DH161">
            <v>1</v>
          </cell>
          <cell r="DI161">
            <v>4</v>
          </cell>
        </row>
        <row r="162">
          <cell r="A162" t="str">
            <v>RS 393</v>
          </cell>
          <cell r="B162">
            <v>215</v>
          </cell>
          <cell r="C162" t="str">
            <v>S</v>
          </cell>
          <cell r="D162" t="str">
            <v>T</v>
          </cell>
          <cell r="E162" t="str">
            <v>M3 junction - Ndege (Air Wing)</v>
          </cell>
          <cell r="F162" t="str">
            <v>S143</v>
          </cell>
          <cell r="G162">
            <v>1</v>
          </cell>
          <cell r="H162">
            <v>3.9</v>
          </cell>
          <cell r="I162" t="str">
            <v>F</v>
          </cell>
          <cell r="J162" t="str">
            <v>ZOMBA</v>
          </cell>
          <cell r="K162">
            <v>9</v>
          </cell>
          <cell r="L162">
            <v>0</v>
          </cell>
          <cell r="W162">
            <v>83</v>
          </cell>
          <cell r="X162" t="str">
            <v>ST</v>
          </cell>
          <cell r="Y162">
            <v>100</v>
          </cell>
          <cell r="Z162" t="str">
            <v>GR</v>
          </cell>
          <cell r="AA162">
            <v>100</v>
          </cell>
          <cell r="AB162" t="str">
            <v>GR</v>
          </cell>
          <cell r="AC162">
            <v>10</v>
          </cell>
          <cell r="AD162">
            <v>0</v>
          </cell>
          <cell r="AE162">
            <v>0</v>
          </cell>
          <cell r="AF162">
            <v>0</v>
          </cell>
          <cell r="AG162">
            <v>0</v>
          </cell>
          <cell r="AH162">
            <v>0</v>
          </cell>
          <cell r="AI162">
            <v>0</v>
          </cell>
          <cell r="AJ162">
            <v>0</v>
          </cell>
          <cell r="AK162">
            <v>0</v>
          </cell>
          <cell r="AL162">
            <v>0</v>
          </cell>
          <cell r="AM162">
            <v>1</v>
          </cell>
          <cell r="AN162" t="str">
            <v>never resealed</v>
          </cell>
          <cell r="BO162" t="str">
            <v>RS 393</v>
          </cell>
          <cell r="BP162">
            <v>3.9</v>
          </cell>
          <cell r="BQ162">
            <v>6</v>
          </cell>
          <cell r="BR162" t="str">
            <v>F</v>
          </cell>
          <cell r="BS162">
            <v>0</v>
          </cell>
          <cell r="BT162">
            <v>0</v>
          </cell>
          <cell r="BU162" t="str">
            <v>ST</v>
          </cell>
          <cell r="BV162" t="str">
            <v/>
          </cell>
          <cell r="BW162">
            <v>1</v>
          </cell>
          <cell r="BX162">
            <v>10</v>
          </cell>
          <cell r="BY162" t="str">
            <v xml:space="preserve"> </v>
          </cell>
          <cell r="BZ162">
            <v>1</v>
          </cell>
          <cell r="CA162">
            <v>10</v>
          </cell>
          <cell r="CB162">
            <v>0.90800000000000003</v>
          </cell>
          <cell r="CC162">
            <v>8.35</v>
          </cell>
          <cell r="CD162">
            <v>50</v>
          </cell>
          <cell r="CE162">
            <v>20</v>
          </cell>
          <cell r="CF162">
            <v>5</v>
          </cell>
          <cell r="CG162">
            <v>45</v>
          </cell>
          <cell r="CH162">
            <v>15</v>
          </cell>
          <cell r="CI162">
            <v>12</v>
          </cell>
          <cell r="CJ162">
            <v>4.0000000000000008E-2</v>
          </cell>
          <cell r="CK162">
            <v>5.04</v>
          </cell>
          <cell r="CL162">
            <v>5</v>
          </cell>
          <cell r="CM162">
            <v>9.8584615384615396E-2</v>
          </cell>
          <cell r="CN162">
            <v>9.8584615384615396E-2</v>
          </cell>
          <cell r="CO162">
            <v>0</v>
          </cell>
          <cell r="CP162">
            <v>0</v>
          </cell>
          <cell r="CQ162">
            <v>8.4485846153846147</v>
          </cell>
          <cell r="CR162">
            <v>0</v>
          </cell>
          <cell r="CS162">
            <v>1</v>
          </cell>
          <cell r="CT162">
            <v>0</v>
          </cell>
          <cell r="CU162">
            <v>0</v>
          </cell>
          <cell r="CV162">
            <v>15</v>
          </cell>
          <cell r="CW162">
            <v>15</v>
          </cell>
          <cell r="CX162" t="str">
            <v xml:space="preserve"> </v>
          </cell>
          <cell r="CY162">
            <v>1.5</v>
          </cell>
          <cell r="CZ162">
            <v>1.5</v>
          </cell>
          <cell r="DA162">
            <v>2</v>
          </cell>
          <cell r="DB162">
            <v>80</v>
          </cell>
          <cell r="DC162">
            <v>38</v>
          </cell>
          <cell r="DD162">
            <v>21</v>
          </cell>
          <cell r="DE162">
            <v>6</v>
          </cell>
          <cell r="DF162">
            <v>10</v>
          </cell>
          <cell r="DG162">
            <v>2</v>
          </cell>
          <cell r="DH162">
            <v>1</v>
          </cell>
          <cell r="DI162">
            <v>4</v>
          </cell>
        </row>
        <row r="163">
          <cell r="A163" t="str">
            <v>RS 406</v>
          </cell>
          <cell r="B163">
            <v>228</v>
          </cell>
          <cell r="C163" t="str">
            <v>S</v>
          </cell>
          <cell r="D163" t="str">
            <v>T</v>
          </cell>
          <cell r="E163" t="str">
            <v>Chiradzulu - Walala</v>
          </cell>
          <cell r="F163" t="str">
            <v>S146</v>
          </cell>
          <cell r="G163">
            <v>3</v>
          </cell>
          <cell r="H163">
            <v>11.7</v>
          </cell>
          <cell r="I163" t="str">
            <v>R</v>
          </cell>
          <cell r="J163" t="str">
            <v>CHIRADZULU</v>
          </cell>
          <cell r="K163">
            <v>9</v>
          </cell>
          <cell r="L163">
            <v>0</v>
          </cell>
          <cell r="W163">
            <v>80</v>
          </cell>
          <cell r="X163" t="str">
            <v>ST</v>
          </cell>
          <cell r="Y163">
            <v>150</v>
          </cell>
          <cell r="Z163" t="str">
            <v>GR</v>
          </cell>
          <cell r="AA163">
            <v>100</v>
          </cell>
          <cell r="AB163" t="str">
            <v>GR</v>
          </cell>
          <cell r="AC163">
            <v>5</v>
          </cell>
          <cell r="AD163" t="str">
            <v>PM</v>
          </cell>
          <cell r="AE163">
            <v>0</v>
          </cell>
          <cell r="AF163">
            <v>0</v>
          </cell>
          <cell r="AG163">
            <v>0</v>
          </cell>
          <cell r="AH163">
            <v>0</v>
          </cell>
          <cell r="AI163">
            <v>0</v>
          </cell>
          <cell r="AJ163">
            <v>0</v>
          </cell>
          <cell r="AK163">
            <v>0</v>
          </cell>
          <cell r="AL163">
            <v>0</v>
          </cell>
          <cell r="AM163">
            <v>1</v>
          </cell>
          <cell r="AN163" t="str">
            <v>never resealed</v>
          </cell>
          <cell r="BO163" t="str">
            <v>RS 406</v>
          </cell>
          <cell r="BP163">
            <v>11.7</v>
          </cell>
          <cell r="BQ163">
            <v>6.7</v>
          </cell>
          <cell r="BR163" t="str">
            <v>R</v>
          </cell>
          <cell r="BS163">
            <v>0</v>
          </cell>
          <cell r="BT163">
            <v>0</v>
          </cell>
          <cell r="BU163" t="str">
            <v>ST</v>
          </cell>
          <cell r="BV163" t="str">
            <v/>
          </cell>
          <cell r="BW163">
            <v>1</v>
          </cell>
          <cell r="BX163">
            <v>10</v>
          </cell>
          <cell r="BY163" t="str">
            <v xml:space="preserve"> </v>
          </cell>
          <cell r="BZ163">
            <v>1</v>
          </cell>
          <cell r="CA163">
            <v>5</v>
          </cell>
          <cell r="CB163">
            <v>0.90800000000000003</v>
          </cell>
          <cell r="CC163">
            <v>6.28</v>
          </cell>
          <cell r="CD163">
            <v>90</v>
          </cell>
          <cell r="CE163">
            <v>65</v>
          </cell>
          <cell r="CF163">
            <v>50</v>
          </cell>
          <cell r="CG163">
            <v>40</v>
          </cell>
          <cell r="CH163">
            <v>15</v>
          </cell>
          <cell r="CI163">
            <v>10</v>
          </cell>
          <cell r="CJ163">
            <v>2.9850746268656716E-2</v>
          </cell>
          <cell r="CK163">
            <v>10</v>
          </cell>
          <cell r="CL163">
            <v>50</v>
          </cell>
          <cell r="CM163">
            <v>0.44204362801377722</v>
          </cell>
          <cell r="CN163">
            <v>0.44204362801377722</v>
          </cell>
          <cell r="CO163">
            <v>0</v>
          </cell>
          <cell r="CP163">
            <v>0</v>
          </cell>
          <cell r="CQ163">
            <v>6.7220436280137772</v>
          </cell>
          <cell r="CR163">
            <v>0</v>
          </cell>
          <cell r="CS163">
            <v>1</v>
          </cell>
          <cell r="CT163">
            <v>0</v>
          </cell>
          <cell r="CU163">
            <v>0</v>
          </cell>
          <cell r="CV163">
            <v>18</v>
          </cell>
          <cell r="CW163">
            <v>18</v>
          </cell>
          <cell r="CX163" t="str">
            <v xml:space="preserve"> </v>
          </cell>
          <cell r="CY163">
            <v>2</v>
          </cell>
          <cell r="CZ163">
            <v>2</v>
          </cell>
          <cell r="DA163">
            <v>1.5</v>
          </cell>
          <cell r="DB163">
            <v>190</v>
          </cell>
          <cell r="DC163">
            <v>90</v>
          </cell>
          <cell r="DD163">
            <v>50</v>
          </cell>
          <cell r="DE163">
            <v>15</v>
          </cell>
          <cell r="DF163">
            <v>22</v>
          </cell>
          <cell r="DG163">
            <v>4</v>
          </cell>
          <cell r="DH163">
            <v>2</v>
          </cell>
          <cell r="DI163">
            <v>10</v>
          </cell>
        </row>
        <row r="164">
          <cell r="A164" t="str">
            <v>RS 407</v>
          </cell>
          <cell r="B164">
            <v>229</v>
          </cell>
          <cell r="C164" t="str">
            <v>S</v>
          </cell>
          <cell r="D164" t="str">
            <v>T</v>
          </cell>
          <cell r="E164" t="str">
            <v>Walala - Limbe (junction M3)</v>
          </cell>
          <cell r="F164" t="str">
            <v>S146</v>
          </cell>
          <cell r="G164">
            <v>4</v>
          </cell>
          <cell r="H164">
            <v>2.5</v>
          </cell>
          <cell r="I164" t="str">
            <v>R</v>
          </cell>
          <cell r="J164" t="str">
            <v>BLANTYRE</v>
          </cell>
          <cell r="K164">
            <v>9</v>
          </cell>
          <cell r="L164">
            <v>0</v>
          </cell>
          <cell r="W164">
            <v>80</v>
          </cell>
          <cell r="X164" t="str">
            <v>ST</v>
          </cell>
          <cell r="Y164">
            <v>150</v>
          </cell>
          <cell r="Z164" t="str">
            <v>GR</v>
          </cell>
          <cell r="AA164">
            <v>100</v>
          </cell>
          <cell r="AB164" t="str">
            <v>GR</v>
          </cell>
          <cell r="AC164">
            <v>5</v>
          </cell>
          <cell r="AD164" t="str">
            <v>PM</v>
          </cell>
          <cell r="AE164">
            <v>0</v>
          </cell>
          <cell r="AF164">
            <v>0</v>
          </cell>
          <cell r="AG164">
            <v>0</v>
          </cell>
          <cell r="AH164">
            <v>0</v>
          </cell>
          <cell r="AI164">
            <v>0</v>
          </cell>
          <cell r="AJ164">
            <v>0</v>
          </cell>
          <cell r="AK164">
            <v>0</v>
          </cell>
          <cell r="AL164">
            <v>0</v>
          </cell>
          <cell r="AM164">
            <v>1</v>
          </cell>
          <cell r="AN164" t="str">
            <v>never resealed</v>
          </cell>
          <cell r="BO164" t="str">
            <v>RS 407</v>
          </cell>
          <cell r="BP164">
            <v>2.5</v>
          </cell>
          <cell r="BQ164">
            <v>6.7</v>
          </cell>
          <cell r="BR164" t="str">
            <v>R</v>
          </cell>
          <cell r="BS164">
            <v>0</v>
          </cell>
          <cell r="BT164">
            <v>0</v>
          </cell>
          <cell r="BU164" t="str">
            <v>ST</v>
          </cell>
          <cell r="BV164" t="str">
            <v/>
          </cell>
          <cell r="BW164">
            <v>1</v>
          </cell>
          <cell r="BX164">
            <v>10</v>
          </cell>
          <cell r="BY164" t="str">
            <v xml:space="preserve"> </v>
          </cell>
          <cell r="BZ164">
            <v>1</v>
          </cell>
          <cell r="CA164">
            <v>5</v>
          </cell>
          <cell r="CB164">
            <v>0.90800000000000003</v>
          </cell>
          <cell r="CC164">
            <v>6.28</v>
          </cell>
          <cell r="CD164">
            <v>85</v>
          </cell>
          <cell r="CE164">
            <v>70</v>
          </cell>
          <cell r="CF164">
            <v>55</v>
          </cell>
          <cell r="CG164">
            <v>30</v>
          </cell>
          <cell r="CH164">
            <v>15</v>
          </cell>
          <cell r="CI164">
            <v>15</v>
          </cell>
          <cell r="CJ164">
            <v>4.4776119402985072E-2</v>
          </cell>
          <cell r="CK164">
            <v>10</v>
          </cell>
          <cell r="CL164">
            <v>55</v>
          </cell>
          <cell r="CM164">
            <v>0.48075774971297353</v>
          </cell>
          <cell r="CN164">
            <v>0.48075774971297353</v>
          </cell>
          <cell r="CO164">
            <v>0</v>
          </cell>
          <cell r="CP164">
            <v>0</v>
          </cell>
          <cell r="CQ164">
            <v>6.7607577497129734</v>
          </cell>
          <cell r="CR164">
            <v>0</v>
          </cell>
          <cell r="CS164">
            <v>1</v>
          </cell>
          <cell r="CT164">
            <v>0</v>
          </cell>
          <cell r="CU164">
            <v>0</v>
          </cell>
          <cell r="CV164">
            <v>18</v>
          </cell>
          <cell r="CW164">
            <v>18</v>
          </cell>
          <cell r="CX164" t="str">
            <v xml:space="preserve"> </v>
          </cell>
          <cell r="CY164">
            <v>2</v>
          </cell>
          <cell r="CZ164">
            <v>2</v>
          </cell>
          <cell r="DA164">
            <v>2</v>
          </cell>
          <cell r="DB164">
            <v>200</v>
          </cell>
          <cell r="DC164">
            <v>94</v>
          </cell>
          <cell r="DD164">
            <v>52</v>
          </cell>
          <cell r="DE164">
            <v>15</v>
          </cell>
          <cell r="DF164">
            <v>23</v>
          </cell>
          <cell r="DG164">
            <v>4</v>
          </cell>
          <cell r="DH164">
            <v>2</v>
          </cell>
          <cell r="DI164">
            <v>10</v>
          </cell>
        </row>
        <row r="165">
          <cell r="A165" t="str">
            <v>RS 462</v>
          </cell>
          <cell r="B165">
            <v>284</v>
          </cell>
          <cell r="C165" t="str">
            <v>N</v>
          </cell>
          <cell r="D165" t="str">
            <v>T</v>
          </cell>
          <cell r="E165" t="str">
            <v>Kalwe - Nkhata Bay</v>
          </cell>
          <cell r="F165" t="str">
            <v>T318</v>
          </cell>
          <cell r="G165">
            <v>1</v>
          </cell>
          <cell r="H165">
            <v>5.2</v>
          </cell>
          <cell r="I165" t="str">
            <v>F</v>
          </cell>
          <cell r="J165" t="str">
            <v>NKHATA BAY</v>
          </cell>
          <cell r="K165">
            <v>3</v>
          </cell>
          <cell r="L165" t="str">
            <v>Changed from feeder to trunk as bitumen road</v>
          </cell>
          <cell r="W165">
            <v>75</v>
          </cell>
          <cell r="X165" t="str">
            <v>ST</v>
          </cell>
          <cell r="Y165">
            <v>150</v>
          </cell>
          <cell r="Z165" t="str">
            <v>SG</v>
          </cell>
          <cell r="AA165">
            <v>100</v>
          </cell>
          <cell r="AB165" t="str">
            <v>GR</v>
          </cell>
          <cell r="AC165">
            <v>7</v>
          </cell>
          <cell r="AD165" t="str">
            <v>PM</v>
          </cell>
          <cell r="AE165">
            <v>0</v>
          </cell>
          <cell r="AF165">
            <v>0</v>
          </cell>
          <cell r="AG165">
            <v>0</v>
          </cell>
          <cell r="AH165">
            <v>0</v>
          </cell>
          <cell r="AI165">
            <v>0</v>
          </cell>
          <cell r="AJ165">
            <v>0</v>
          </cell>
          <cell r="AK165">
            <v>0</v>
          </cell>
          <cell r="AL165">
            <v>0</v>
          </cell>
          <cell r="AM165">
            <v>3</v>
          </cell>
          <cell r="AN165" t="str">
            <v>never resealed</v>
          </cell>
          <cell r="BO165" t="str">
            <v>RS 462</v>
          </cell>
          <cell r="BP165">
            <v>5.2</v>
          </cell>
          <cell r="BQ165">
            <v>5.5</v>
          </cell>
          <cell r="BR165" t="str">
            <v>F</v>
          </cell>
          <cell r="BS165" t="str">
            <v>C</v>
          </cell>
          <cell r="BT165">
            <v>0</v>
          </cell>
          <cell r="BU165" t="str">
            <v>ST</v>
          </cell>
          <cell r="BV165" t="str">
            <v/>
          </cell>
          <cell r="BW165">
            <v>3</v>
          </cell>
          <cell r="BX165">
            <v>10</v>
          </cell>
          <cell r="BY165" t="str">
            <v xml:space="preserve"> </v>
          </cell>
          <cell r="BZ165">
            <v>2</v>
          </cell>
          <cell r="CA165">
            <v>7</v>
          </cell>
          <cell r="CB165">
            <v>1.36</v>
          </cell>
          <cell r="CC165">
            <v>6.560767608637696</v>
          </cell>
          <cell r="CD165">
            <v>0</v>
          </cell>
          <cell r="CE165">
            <v>0</v>
          </cell>
          <cell r="CF165">
            <v>0</v>
          </cell>
          <cell r="CG165">
            <v>0</v>
          </cell>
          <cell r="CH165">
            <v>0</v>
          </cell>
          <cell r="CI165">
            <v>27</v>
          </cell>
          <cell r="CJ165">
            <v>9.8181818181818176E-2</v>
          </cell>
          <cell r="CK165">
            <v>9.8181818181818176E-2</v>
          </cell>
          <cell r="CL165">
            <v>0</v>
          </cell>
          <cell r="CM165">
            <v>3.8064335664335661E-2</v>
          </cell>
          <cell r="CN165">
            <v>3.8064335664335661E-2</v>
          </cell>
          <cell r="CO165">
            <v>0</v>
          </cell>
          <cell r="CP165">
            <v>0</v>
          </cell>
          <cell r="CQ165">
            <v>6.5988319443020318</v>
          </cell>
          <cell r="CR165">
            <v>0</v>
          </cell>
          <cell r="CS165">
            <v>1</v>
          </cell>
          <cell r="CT165">
            <v>0</v>
          </cell>
          <cell r="CU165">
            <v>0</v>
          </cell>
          <cell r="CV165">
            <v>23</v>
          </cell>
          <cell r="CW165">
            <v>23</v>
          </cell>
          <cell r="CX165" t="str">
            <v xml:space="preserve"> </v>
          </cell>
          <cell r="CY165">
            <v>2</v>
          </cell>
          <cell r="CZ165">
            <v>2</v>
          </cell>
          <cell r="DA165">
            <v>2</v>
          </cell>
          <cell r="DB165">
            <v>300</v>
          </cell>
          <cell r="DC165">
            <v>141</v>
          </cell>
          <cell r="DD165">
            <v>78</v>
          </cell>
          <cell r="DE165">
            <v>23</v>
          </cell>
          <cell r="DF165">
            <v>35</v>
          </cell>
          <cell r="DG165">
            <v>6</v>
          </cell>
          <cell r="DH165">
            <v>3</v>
          </cell>
          <cell r="DI165">
            <v>15</v>
          </cell>
        </row>
        <row r="166">
          <cell r="A166" t="str">
            <v>RS 235</v>
          </cell>
          <cell r="B166">
            <v>57</v>
          </cell>
          <cell r="C166" t="str">
            <v>C</v>
          </cell>
          <cell r="D166" t="str">
            <v>T</v>
          </cell>
          <cell r="E166" t="str">
            <v>Kamwendo - Matutu (junction S116)</v>
          </cell>
          <cell r="F166" t="str">
            <v>T334</v>
          </cell>
          <cell r="G166">
            <v>1</v>
          </cell>
          <cell r="H166">
            <v>16.899999999999999</v>
          </cell>
          <cell r="I166" t="str">
            <v>F</v>
          </cell>
          <cell r="J166" t="str">
            <v>MCHINJI</v>
          </cell>
          <cell r="K166">
            <v>6</v>
          </cell>
          <cell r="L166" t="str">
            <v>Changed designation from S116 to T334. Changed to trunk</v>
          </cell>
          <cell r="W166">
            <v>98</v>
          </cell>
          <cell r="X166" t="str">
            <v>DS</v>
          </cell>
          <cell r="Y166">
            <v>150</v>
          </cell>
          <cell r="Z166" t="str">
            <v>GR</v>
          </cell>
          <cell r="AA166">
            <v>150</v>
          </cell>
          <cell r="AB166" t="str">
            <v>GR</v>
          </cell>
          <cell r="AC166">
            <v>5</v>
          </cell>
          <cell r="AD166">
            <v>0</v>
          </cell>
          <cell r="AE166">
            <v>0</v>
          </cell>
          <cell r="AF166">
            <v>0</v>
          </cell>
          <cell r="AG166">
            <v>0</v>
          </cell>
          <cell r="AH166">
            <v>0</v>
          </cell>
          <cell r="AI166">
            <v>0</v>
          </cell>
          <cell r="AJ166">
            <v>0</v>
          </cell>
          <cell r="AK166">
            <v>0</v>
          </cell>
          <cell r="AL166">
            <v>0</v>
          </cell>
          <cell r="AM166">
            <v>1</v>
          </cell>
          <cell r="AN166" t="str">
            <v>never resealed</v>
          </cell>
          <cell r="BO166" t="str">
            <v>RS 235</v>
          </cell>
          <cell r="BP166">
            <v>16.899999999999999</v>
          </cell>
          <cell r="BQ166">
            <v>6.7</v>
          </cell>
          <cell r="BR166" t="str">
            <v>F</v>
          </cell>
          <cell r="BS166">
            <v>0</v>
          </cell>
          <cell r="BT166">
            <v>0</v>
          </cell>
          <cell r="BU166" t="str">
            <v>DS</v>
          </cell>
          <cell r="BV166" t="str">
            <v/>
          </cell>
          <cell r="BW166">
            <v>1</v>
          </cell>
          <cell r="BX166">
            <v>15</v>
          </cell>
          <cell r="BY166" t="str">
            <v xml:space="preserve"> </v>
          </cell>
          <cell r="BZ166">
            <v>1</v>
          </cell>
          <cell r="CA166">
            <v>5</v>
          </cell>
          <cell r="CB166">
            <v>1.5270000000000001</v>
          </cell>
          <cell r="CC166">
            <v>3.3</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3.3</v>
          </cell>
          <cell r="CR166">
            <v>0</v>
          </cell>
          <cell r="CS166">
            <v>1</v>
          </cell>
          <cell r="CT166">
            <v>0</v>
          </cell>
          <cell r="CU166">
            <v>0</v>
          </cell>
          <cell r="CV166">
            <v>0</v>
          </cell>
          <cell r="CW166">
            <v>0</v>
          </cell>
          <cell r="CX166" t="str">
            <v xml:space="preserve"> </v>
          </cell>
          <cell r="CY166">
            <v>1</v>
          </cell>
          <cell r="CZ166">
            <v>1</v>
          </cell>
          <cell r="DA166">
            <v>1</v>
          </cell>
          <cell r="DB166">
            <v>80</v>
          </cell>
          <cell r="DC166">
            <v>38</v>
          </cell>
          <cell r="DD166">
            <v>21</v>
          </cell>
          <cell r="DE166">
            <v>6</v>
          </cell>
          <cell r="DF166">
            <v>10</v>
          </cell>
          <cell r="DG166">
            <v>2</v>
          </cell>
          <cell r="DH166">
            <v>1</v>
          </cell>
          <cell r="DI166">
            <v>4</v>
          </cell>
        </row>
        <row r="167">
          <cell r="A167" t="str">
            <v>RS 153</v>
          </cell>
          <cell r="B167">
            <v>153</v>
          </cell>
          <cell r="C167" t="str">
            <v>C</v>
          </cell>
          <cell r="D167" t="str">
            <v>U</v>
          </cell>
          <cell r="E167" t="str">
            <v>Chidzanja Road</v>
          </cell>
          <cell r="F167" t="str">
            <v>Urban</v>
          </cell>
          <cell r="G167">
            <v>1</v>
          </cell>
          <cell r="H167">
            <v>6.5</v>
          </cell>
          <cell r="I167" t="str">
            <v>R</v>
          </cell>
          <cell r="J167" t="str">
            <v>LILONGWE CITY</v>
          </cell>
          <cell r="K167" t="str">
            <v>C</v>
          </cell>
          <cell r="L167">
            <v>0</v>
          </cell>
          <cell r="W167">
            <v>83</v>
          </cell>
          <cell r="X167" t="str">
            <v>SA</v>
          </cell>
          <cell r="Y167">
            <v>150</v>
          </cell>
          <cell r="Z167" t="str">
            <v>GR</v>
          </cell>
          <cell r="AA167">
            <v>100</v>
          </cell>
          <cell r="AB167" t="str">
            <v>GR</v>
          </cell>
          <cell r="AC167">
            <v>5</v>
          </cell>
          <cell r="AD167" t="str">
            <v>CC</v>
          </cell>
          <cell r="AE167">
            <v>97</v>
          </cell>
          <cell r="AF167" t="str">
            <v>SS</v>
          </cell>
          <cell r="AG167" t="str">
            <v>SS</v>
          </cell>
          <cell r="AH167">
            <v>5</v>
          </cell>
          <cell r="AI167">
            <v>0</v>
          </cell>
          <cell r="AJ167">
            <v>0</v>
          </cell>
          <cell r="AK167">
            <v>0</v>
          </cell>
          <cell r="AL167">
            <v>0</v>
          </cell>
          <cell r="AM167">
            <v>3</v>
          </cell>
          <cell r="AN167">
            <v>0</v>
          </cell>
          <cell r="BO167" t="str">
            <v>RS 153</v>
          </cell>
          <cell r="BP167">
            <v>6.5</v>
          </cell>
          <cell r="BQ167">
            <v>6</v>
          </cell>
          <cell r="BR167" t="str">
            <v>R</v>
          </cell>
          <cell r="BS167" t="str">
            <v>S</v>
          </cell>
          <cell r="BT167">
            <v>0</v>
          </cell>
          <cell r="BU167" t="str">
            <v>SS</v>
          </cell>
          <cell r="BV167" t="str">
            <v>SA</v>
          </cell>
          <cell r="BW167">
            <v>3</v>
          </cell>
          <cell r="BX167">
            <v>5</v>
          </cell>
          <cell r="BY167">
            <v>10</v>
          </cell>
          <cell r="BZ167">
            <v>1</v>
          </cell>
          <cell r="CA167">
            <v>5</v>
          </cell>
          <cell r="CB167">
            <v>0.90800000000000003</v>
          </cell>
          <cell r="CC167">
            <v>7.78</v>
          </cell>
          <cell r="CD167">
            <v>2.5</v>
          </cell>
          <cell r="CE167">
            <v>0</v>
          </cell>
          <cell r="CF167">
            <v>0</v>
          </cell>
          <cell r="CG167">
            <v>2.5</v>
          </cell>
          <cell r="CH167">
            <v>0</v>
          </cell>
          <cell r="CI167">
            <v>1.3</v>
          </cell>
          <cell r="CJ167">
            <v>4.3333333333333331E-3</v>
          </cell>
          <cell r="CK167">
            <v>4.3333333333333331E-3</v>
          </cell>
          <cell r="CL167">
            <v>0</v>
          </cell>
          <cell r="CM167">
            <v>1.6799999999999999E-3</v>
          </cell>
          <cell r="CN167">
            <v>1.6799999999999999E-3</v>
          </cell>
          <cell r="CO167">
            <v>0</v>
          </cell>
          <cell r="CP167">
            <v>0</v>
          </cell>
          <cell r="CQ167">
            <v>7.7816800000000006</v>
          </cell>
          <cell r="CR167">
            <v>0.5</v>
          </cell>
          <cell r="CS167">
            <v>1</v>
          </cell>
          <cell r="CT167">
            <v>0</v>
          </cell>
          <cell r="CU167">
            <v>0</v>
          </cell>
          <cell r="CV167">
            <v>1</v>
          </cell>
          <cell r="CW167">
            <v>15</v>
          </cell>
          <cell r="CX167">
            <v>30</v>
          </cell>
          <cell r="CY167">
            <v>2</v>
          </cell>
          <cell r="CZ167">
            <v>2</v>
          </cell>
          <cell r="DA167">
            <v>1.5</v>
          </cell>
          <cell r="DB167">
            <v>1894</v>
          </cell>
          <cell r="DC167">
            <v>947</v>
          </cell>
          <cell r="DD167">
            <v>512</v>
          </cell>
          <cell r="DE167">
            <v>95</v>
          </cell>
          <cell r="DF167">
            <v>275</v>
          </cell>
          <cell r="DG167">
            <v>29</v>
          </cell>
          <cell r="DH167">
            <v>19</v>
          </cell>
          <cell r="DI167">
            <v>19</v>
          </cell>
        </row>
        <row r="168">
          <cell r="A168" t="str">
            <v>RS 154</v>
          </cell>
          <cell r="B168">
            <v>154</v>
          </cell>
          <cell r="C168" t="str">
            <v>C</v>
          </cell>
          <cell r="D168" t="str">
            <v>U</v>
          </cell>
          <cell r="E168" t="str">
            <v>Chendawaka Road (M1 to junction D189)</v>
          </cell>
          <cell r="F168" t="str">
            <v>Urban</v>
          </cell>
          <cell r="G168">
            <v>2</v>
          </cell>
          <cell r="H168">
            <v>5</v>
          </cell>
          <cell r="I168" t="str">
            <v>R</v>
          </cell>
          <cell r="J168" t="str">
            <v>LILONGWE CITY</v>
          </cell>
          <cell r="K168" t="str">
            <v>C</v>
          </cell>
          <cell r="L168">
            <v>0</v>
          </cell>
          <cell r="W168">
            <v>75</v>
          </cell>
          <cell r="X168" t="str">
            <v>DS</v>
          </cell>
          <cell r="Y168">
            <v>150</v>
          </cell>
          <cell r="Z168" t="str">
            <v>GR</v>
          </cell>
          <cell r="AA168">
            <v>100</v>
          </cell>
          <cell r="AB168" t="str">
            <v>GR</v>
          </cell>
          <cell r="AC168">
            <v>5</v>
          </cell>
          <cell r="AD168">
            <v>0</v>
          </cell>
          <cell r="AE168">
            <v>97</v>
          </cell>
          <cell r="AF168" t="str">
            <v>SS</v>
          </cell>
          <cell r="AG168" t="str">
            <v>SS</v>
          </cell>
          <cell r="AH168">
            <v>5</v>
          </cell>
          <cell r="AI168">
            <v>0</v>
          </cell>
          <cell r="AJ168">
            <v>0</v>
          </cell>
          <cell r="AK168">
            <v>0</v>
          </cell>
          <cell r="AL168">
            <v>0</v>
          </cell>
          <cell r="AM168">
            <v>7</v>
          </cell>
          <cell r="AN168">
            <v>0</v>
          </cell>
          <cell r="BO168" t="str">
            <v>RS 154</v>
          </cell>
          <cell r="BP168">
            <v>5</v>
          </cell>
          <cell r="BQ168">
            <v>6</v>
          </cell>
          <cell r="BR168" t="str">
            <v>R</v>
          </cell>
          <cell r="BS168">
            <v>0</v>
          </cell>
          <cell r="BT168">
            <v>0</v>
          </cell>
          <cell r="BU168" t="str">
            <v>SS</v>
          </cell>
          <cell r="BV168" t="str">
            <v>DS</v>
          </cell>
          <cell r="BW168">
            <v>7</v>
          </cell>
          <cell r="BX168">
            <v>5</v>
          </cell>
          <cell r="BY168">
            <v>15</v>
          </cell>
          <cell r="BZ168">
            <v>1</v>
          </cell>
          <cell r="CA168">
            <v>5</v>
          </cell>
          <cell r="CB168">
            <v>1.077</v>
          </cell>
          <cell r="CC168">
            <v>5.52</v>
          </cell>
          <cell r="CD168">
            <v>8</v>
          </cell>
          <cell r="CE168">
            <v>7</v>
          </cell>
          <cell r="CF168">
            <v>0</v>
          </cell>
          <cell r="CG168">
            <v>8</v>
          </cell>
          <cell r="CH168">
            <v>7</v>
          </cell>
          <cell r="CI168">
            <v>0</v>
          </cell>
          <cell r="CJ168">
            <v>0</v>
          </cell>
          <cell r="CK168">
            <v>0</v>
          </cell>
          <cell r="CL168">
            <v>0</v>
          </cell>
          <cell r="CM168">
            <v>0</v>
          </cell>
          <cell r="CN168">
            <v>0</v>
          </cell>
          <cell r="CO168">
            <v>0</v>
          </cell>
          <cell r="CP168">
            <v>0</v>
          </cell>
          <cell r="CQ168">
            <v>5.52</v>
          </cell>
          <cell r="CR168">
            <v>0</v>
          </cell>
          <cell r="CS168">
            <v>1</v>
          </cell>
          <cell r="CT168">
            <v>0</v>
          </cell>
          <cell r="CU168">
            <v>0</v>
          </cell>
          <cell r="CV168">
            <v>1</v>
          </cell>
          <cell r="CW168">
            <v>23</v>
          </cell>
          <cell r="CX168">
            <v>46</v>
          </cell>
          <cell r="CY168">
            <v>1.5</v>
          </cell>
          <cell r="CZ168">
            <v>1</v>
          </cell>
          <cell r="DA168">
            <v>1</v>
          </cell>
          <cell r="DB168">
            <v>1842</v>
          </cell>
          <cell r="DC168">
            <v>921</v>
          </cell>
          <cell r="DD168">
            <v>498</v>
          </cell>
          <cell r="DE168">
            <v>93</v>
          </cell>
          <cell r="DF168">
            <v>268</v>
          </cell>
          <cell r="DG168">
            <v>28</v>
          </cell>
          <cell r="DH168">
            <v>19</v>
          </cell>
          <cell r="DI168">
            <v>19</v>
          </cell>
        </row>
        <row r="169">
          <cell r="A169" t="str">
            <v>RS 155</v>
          </cell>
          <cell r="B169">
            <v>155</v>
          </cell>
          <cell r="C169" t="str">
            <v>C</v>
          </cell>
          <cell r="D169" t="str">
            <v>U</v>
          </cell>
          <cell r="E169" t="str">
            <v>Chilambula Road</v>
          </cell>
          <cell r="F169" t="str">
            <v>Urban</v>
          </cell>
          <cell r="G169">
            <v>3</v>
          </cell>
          <cell r="H169">
            <v>4</v>
          </cell>
          <cell r="I169" t="str">
            <v>R</v>
          </cell>
          <cell r="J169" t="str">
            <v>LILONGWE CITY</v>
          </cell>
          <cell r="K169" t="str">
            <v>C</v>
          </cell>
          <cell r="L169">
            <v>0</v>
          </cell>
          <cell r="W169">
            <v>73</v>
          </cell>
          <cell r="X169" t="str">
            <v>AC</v>
          </cell>
          <cell r="Y169">
            <v>150</v>
          </cell>
          <cell r="Z169" t="str">
            <v>GR</v>
          </cell>
          <cell r="AA169">
            <v>100</v>
          </cell>
          <cell r="AB169" t="str">
            <v>GR</v>
          </cell>
          <cell r="AC169">
            <v>5</v>
          </cell>
          <cell r="AD169" t="str">
            <v>AM</v>
          </cell>
          <cell r="AE169">
            <v>98</v>
          </cell>
          <cell r="AF169" t="str">
            <v>SS</v>
          </cell>
          <cell r="AG169" t="str">
            <v>SS</v>
          </cell>
          <cell r="AH169">
            <v>5</v>
          </cell>
          <cell r="AI169">
            <v>0</v>
          </cell>
          <cell r="AJ169">
            <v>0</v>
          </cell>
          <cell r="AK169">
            <v>0</v>
          </cell>
          <cell r="AL169">
            <v>0</v>
          </cell>
          <cell r="AM169">
            <v>7</v>
          </cell>
          <cell r="AN169">
            <v>0</v>
          </cell>
          <cell r="BO169" t="str">
            <v>RS 155</v>
          </cell>
          <cell r="BP169">
            <v>4</v>
          </cell>
          <cell r="BQ169">
            <v>6.7</v>
          </cell>
          <cell r="BR169" t="str">
            <v>R</v>
          </cell>
          <cell r="BS169" t="str">
            <v>C</v>
          </cell>
          <cell r="BT169">
            <v>0</v>
          </cell>
          <cell r="BU169" t="str">
            <v>SS</v>
          </cell>
          <cell r="BV169" t="str">
            <v>AC</v>
          </cell>
          <cell r="BW169">
            <v>2</v>
          </cell>
          <cell r="BX169">
            <v>5</v>
          </cell>
          <cell r="BY169">
            <v>40</v>
          </cell>
          <cell r="BZ169">
            <v>1</v>
          </cell>
          <cell r="CA169">
            <v>5</v>
          </cell>
          <cell r="CB169">
            <v>1.9</v>
          </cell>
          <cell r="CC169">
            <v>6</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6</v>
          </cell>
          <cell r="CR169">
            <v>0.5</v>
          </cell>
          <cell r="CS169">
            <v>1</v>
          </cell>
          <cell r="CT169">
            <v>0</v>
          </cell>
          <cell r="CU169">
            <v>0</v>
          </cell>
          <cell r="CV169">
            <v>25</v>
          </cell>
          <cell r="CW169">
            <v>25</v>
          </cell>
          <cell r="CX169">
            <v>27</v>
          </cell>
          <cell r="CY169">
            <v>3</v>
          </cell>
          <cell r="CZ169">
            <v>3</v>
          </cell>
          <cell r="DA169">
            <v>2</v>
          </cell>
          <cell r="DB169">
            <v>8793</v>
          </cell>
          <cell r="DC169">
            <v>4397</v>
          </cell>
          <cell r="DD169">
            <v>2375</v>
          </cell>
          <cell r="DE169">
            <v>440</v>
          </cell>
          <cell r="DF169">
            <v>1275</v>
          </cell>
          <cell r="DG169">
            <v>132</v>
          </cell>
          <cell r="DH169">
            <v>88</v>
          </cell>
          <cell r="DI169">
            <v>88</v>
          </cell>
        </row>
        <row r="170">
          <cell r="A170" t="str">
            <v>RS 156</v>
          </cell>
          <cell r="B170">
            <v>156</v>
          </cell>
          <cell r="C170" t="str">
            <v>C</v>
          </cell>
          <cell r="D170" t="str">
            <v>U</v>
          </cell>
          <cell r="E170" t="str">
            <v>Mzimba Street</v>
          </cell>
          <cell r="F170" t="str">
            <v>Urban</v>
          </cell>
          <cell r="G170">
            <v>4</v>
          </cell>
          <cell r="H170">
            <v>2.5</v>
          </cell>
          <cell r="I170" t="str">
            <v>R</v>
          </cell>
          <cell r="J170" t="str">
            <v>LILONGWE CITY</v>
          </cell>
          <cell r="K170" t="str">
            <v>C</v>
          </cell>
          <cell r="L170">
            <v>0</v>
          </cell>
          <cell r="W170">
            <v>75</v>
          </cell>
          <cell r="X170" t="str">
            <v>SA</v>
          </cell>
          <cell r="Y170">
            <v>150</v>
          </cell>
          <cell r="Z170" t="str">
            <v>GR</v>
          </cell>
          <cell r="AA170">
            <v>100</v>
          </cell>
          <cell r="AB170" t="str">
            <v>GR</v>
          </cell>
          <cell r="AC170">
            <v>5</v>
          </cell>
          <cell r="AD170" t="str">
            <v>CC</v>
          </cell>
          <cell r="AE170">
            <v>98</v>
          </cell>
          <cell r="AF170" t="str">
            <v>SS</v>
          </cell>
          <cell r="AG170" t="str">
            <v>SS</v>
          </cell>
          <cell r="AH170">
            <v>5</v>
          </cell>
          <cell r="AI170">
            <v>0</v>
          </cell>
          <cell r="AJ170">
            <v>0</v>
          </cell>
          <cell r="AK170">
            <v>0</v>
          </cell>
          <cell r="AL170">
            <v>0</v>
          </cell>
          <cell r="AM170">
            <v>7</v>
          </cell>
          <cell r="AN170">
            <v>0</v>
          </cell>
          <cell r="BO170" t="str">
            <v>RS 156</v>
          </cell>
          <cell r="BP170">
            <v>2.5</v>
          </cell>
          <cell r="BQ170">
            <v>6.7</v>
          </cell>
          <cell r="BR170" t="str">
            <v>R</v>
          </cell>
          <cell r="BS170" t="str">
            <v>S</v>
          </cell>
          <cell r="BT170">
            <v>0</v>
          </cell>
          <cell r="BU170" t="str">
            <v>SS</v>
          </cell>
          <cell r="BV170" t="str">
            <v>SA</v>
          </cell>
          <cell r="BW170">
            <v>7</v>
          </cell>
          <cell r="BX170">
            <v>5</v>
          </cell>
          <cell r="BY170">
            <v>10</v>
          </cell>
          <cell r="BZ170">
            <v>1</v>
          </cell>
          <cell r="CA170">
            <v>5</v>
          </cell>
          <cell r="CB170">
            <v>0.90800000000000003</v>
          </cell>
          <cell r="CC170">
            <v>7.25</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7.25</v>
          </cell>
          <cell r="CR170">
            <v>0</v>
          </cell>
          <cell r="CS170">
            <v>1</v>
          </cell>
          <cell r="CT170">
            <v>0</v>
          </cell>
          <cell r="CU170">
            <v>0</v>
          </cell>
          <cell r="CV170">
            <v>0</v>
          </cell>
          <cell r="CW170">
            <v>23</v>
          </cell>
          <cell r="CX170">
            <v>46</v>
          </cell>
          <cell r="CY170">
            <v>2</v>
          </cell>
          <cell r="CZ170">
            <v>1.5</v>
          </cell>
          <cell r="DA170">
            <v>1.5</v>
          </cell>
          <cell r="DB170">
            <v>850</v>
          </cell>
          <cell r="DC170">
            <v>425</v>
          </cell>
          <cell r="DD170">
            <v>230</v>
          </cell>
          <cell r="DE170">
            <v>43</v>
          </cell>
          <cell r="DF170">
            <v>124</v>
          </cell>
          <cell r="DG170">
            <v>13</v>
          </cell>
          <cell r="DH170">
            <v>9</v>
          </cell>
          <cell r="DI170">
            <v>9</v>
          </cell>
        </row>
        <row r="171">
          <cell r="A171" t="str">
            <v>RS 157</v>
          </cell>
          <cell r="B171">
            <v>157</v>
          </cell>
          <cell r="C171" t="str">
            <v>C</v>
          </cell>
          <cell r="D171" t="str">
            <v>U</v>
          </cell>
          <cell r="E171" t="str">
            <v>Police - Area 23</v>
          </cell>
          <cell r="F171" t="str">
            <v>Urban</v>
          </cell>
          <cell r="G171">
            <v>5</v>
          </cell>
          <cell r="H171">
            <v>7.5</v>
          </cell>
          <cell r="I171" t="str">
            <v>R</v>
          </cell>
          <cell r="J171" t="str">
            <v>LILONGWE CITY</v>
          </cell>
          <cell r="K171" t="str">
            <v>C</v>
          </cell>
          <cell r="L171">
            <v>0</v>
          </cell>
          <cell r="W171">
            <v>83</v>
          </cell>
          <cell r="X171" t="str">
            <v>SA</v>
          </cell>
          <cell r="Y171">
            <v>150</v>
          </cell>
          <cell r="Z171" t="str">
            <v>GR</v>
          </cell>
          <cell r="AA171">
            <v>100</v>
          </cell>
          <cell r="AB171" t="str">
            <v>GR</v>
          </cell>
          <cell r="AC171">
            <v>5</v>
          </cell>
          <cell r="AD171" t="str">
            <v>CC</v>
          </cell>
          <cell r="AE171">
            <v>98</v>
          </cell>
          <cell r="AF171" t="str">
            <v>SS</v>
          </cell>
          <cell r="AG171" t="str">
            <v>SS</v>
          </cell>
          <cell r="AH171">
            <v>5</v>
          </cell>
          <cell r="AI171">
            <v>0</v>
          </cell>
          <cell r="AJ171">
            <v>0</v>
          </cell>
          <cell r="AK171">
            <v>0</v>
          </cell>
          <cell r="AL171">
            <v>0</v>
          </cell>
          <cell r="AM171">
            <v>7</v>
          </cell>
          <cell r="AN171">
            <v>0</v>
          </cell>
          <cell r="BO171" t="str">
            <v>RS 157</v>
          </cell>
          <cell r="BP171">
            <v>7.5</v>
          </cell>
          <cell r="BQ171">
            <v>5.5</v>
          </cell>
          <cell r="BR171" t="str">
            <v>R</v>
          </cell>
          <cell r="BS171" t="str">
            <v>C</v>
          </cell>
          <cell r="BT171">
            <v>16</v>
          </cell>
          <cell r="BU171" t="str">
            <v>SS</v>
          </cell>
          <cell r="BV171" t="str">
            <v>SA</v>
          </cell>
          <cell r="BW171">
            <v>7</v>
          </cell>
          <cell r="BX171">
            <v>5</v>
          </cell>
          <cell r="BY171">
            <v>10</v>
          </cell>
          <cell r="BZ171">
            <v>1</v>
          </cell>
          <cell r="CA171">
            <v>5</v>
          </cell>
          <cell r="CB171">
            <v>0.90800000000000003</v>
          </cell>
          <cell r="CC171">
            <v>5</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5</v>
          </cell>
          <cell r="CR171">
            <v>0</v>
          </cell>
          <cell r="CS171">
            <v>1</v>
          </cell>
          <cell r="CT171">
            <v>0</v>
          </cell>
          <cell r="CU171">
            <v>0</v>
          </cell>
          <cell r="CV171">
            <v>0</v>
          </cell>
          <cell r="CW171">
            <v>15</v>
          </cell>
          <cell r="CX171">
            <v>50</v>
          </cell>
          <cell r="CY171">
            <v>3</v>
          </cell>
          <cell r="CZ171">
            <v>2.5</v>
          </cell>
          <cell r="DA171">
            <v>2</v>
          </cell>
          <cell r="DB171">
            <v>14065</v>
          </cell>
          <cell r="DC171">
            <v>7033</v>
          </cell>
          <cell r="DD171">
            <v>3798</v>
          </cell>
          <cell r="DE171">
            <v>704</v>
          </cell>
          <cell r="DF171">
            <v>2040</v>
          </cell>
          <cell r="DG171">
            <v>211</v>
          </cell>
          <cell r="DH171">
            <v>141</v>
          </cell>
          <cell r="DI171">
            <v>141</v>
          </cell>
        </row>
        <row r="172">
          <cell r="A172" t="str">
            <v>RS 158</v>
          </cell>
          <cell r="B172">
            <v>158</v>
          </cell>
          <cell r="C172" t="str">
            <v>C</v>
          </cell>
          <cell r="D172" t="str">
            <v>U</v>
          </cell>
          <cell r="E172" t="str">
            <v>Youth Drive</v>
          </cell>
          <cell r="F172" t="str">
            <v>Urban</v>
          </cell>
          <cell r="G172">
            <v>6</v>
          </cell>
          <cell r="H172">
            <v>3.2</v>
          </cell>
          <cell r="I172" t="str">
            <v>R</v>
          </cell>
          <cell r="J172" t="str">
            <v>LILONGWE CITY</v>
          </cell>
          <cell r="K172" t="str">
            <v>C</v>
          </cell>
          <cell r="L172">
            <v>0</v>
          </cell>
          <cell r="W172">
            <v>75</v>
          </cell>
          <cell r="X172" t="str">
            <v>SA</v>
          </cell>
          <cell r="Y172">
            <v>150</v>
          </cell>
          <cell r="Z172" t="str">
            <v>GR</v>
          </cell>
          <cell r="AA172">
            <v>100</v>
          </cell>
          <cell r="AB172" t="str">
            <v>GR</v>
          </cell>
          <cell r="AC172">
            <v>5</v>
          </cell>
          <cell r="AD172" t="str">
            <v>CC</v>
          </cell>
          <cell r="AE172">
            <v>97</v>
          </cell>
          <cell r="AF172" t="str">
            <v>SS</v>
          </cell>
          <cell r="AG172" t="str">
            <v>SS</v>
          </cell>
          <cell r="AH172">
            <v>5</v>
          </cell>
          <cell r="AI172">
            <v>0</v>
          </cell>
          <cell r="AJ172">
            <v>0</v>
          </cell>
          <cell r="AK172">
            <v>0</v>
          </cell>
          <cell r="AL172">
            <v>0</v>
          </cell>
          <cell r="AM172">
            <v>7</v>
          </cell>
          <cell r="AN172">
            <v>0</v>
          </cell>
          <cell r="BO172" t="str">
            <v>RS 158</v>
          </cell>
          <cell r="BP172">
            <v>3.2</v>
          </cell>
          <cell r="BQ172">
            <v>5.5</v>
          </cell>
          <cell r="BR172" t="str">
            <v>R</v>
          </cell>
          <cell r="BS172" t="str">
            <v>S</v>
          </cell>
          <cell r="BT172">
            <v>0</v>
          </cell>
          <cell r="BU172" t="str">
            <v>SS</v>
          </cell>
          <cell r="BV172" t="str">
            <v>SA</v>
          </cell>
          <cell r="BW172">
            <v>7</v>
          </cell>
          <cell r="BX172">
            <v>5</v>
          </cell>
          <cell r="BY172">
            <v>10</v>
          </cell>
          <cell r="BZ172">
            <v>1</v>
          </cell>
          <cell r="CA172">
            <v>5</v>
          </cell>
          <cell r="CB172">
            <v>0.90800000000000003</v>
          </cell>
          <cell r="CC172">
            <v>7.51</v>
          </cell>
          <cell r="CD172">
            <v>5</v>
          </cell>
          <cell r="CE172">
            <v>0</v>
          </cell>
          <cell r="CF172">
            <v>0</v>
          </cell>
          <cell r="CG172">
            <v>5</v>
          </cell>
          <cell r="CH172">
            <v>0</v>
          </cell>
          <cell r="CI172">
            <v>2.6</v>
          </cell>
          <cell r="CJ172">
            <v>9.4545454545454551E-3</v>
          </cell>
          <cell r="CK172">
            <v>9.4545454545454551E-3</v>
          </cell>
          <cell r="CL172">
            <v>0</v>
          </cell>
          <cell r="CM172">
            <v>3.665454545454546E-3</v>
          </cell>
          <cell r="CN172">
            <v>3.665454545454546E-3</v>
          </cell>
          <cell r="CO172">
            <v>0</v>
          </cell>
          <cell r="CP172">
            <v>0</v>
          </cell>
          <cell r="CQ172">
            <v>7.5136654545454542</v>
          </cell>
          <cell r="CR172">
            <v>0</v>
          </cell>
          <cell r="CS172">
            <v>1</v>
          </cell>
          <cell r="CT172">
            <v>0</v>
          </cell>
          <cell r="CU172">
            <v>0</v>
          </cell>
          <cell r="CV172">
            <v>1</v>
          </cell>
          <cell r="CW172">
            <v>23</v>
          </cell>
          <cell r="CX172">
            <v>46</v>
          </cell>
          <cell r="CY172">
            <v>1.5</v>
          </cell>
          <cell r="CZ172">
            <v>1.5</v>
          </cell>
          <cell r="DA172">
            <v>1.5</v>
          </cell>
          <cell r="DB172">
            <v>3074</v>
          </cell>
          <cell r="DC172">
            <v>1537</v>
          </cell>
          <cell r="DD172">
            <v>830</v>
          </cell>
          <cell r="DE172">
            <v>154</v>
          </cell>
          <cell r="DF172">
            <v>446</v>
          </cell>
          <cell r="DG172">
            <v>47</v>
          </cell>
          <cell r="DH172">
            <v>31</v>
          </cell>
          <cell r="DI172">
            <v>31</v>
          </cell>
        </row>
        <row r="173">
          <cell r="A173" t="str">
            <v>RS 159</v>
          </cell>
          <cell r="B173">
            <v>159</v>
          </cell>
          <cell r="C173" t="str">
            <v>C</v>
          </cell>
          <cell r="D173" t="str">
            <v>U</v>
          </cell>
          <cell r="E173" t="str">
            <v>Area 13 Road</v>
          </cell>
          <cell r="F173" t="str">
            <v>Urban</v>
          </cell>
          <cell r="G173">
            <v>7</v>
          </cell>
          <cell r="H173">
            <v>1.4</v>
          </cell>
          <cell r="I173" t="str">
            <v>R</v>
          </cell>
          <cell r="J173" t="str">
            <v>LILONGWE CITY</v>
          </cell>
          <cell r="K173" t="str">
            <v>C</v>
          </cell>
          <cell r="L173">
            <v>0</v>
          </cell>
          <cell r="W173">
            <v>75</v>
          </cell>
          <cell r="X173" t="str">
            <v>SA</v>
          </cell>
          <cell r="Y173">
            <v>150</v>
          </cell>
          <cell r="Z173" t="str">
            <v>GR</v>
          </cell>
          <cell r="AA173">
            <v>100</v>
          </cell>
          <cell r="AB173" t="str">
            <v>GR</v>
          </cell>
          <cell r="AC173">
            <v>5</v>
          </cell>
          <cell r="AD173" t="str">
            <v>CC</v>
          </cell>
          <cell r="AE173">
            <v>97</v>
          </cell>
          <cell r="AF173" t="str">
            <v>SS</v>
          </cell>
          <cell r="AG173" t="str">
            <v>SS</v>
          </cell>
          <cell r="AH173">
            <v>5</v>
          </cell>
          <cell r="AI173">
            <v>0</v>
          </cell>
          <cell r="AJ173">
            <v>0</v>
          </cell>
          <cell r="AK173">
            <v>0</v>
          </cell>
          <cell r="AL173">
            <v>0</v>
          </cell>
          <cell r="AM173">
            <v>3</v>
          </cell>
          <cell r="AN173">
            <v>0</v>
          </cell>
          <cell r="BO173" t="str">
            <v>RS 159</v>
          </cell>
          <cell r="BP173">
            <v>1.4</v>
          </cell>
          <cell r="BQ173">
            <v>5.5</v>
          </cell>
          <cell r="BR173" t="str">
            <v>R</v>
          </cell>
          <cell r="BS173" t="str">
            <v>S</v>
          </cell>
          <cell r="BT173">
            <v>0</v>
          </cell>
          <cell r="BU173" t="str">
            <v>SS</v>
          </cell>
          <cell r="BV173" t="str">
            <v>SA</v>
          </cell>
          <cell r="BW173">
            <v>3</v>
          </cell>
          <cell r="BX173">
            <v>5</v>
          </cell>
          <cell r="BY173">
            <v>10</v>
          </cell>
          <cell r="BZ173">
            <v>1</v>
          </cell>
          <cell r="CA173">
            <v>5</v>
          </cell>
          <cell r="CB173">
            <v>0.90800000000000003</v>
          </cell>
          <cell r="CC173">
            <v>6</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6</v>
          </cell>
          <cell r="CR173">
            <v>0</v>
          </cell>
          <cell r="CS173">
            <v>1</v>
          </cell>
          <cell r="CT173">
            <v>0</v>
          </cell>
          <cell r="CU173">
            <v>0</v>
          </cell>
          <cell r="CV173">
            <v>1</v>
          </cell>
          <cell r="CW173">
            <v>23</v>
          </cell>
          <cell r="CX173">
            <v>46</v>
          </cell>
          <cell r="CY173">
            <v>2</v>
          </cell>
          <cell r="CZ173">
            <v>2</v>
          </cell>
          <cell r="DA173">
            <v>2</v>
          </cell>
          <cell r="DB173">
            <v>351</v>
          </cell>
          <cell r="DC173">
            <v>176</v>
          </cell>
          <cell r="DD173">
            <v>95</v>
          </cell>
          <cell r="DE173">
            <v>18</v>
          </cell>
          <cell r="DF173">
            <v>51</v>
          </cell>
          <cell r="DG173">
            <v>6</v>
          </cell>
          <cell r="DH173">
            <v>4</v>
          </cell>
          <cell r="DI173">
            <v>4</v>
          </cell>
        </row>
        <row r="174">
          <cell r="A174" t="str">
            <v>RS 162</v>
          </cell>
          <cell r="B174">
            <v>162</v>
          </cell>
          <cell r="C174" t="str">
            <v>C</v>
          </cell>
          <cell r="D174" t="str">
            <v>U</v>
          </cell>
          <cell r="E174" t="str">
            <v>Kaunda Road (M12 to junction D189)</v>
          </cell>
          <cell r="F174" t="str">
            <v>Urban</v>
          </cell>
          <cell r="G174">
            <v>8</v>
          </cell>
          <cell r="H174">
            <v>7</v>
          </cell>
          <cell r="I174" t="str">
            <v>R</v>
          </cell>
          <cell r="J174" t="str">
            <v>LILONGWE CITY</v>
          </cell>
          <cell r="K174" t="str">
            <v>C</v>
          </cell>
          <cell r="L174">
            <v>0</v>
          </cell>
          <cell r="W174">
            <v>75</v>
          </cell>
          <cell r="X174" t="str">
            <v>DS</v>
          </cell>
          <cell r="Y174">
            <v>150</v>
          </cell>
          <cell r="Z174" t="str">
            <v>GR</v>
          </cell>
          <cell r="AA174">
            <v>100</v>
          </cell>
          <cell r="AB174" t="str">
            <v>GR</v>
          </cell>
          <cell r="AC174">
            <v>5</v>
          </cell>
          <cell r="AD174">
            <v>0</v>
          </cell>
          <cell r="AE174">
            <v>0</v>
          </cell>
          <cell r="AF174">
            <v>0</v>
          </cell>
          <cell r="AG174">
            <v>0</v>
          </cell>
          <cell r="AH174">
            <v>0</v>
          </cell>
          <cell r="AI174">
            <v>0</v>
          </cell>
          <cell r="AJ174">
            <v>0</v>
          </cell>
          <cell r="AK174">
            <v>0</v>
          </cell>
          <cell r="AL174">
            <v>0</v>
          </cell>
          <cell r="AM174">
            <v>3</v>
          </cell>
          <cell r="AN174" t="str">
            <v>never resealed</v>
          </cell>
          <cell r="BO174" t="str">
            <v>RS 162</v>
          </cell>
          <cell r="BP174">
            <v>7</v>
          </cell>
          <cell r="BQ174">
            <v>6</v>
          </cell>
          <cell r="BR174" t="str">
            <v>R</v>
          </cell>
          <cell r="BS174" t="str">
            <v>S</v>
          </cell>
          <cell r="BT174">
            <v>0</v>
          </cell>
          <cell r="BU174" t="str">
            <v>DS</v>
          </cell>
          <cell r="BV174" t="str">
            <v/>
          </cell>
          <cell r="BW174">
            <v>3</v>
          </cell>
          <cell r="BX174">
            <v>15</v>
          </cell>
          <cell r="BY174" t="str">
            <v xml:space="preserve"> </v>
          </cell>
          <cell r="BZ174">
            <v>1</v>
          </cell>
          <cell r="CA174">
            <v>5</v>
          </cell>
          <cell r="CB174">
            <v>1.077</v>
          </cell>
          <cell r="CC174">
            <v>3.92</v>
          </cell>
          <cell r="CD174">
            <v>4</v>
          </cell>
          <cell r="CE174">
            <v>3.5</v>
          </cell>
          <cell r="CF174">
            <v>0</v>
          </cell>
          <cell r="CG174">
            <v>4</v>
          </cell>
          <cell r="CH174">
            <v>3.5</v>
          </cell>
          <cell r="CI174">
            <v>17.899999999999999</v>
          </cell>
          <cell r="CJ174">
            <v>5.9666666666666666E-2</v>
          </cell>
          <cell r="CK174">
            <v>5.9666666666666666E-2</v>
          </cell>
          <cell r="CL174">
            <v>0</v>
          </cell>
          <cell r="CM174">
            <v>2.3132307692307695E-2</v>
          </cell>
          <cell r="CN174">
            <v>2.3132307692307695E-2</v>
          </cell>
          <cell r="CO174">
            <v>0</v>
          </cell>
          <cell r="CP174">
            <v>0</v>
          </cell>
          <cell r="CQ174">
            <v>3.9431323076923075</v>
          </cell>
          <cell r="CR174">
            <v>0</v>
          </cell>
          <cell r="CS174">
            <v>1</v>
          </cell>
          <cell r="CT174">
            <v>0</v>
          </cell>
          <cell r="CU174">
            <v>0</v>
          </cell>
          <cell r="CV174">
            <v>23</v>
          </cell>
          <cell r="CW174">
            <v>23</v>
          </cell>
          <cell r="CX174" t="str">
            <v xml:space="preserve"> </v>
          </cell>
          <cell r="CY174">
            <v>2</v>
          </cell>
          <cell r="CZ174">
            <v>1.2</v>
          </cell>
          <cell r="DA174">
            <v>1.1000000000000001</v>
          </cell>
          <cell r="DB174">
            <v>850</v>
          </cell>
          <cell r="DC174">
            <v>425</v>
          </cell>
          <cell r="DD174">
            <v>230</v>
          </cell>
          <cell r="DE174">
            <v>43</v>
          </cell>
          <cell r="DF174">
            <v>124</v>
          </cell>
          <cell r="DG174">
            <v>13</v>
          </cell>
          <cell r="DH174">
            <v>9</v>
          </cell>
          <cell r="DI174">
            <v>9</v>
          </cell>
        </row>
        <row r="175">
          <cell r="A175" t="str">
            <v>RS 164</v>
          </cell>
          <cell r="B175">
            <v>164</v>
          </cell>
          <cell r="C175" t="str">
            <v>S</v>
          </cell>
          <cell r="D175" t="str">
            <v>U</v>
          </cell>
          <cell r="E175" t="str">
            <v>Kenyatta Drive</v>
          </cell>
          <cell r="F175" t="str">
            <v>Urban</v>
          </cell>
          <cell r="G175">
            <v>10</v>
          </cell>
          <cell r="H175">
            <v>4.0999999999999996</v>
          </cell>
          <cell r="I175" t="str">
            <v>R</v>
          </cell>
          <cell r="J175" t="str">
            <v>IN BLANTYRE CITY</v>
          </cell>
          <cell r="K175" t="str">
            <v>C</v>
          </cell>
          <cell r="L175">
            <v>0</v>
          </cell>
          <cell r="W175">
            <v>65</v>
          </cell>
          <cell r="X175" t="str">
            <v>AC</v>
          </cell>
          <cell r="Y175">
            <v>150</v>
          </cell>
          <cell r="Z175" t="str">
            <v>SB</v>
          </cell>
          <cell r="AA175">
            <v>100</v>
          </cell>
          <cell r="AB175" t="str">
            <v>GR</v>
          </cell>
          <cell r="AC175">
            <v>5</v>
          </cell>
          <cell r="AD175">
            <v>0</v>
          </cell>
          <cell r="AE175">
            <v>96</v>
          </cell>
          <cell r="AF175" t="str">
            <v>SR</v>
          </cell>
          <cell r="AG175" t="str">
            <v>ST</v>
          </cell>
          <cell r="AH175">
            <v>10</v>
          </cell>
          <cell r="AI175">
            <v>0</v>
          </cell>
          <cell r="AJ175">
            <v>0</v>
          </cell>
          <cell r="AK175">
            <v>0</v>
          </cell>
          <cell r="AL175">
            <v>0</v>
          </cell>
          <cell r="AM175">
            <v>5</v>
          </cell>
          <cell r="AN175">
            <v>0</v>
          </cell>
          <cell r="BO175" t="str">
            <v>RS 164</v>
          </cell>
          <cell r="BP175">
            <v>4.0999999999999996</v>
          </cell>
          <cell r="BQ175">
            <v>6</v>
          </cell>
          <cell r="BR175" t="str">
            <v>R</v>
          </cell>
          <cell r="BS175" t="str">
            <v>C</v>
          </cell>
          <cell r="BT175">
            <v>0</v>
          </cell>
          <cell r="BU175" t="str">
            <v>ST</v>
          </cell>
          <cell r="BV175" t="str">
            <v>AC</v>
          </cell>
          <cell r="BW175">
            <v>5</v>
          </cell>
          <cell r="BX175">
            <v>10</v>
          </cell>
          <cell r="BY175">
            <v>40</v>
          </cell>
          <cell r="BZ175">
            <v>1</v>
          </cell>
          <cell r="CA175">
            <v>5</v>
          </cell>
          <cell r="CB175">
            <v>1.7290000000000001</v>
          </cell>
          <cell r="CC175">
            <v>6.9663737327188944</v>
          </cell>
          <cell r="CD175">
            <v>90</v>
          </cell>
          <cell r="CE175">
            <v>55</v>
          </cell>
          <cell r="CF175">
            <v>40</v>
          </cell>
          <cell r="CG175">
            <v>50</v>
          </cell>
          <cell r="CH175">
            <v>15</v>
          </cell>
          <cell r="CI175">
            <v>6.5</v>
          </cell>
          <cell r="CJ175">
            <v>2.1666666666666667E-2</v>
          </cell>
          <cell r="CK175">
            <v>10</v>
          </cell>
          <cell r="CL175">
            <v>40</v>
          </cell>
          <cell r="CM175">
            <v>0.37279871794871788</v>
          </cell>
          <cell r="CN175">
            <v>0.37279871794871788</v>
          </cell>
          <cell r="CO175">
            <v>0</v>
          </cell>
          <cell r="CP175">
            <v>0</v>
          </cell>
          <cell r="CQ175">
            <v>7.3391724506676121</v>
          </cell>
          <cell r="CR175">
            <v>50</v>
          </cell>
          <cell r="CS175">
            <v>1</v>
          </cell>
          <cell r="CT175">
            <v>0</v>
          </cell>
          <cell r="CU175">
            <v>0</v>
          </cell>
          <cell r="CV175">
            <v>2</v>
          </cell>
          <cell r="CW175">
            <v>33</v>
          </cell>
          <cell r="CX175">
            <v>66</v>
          </cell>
          <cell r="CY175">
            <v>2</v>
          </cell>
          <cell r="CZ175">
            <v>3</v>
          </cell>
          <cell r="DA175">
            <v>1.5</v>
          </cell>
          <cell r="DB175">
            <v>1167</v>
          </cell>
          <cell r="DC175">
            <v>584</v>
          </cell>
          <cell r="DD175">
            <v>316</v>
          </cell>
          <cell r="DE175">
            <v>59</v>
          </cell>
          <cell r="DF175">
            <v>170</v>
          </cell>
          <cell r="DG175">
            <v>18</v>
          </cell>
          <cell r="DH175">
            <v>12</v>
          </cell>
          <cell r="DI175">
            <v>12</v>
          </cell>
        </row>
        <row r="176">
          <cell r="A176" t="str">
            <v>RS 165</v>
          </cell>
          <cell r="B176">
            <v>165</v>
          </cell>
          <cell r="C176" t="str">
            <v>S</v>
          </cell>
          <cell r="D176" t="str">
            <v>U</v>
          </cell>
          <cell r="E176" t="str">
            <v>Kwacha Road</v>
          </cell>
          <cell r="F176" t="str">
            <v>Urban</v>
          </cell>
          <cell r="G176">
            <v>11</v>
          </cell>
          <cell r="H176">
            <v>1.4</v>
          </cell>
          <cell r="I176" t="str">
            <v>R</v>
          </cell>
          <cell r="J176" t="str">
            <v>IN BLANTYRE CITY</v>
          </cell>
          <cell r="K176" t="str">
            <v>C</v>
          </cell>
          <cell r="L176" t="str">
            <v>Name changed from Kwacha Rd - Marhattma</v>
          </cell>
          <cell r="W176">
            <v>71</v>
          </cell>
          <cell r="X176" t="str">
            <v>AC</v>
          </cell>
          <cell r="Y176">
            <v>150</v>
          </cell>
          <cell r="Z176" t="str">
            <v>SB</v>
          </cell>
          <cell r="AA176">
            <v>100</v>
          </cell>
          <cell r="AB176" t="str">
            <v>GR</v>
          </cell>
          <cell r="AC176">
            <v>5</v>
          </cell>
          <cell r="AD176">
            <v>0</v>
          </cell>
          <cell r="AE176">
            <v>0</v>
          </cell>
          <cell r="AF176">
            <v>0</v>
          </cell>
          <cell r="AG176">
            <v>0</v>
          </cell>
          <cell r="AH176">
            <v>0</v>
          </cell>
          <cell r="AI176">
            <v>0</v>
          </cell>
          <cell r="AJ176">
            <v>0</v>
          </cell>
          <cell r="AK176">
            <v>0</v>
          </cell>
          <cell r="AL176">
            <v>0</v>
          </cell>
          <cell r="AM176">
            <v>2</v>
          </cell>
          <cell r="AN176" t="str">
            <v>never resealed</v>
          </cell>
          <cell r="BO176" t="str">
            <v>RS 165</v>
          </cell>
          <cell r="BP176">
            <v>1.4</v>
          </cell>
          <cell r="BQ176">
            <v>6</v>
          </cell>
          <cell r="BR176" t="str">
            <v>R</v>
          </cell>
          <cell r="BS176" t="str">
            <v>C</v>
          </cell>
          <cell r="BT176">
            <v>0</v>
          </cell>
          <cell r="BU176" t="str">
            <v>AC</v>
          </cell>
          <cell r="BV176" t="str">
            <v/>
          </cell>
          <cell r="BW176">
            <v>2</v>
          </cell>
          <cell r="BX176">
            <v>40</v>
          </cell>
          <cell r="BY176" t="str">
            <v xml:space="preserve"> </v>
          </cell>
          <cell r="BZ176">
            <v>1</v>
          </cell>
          <cell r="CA176">
            <v>5</v>
          </cell>
          <cell r="CB176">
            <v>1.552</v>
          </cell>
          <cell r="CC176">
            <v>8.1996372434017601</v>
          </cell>
          <cell r="CD176">
            <v>90</v>
          </cell>
          <cell r="CE176">
            <v>72</v>
          </cell>
          <cell r="CF176">
            <v>57</v>
          </cell>
          <cell r="CG176">
            <v>33</v>
          </cell>
          <cell r="CH176">
            <v>15</v>
          </cell>
          <cell r="CI176">
            <v>184</v>
          </cell>
          <cell r="CJ176">
            <v>0.6133333333333334</v>
          </cell>
          <cell r="CK176">
            <v>10</v>
          </cell>
          <cell r="CL176">
            <v>57</v>
          </cell>
          <cell r="CM176">
            <v>0.708728205128205</v>
          </cell>
          <cell r="CN176">
            <v>0.708728205128205</v>
          </cell>
          <cell r="CO176">
            <v>0</v>
          </cell>
          <cell r="CP176">
            <v>0</v>
          </cell>
          <cell r="CQ176">
            <v>8.908365448529965</v>
          </cell>
          <cell r="CR176">
            <v>70</v>
          </cell>
          <cell r="CS176">
            <v>1</v>
          </cell>
          <cell r="CT176">
            <v>0</v>
          </cell>
          <cell r="CU176">
            <v>0</v>
          </cell>
          <cell r="CV176">
            <v>27</v>
          </cell>
          <cell r="CW176">
            <v>27</v>
          </cell>
          <cell r="CX176" t="str">
            <v xml:space="preserve"> </v>
          </cell>
          <cell r="CY176">
            <v>3</v>
          </cell>
          <cell r="CZ176">
            <v>2</v>
          </cell>
          <cell r="DA176">
            <v>2</v>
          </cell>
          <cell r="DB176">
            <v>1331</v>
          </cell>
          <cell r="DC176">
            <v>666</v>
          </cell>
          <cell r="DD176">
            <v>360</v>
          </cell>
          <cell r="DE176">
            <v>67</v>
          </cell>
          <cell r="DF176">
            <v>193</v>
          </cell>
          <cell r="DG176">
            <v>20</v>
          </cell>
          <cell r="DH176">
            <v>14</v>
          </cell>
          <cell r="DI176">
            <v>14</v>
          </cell>
        </row>
        <row r="177">
          <cell r="A177" t="str">
            <v>RS 166</v>
          </cell>
          <cell r="B177">
            <v>166</v>
          </cell>
          <cell r="C177" t="str">
            <v>S</v>
          </cell>
          <cell r="D177" t="str">
            <v>U</v>
          </cell>
          <cell r="E177" t="str">
            <v>Zingwagwa Rd (Chikwawa Rd - Kapeni Rd)</v>
          </cell>
          <cell r="F177" t="str">
            <v>Urban</v>
          </cell>
          <cell r="G177">
            <v>12</v>
          </cell>
          <cell r="H177">
            <v>7.7</v>
          </cell>
          <cell r="I177" t="str">
            <v>R</v>
          </cell>
          <cell r="J177" t="str">
            <v>IN BLANTYRE CITY</v>
          </cell>
          <cell r="K177" t="str">
            <v>C</v>
          </cell>
          <cell r="L177" t="str">
            <v>Name modified by City Council</v>
          </cell>
          <cell r="W177">
            <v>78</v>
          </cell>
          <cell r="X177" t="str">
            <v>DS</v>
          </cell>
          <cell r="Y177">
            <v>150</v>
          </cell>
          <cell r="Z177" t="str">
            <v>GR</v>
          </cell>
          <cell r="AA177">
            <v>100</v>
          </cell>
          <cell r="AB177" t="str">
            <v>GR</v>
          </cell>
          <cell r="AC177">
            <v>5</v>
          </cell>
          <cell r="AD177" t="str">
            <v>JW</v>
          </cell>
          <cell r="AE177">
            <v>0</v>
          </cell>
          <cell r="AF177">
            <v>0</v>
          </cell>
          <cell r="AG177">
            <v>0</v>
          </cell>
          <cell r="AH177">
            <v>0</v>
          </cell>
          <cell r="AI177">
            <v>0</v>
          </cell>
          <cell r="AJ177">
            <v>0</v>
          </cell>
          <cell r="AK177">
            <v>0</v>
          </cell>
          <cell r="AL177">
            <v>0</v>
          </cell>
          <cell r="AM177">
            <v>2</v>
          </cell>
          <cell r="AN177" t="str">
            <v>never resealed</v>
          </cell>
          <cell r="BO177" t="str">
            <v>RS 166</v>
          </cell>
          <cell r="BP177">
            <v>1</v>
          </cell>
          <cell r="BQ177">
            <v>6</v>
          </cell>
          <cell r="BR177" t="str">
            <v>R</v>
          </cell>
          <cell r="BS177" t="str">
            <v>C</v>
          </cell>
          <cell r="BT177">
            <v>0</v>
          </cell>
          <cell r="BU177" t="str">
            <v>DS</v>
          </cell>
          <cell r="BV177" t="str">
            <v/>
          </cell>
          <cell r="BW177">
            <v>2</v>
          </cell>
          <cell r="BX177">
            <v>15</v>
          </cell>
          <cell r="BY177" t="str">
            <v xml:space="preserve"> </v>
          </cell>
          <cell r="BZ177">
            <v>1</v>
          </cell>
          <cell r="CA177">
            <v>5</v>
          </cell>
          <cell r="CB177">
            <v>1.077</v>
          </cell>
          <cell r="CC177">
            <v>6.5</v>
          </cell>
          <cell r="CD177">
            <v>90</v>
          </cell>
          <cell r="CE177">
            <v>65</v>
          </cell>
          <cell r="CF177">
            <v>50</v>
          </cell>
          <cell r="CG177">
            <v>40</v>
          </cell>
          <cell r="CH177">
            <v>15</v>
          </cell>
          <cell r="CI177">
            <v>57</v>
          </cell>
          <cell r="CJ177">
            <v>0.19</v>
          </cell>
          <cell r="CK177">
            <v>10</v>
          </cell>
          <cell r="CL177">
            <v>50</v>
          </cell>
          <cell r="CM177">
            <v>0.50253076923076923</v>
          </cell>
          <cell r="CN177">
            <v>0.50253076923076923</v>
          </cell>
          <cell r="CO177">
            <v>0</v>
          </cell>
          <cell r="CP177">
            <v>0</v>
          </cell>
          <cell r="CQ177">
            <v>7.002530769230769</v>
          </cell>
          <cell r="CR177">
            <v>4</v>
          </cell>
          <cell r="CS177">
            <v>1</v>
          </cell>
          <cell r="CT177">
            <v>0</v>
          </cell>
          <cell r="CU177">
            <v>0</v>
          </cell>
          <cell r="CV177">
            <v>20</v>
          </cell>
          <cell r="CW177">
            <v>20</v>
          </cell>
          <cell r="CX177" t="str">
            <v xml:space="preserve"> </v>
          </cell>
          <cell r="CY177">
            <v>1.5</v>
          </cell>
          <cell r="CZ177">
            <v>1.5</v>
          </cell>
          <cell r="DA177">
            <v>1.5</v>
          </cell>
          <cell r="DB177">
            <v>2500</v>
          </cell>
          <cell r="DC177">
            <v>1250</v>
          </cell>
          <cell r="DD177">
            <v>675</v>
          </cell>
          <cell r="DE177">
            <v>125</v>
          </cell>
          <cell r="DF177">
            <v>363</v>
          </cell>
          <cell r="DG177">
            <v>38</v>
          </cell>
          <cell r="DH177">
            <v>25</v>
          </cell>
          <cell r="DI177">
            <v>25</v>
          </cell>
        </row>
        <row r="178">
          <cell r="A178" t="str">
            <v>RS 167</v>
          </cell>
          <cell r="B178">
            <v>167</v>
          </cell>
          <cell r="C178" t="str">
            <v>S</v>
          </cell>
          <cell r="D178" t="str">
            <v>U</v>
          </cell>
          <cell r="E178" t="str">
            <v>Chilomoni Road (Ring Road)</v>
          </cell>
          <cell r="F178" t="str">
            <v>Urban</v>
          </cell>
          <cell r="G178">
            <v>13</v>
          </cell>
          <cell r="H178">
            <v>6.3</v>
          </cell>
          <cell r="I178" t="str">
            <v>R</v>
          </cell>
          <cell r="J178" t="str">
            <v>IN BLANTYRE CITY</v>
          </cell>
          <cell r="K178" t="str">
            <v>C</v>
          </cell>
          <cell r="L178" t="str">
            <v>Name modified</v>
          </cell>
          <cell r="W178">
            <v>65</v>
          </cell>
          <cell r="X178" t="str">
            <v>AC</v>
          </cell>
          <cell r="Y178">
            <v>150</v>
          </cell>
          <cell r="Z178" t="str">
            <v>SB</v>
          </cell>
          <cell r="AA178">
            <v>100</v>
          </cell>
          <cell r="AB178" t="str">
            <v>GR</v>
          </cell>
          <cell r="AC178">
            <v>5</v>
          </cell>
          <cell r="AD178">
            <v>0</v>
          </cell>
          <cell r="AE178">
            <v>0</v>
          </cell>
          <cell r="AF178">
            <v>0</v>
          </cell>
          <cell r="AG178">
            <v>0</v>
          </cell>
          <cell r="AH178">
            <v>0</v>
          </cell>
          <cell r="AI178">
            <v>0</v>
          </cell>
          <cell r="AJ178">
            <v>0</v>
          </cell>
          <cell r="AK178">
            <v>0</v>
          </cell>
          <cell r="AL178">
            <v>0</v>
          </cell>
          <cell r="AM178">
            <v>2</v>
          </cell>
          <cell r="AN178" t="str">
            <v>never resealed</v>
          </cell>
          <cell r="BO178" t="str">
            <v>RS 167</v>
          </cell>
          <cell r="BP178">
            <v>6.3</v>
          </cell>
          <cell r="BQ178">
            <v>4</v>
          </cell>
          <cell r="BR178" t="str">
            <v>R</v>
          </cell>
          <cell r="BS178" t="str">
            <v>C</v>
          </cell>
          <cell r="BT178">
            <v>0</v>
          </cell>
          <cell r="BU178" t="str">
            <v>AC</v>
          </cell>
          <cell r="BV178" t="str">
            <v/>
          </cell>
          <cell r="BW178">
            <v>2</v>
          </cell>
          <cell r="BX178">
            <v>40</v>
          </cell>
          <cell r="BY178" t="str">
            <v xml:space="preserve"> </v>
          </cell>
          <cell r="BZ178">
            <v>1</v>
          </cell>
          <cell r="CA178">
            <v>5</v>
          </cell>
          <cell r="CB178">
            <v>1.552</v>
          </cell>
          <cell r="CC178">
            <v>8.0321199288700313</v>
          </cell>
          <cell r="CD178">
            <v>90</v>
          </cell>
          <cell r="CE178">
            <v>75</v>
          </cell>
          <cell r="CF178">
            <v>60</v>
          </cell>
          <cell r="CG178">
            <v>30</v>
          </cell>
          <cell r="CH178">
            <v>15</v>
          </cell>
          <cell r="CI178">
            <v>90</v>
          </cell>
          <cell r="CJ178">
            <v>0.44999999999999996</v>
          </cell>
          <cell r="CK178">
            <v>10</v>
          </cell>
          <cell r="CL178">
            <v>60</v>
          </cell>
          <cell r="CM178">
            <v>0.6668846153846153</v>
          </cell>
          <cell r="CN178">
            <v>0.6668846153846153</v>
          </cell>
          <cell r="CO178">
            <v>0</v>
          </cell>
          <cell r="CP178">
            <v>0</v>
          </cell>
          <cell r="CQ178">
            <v>8.6990045442546471</v>
          </cell>
          <cell r="CR178">
            <v>35</v>
          </cell>
          <cell r="CS178">
            <v>1</v>
          </cell>
          <cell r="CT178">
            <v>0</v>
          </cell>
          <cell r="CU178">
            <v>0</v>
          </cell>
          <cell r="CV178">
            <v>33</v>
          </cell>
          <cell r="CW178">
            <v>33</v>
          </cell>
          <cell r="CX178" t="str">
            <v xml:space="preserve"> </v>
          </cell>
          <cell r="CY178">
            <v>3</v>
          </cell>
          <cell r="CZ178">
            <v>2.5</v>
          </cell>
          <cell r="DA178">
            <v>2.5</v>
          </cell>
          <cell r="DB178">
            <v>7463</v>
          </cell>
          <cell r="DC178">
            <v>3732</v>
          </cell>
          <cell r="DD178">
            <v>2016</v>
          </cell>
          <cell r="DE178">
            <v>374</v>
          </cell>
          <cell r="DF178">
            <v>1083</v>
          </cell>
          <cell r="DG178">
            <v>112</v>
          </cell>
          <cell r="DH178">
            <v>75</v>
          </cell>
          <cell r="DI178">
            <v>75</v>
          </cell>
        </row>
        <row r="179">
          <cell r="A179" t="str">
            <v>RS 168</v>
          </cell>
          <cell r="B179">
            <v>168</v>
          </cell>
          <cell r="C179" t="str">
            <v>S</v>
          </cell>
          <cell r="D179" t="str">
            <v>U</v>
          </cell>
          <cell r="E179" t="str">
            <v>Makata Road</v>
          </cell>
          <cell r="F179" t="str">
            <v>Urban</v>
          </cell>
          <cell r="G179">
            <v>14</v>
          </cell>
          <cell r="H179">
            <v>2.7</v>
          </cell>
          <cell r="I179" t="str">
            <v>R</v>
          </cell>
          <cell r="J179" t="str">
            <v>IN BLANTYRE CITY</v>
          </cell>
          <cell r="K179" t="str">
            <v>C</v>
          </cell>
          <cell r="L179">
            <v>0</v>
          </cell>
          <cell r="W179">
            <v>65</v>
          </cell>
          <cell r="X179" t="str">
            <v>AC</v>
          </cell>
          <cell r="Y179">
            <v>150</v>
          </cell>
          <cell r="Z179" t="str">
            <v>SB</v>
          </cell>
          <cell r="AA179">
            <v>100</v>
          </cell>
          <cell r="AB179" t="str">
            <v>GR</v>
          </cell>
          <cell r="AC179">
            <v>5</v>
          </cell>
          <cell r="AD179">
            <v>0</v>
          </cell>
          <cell r="AE179">
            <v>98</v>
          </cell>
          <cell r="AF179" t="str">
            <v>RC</v>
          </cell>
          <cell r="AG179" t="str">
            <v>AC</v>
          </cell>
          <cell r="AH179">
            <v>40</v>
          </cell>
          <cell r="AI179">
            <v>0</v>
          </cell>
          <cell r="AJ179">
            <v>0</v>
          </cell>
          <cell r="AK179">
            <v>0</v>
          </cell>
          <cell r="AL179">
            <v>0</v>
          </cell>
          <cell r="AM179">
            <v>2</v>
          </cell>
          <cell r="AN179" t="str">
            <v>reconstruction in progress</v>
          </cell>
          <cell r="BO179" t="str">
            <v>RS 168</v>
          </cell>
          <cell r="BP179">
            <v>2.7</v>
          </cell>
          <cell r="BQ179">
            <v>5.5</v>
          </cell>
          <cell r="BR179" t="str">
            <v>R</v>
          </cell>
          <cell r="BS179" t="str">
            <v>C</v>
          </cell>
          <cell r="BT179">
            <v>0</v>
          </cell>
          <cell r="BU179" t="str">
            <v>AC</v>
          </cell>
          <cell r="BV179" t="str">
            <v/>
          </cell>
          <cell r="BW179">
            <v>2</v>
          </cell>
          <cell r="BX179">
            <v>40</v>
          </cell>
          <cell r="BY179" t="str">
            <v xml:space="preserve"> </v>
          </cell>
          <cell r="BZ179">
            <v>1</v>
          </cell>
          <cell r="CA179">
            <v>5</v>
          </cell>
          <cell r="CB179">
            <v>1.7290000000000001</v>
          </cell>
          <cell r="CC179">
            <v>2.5027728175050754</v>
          </cell>
          <cell r="CD179" t="str">
            <v>being overlaid 1998</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t="str">
            <v xml:space="preserve"> </v>
          </cell>
          <cell r="CY179">
            <v>1</v>
          </cell>
          <cell r="CZ179">
            <v>1</v>
          </cell>
          <cell r="DA179">
            <v>1</v>
          </cell>
          <cell r="DB179">
            <v>10550</v>
          </cell>
          <cell r="DC179">
            <v>5275</v>
          </cell>
          <cell r="DD179">
            <v>2849</v>
          </cell>
          <cell r="DE179">
            <v>528</v>
          </cell>
          <cell r="DF179">
            <v>1530</v>
          </cell>
          <cell r="DG179">
            <v>159</v>
          </cell>
          <cell r="DH179">
            <v>106</v>
          </cell>
          <cell r="DI179">
            <v>106</v>
          </cell>
        </row>
        <row r="180">
          <cell r="A180" t="str">
            <v>RS 169</v>
          </cell>
          <cell r="B180">
            <v>169</v>
          </cell>
          <cell r="C180" t="str">
            <v>S</v>
          </cell>
          <cell r="D180" t="str">
            <v>U</v>
          </cell>
          <cell r="E180" t="str">
            <v>Ndirande Ring Road</v>
          </cell>
          <cell r="F180" t="str">
            <v>Urban</v>
          </cell>
          <cell r="G180">
            <v>15</v>
          </cell>
          <cell r="H180">
            <v>3.3</v>
          </cell>
          <cell r="I180" t="str">
            <v>R</v>
          </cell>
          <cell r="J180" t="str">
            <v>IN BLANTYRE CITY</v>
          </cell>
          <cell r="K180" t="str">
            <v>C</v>
          </cell>
          <cell r="L180" t="str">
            <v>name changed from HHI - David Whitehead Via Ndirande Market</v>
          </cell>
          <cell r="W180">
            <v>77</v>
          </cell>
          <cell r="X180" t="str">
            <v>AC</v>
          </cell>
          <cell r="Y180">
            <v>150</v>
          </cell>
          <cell r="Z180" t="str">
            <v>SB</v>
          </cell>
          <cell r="AA180">
            <v>100</v>
          </cell>
          <cell r="AB180" t="str">
            <v>GR</v>
          </cell>
          <cell r="AC180">
            <v>5</v>
          </cell>
          <cell r="AD180">
            <v>0</v>
          </cell>
          <cell r="AE180">
            <v>0</v>
          </cell>
          <cell r="AF180">
            <v>0</v>
          </cell>
          <cell r="AG180">
            <v>0</v>
          </cell>
          <cell r="AH180">
            <v>0</v>
          </cell>
          <cell r="AI180">
            <v>0</v>
          </cell>
          <cell r="AJ180">
            <v>0</v>
          </cell>
          <cell r="AK180">
            <v>0</v>
          </cell>
          <cell r="AL180">
            <v>0</v>
          </cell>
          <cell r="AM180">
            <v>2</v>
          </cell>
          <cell r="AN180" t="str">
            <v>never resealed</v>
          </cell>
          <cell r="BO180" t="str">
            <v>RS 169</v>
          </cell>
          <cell r="BP180">
            <v>3.3</v>
          </cell>
          <cell r="BQ180">
            <v>6</v>
          </cell>
          <cell r="BR180" t="str">
            <v>R</v>
          </cell>
          <cell r="BS180" t="str">
            <v>C</v>
          </cell>
          <cell r="BT180">
            <v>0</v>
          </cell>
          <cell r="BU180" t="str">
            <v>AC</v>
          </cell>
          <cell r="BV180" t="str">
            <v/>
          </cell>
          <cell r="BW180">
            <v>2</v>
          </cell>
          <cell r="BX180">
            <v>40</v>
          </cell>
          <cell r="BY180" t="str">
            <v xml:space="preserve"> </v>
          </cell>
          <cell r="BZ180">
            <v>1</v>
          </cell>
          <cell r="CA180">
            <v>5</v>
          </cell>
          <cell r="CB180">
            <v>1.552</v>
          </cell>
          <cell r="CC180">
            <v>7.5591680351906154</v>
          </cell>
          <cell r="CD180">
            <v>90</v>
          </cell>
          <cell r="CE180">
            <v>70</v>
          </cell>
          <cell r="CF180">
            <v>55</v>
          </cell>
          <cell r="CG180">
            <v>35</v>
          </cell>
          <cell r="CH180">
            <v>15</v>
          </cell>
          <cell r="CI180">
            <v>84.3</v>
          </cell>
          <cell r="CJ180">
            <v>0.28100000000000003</v>
          </cell>
          <cell r="CK180">
            <v>10</v>
          </cell>
          <cell r="CL180">
            <v>55</v>
          </cell>
          <cell r="CM180">
            <v>0.56997769230769224</v>
          </cell>
          <cell r="CN180">
            <v>0.56997769230769224</v>
          </cell>
          <cell r="CO180">
            <v>0</v>
          </cell>
          <cell r="CP180">
            <v>0</v>
          </cell>
          <cell r="CQ180">
            <v>8.1291457274983081</v>
          </cell>
          <cell r="CR180">
            <v>64</v>
          </cell>
          <cell r="CS180">
            <v>1</v>
          </cell>
          <cell r="CT180">
            <v>0</v>
          </cell>
          <cell r="CU180">
            <v>0</v>
          </cell>
          <cell r="CV180">
            <v>21</v>
          </cell>
          <cell r="CW180">
            <v>21</v>
          </cell>
          <cell r="CX180" t="str">
            <v xml:space="preserve"> </v>
          </cell>
          <cell r="CY180">
            <v>2</v>
          </cell>
          <cell r="CZ180">
            <v>1.3</v>
          </cell>
          <cell r="DA180">
            <v>1.5</v>
          </cell>
          <cell r="DB180">
            <v>2203</v>
          </cell>
          <cell r="DC180">
            <v>1102</v>
          </cell>
          <cell r="DD180">
            <v>595</v>
          </cell>
          <cell r="DE180">
            <v>111</v>
          </cell>
          <cell r="DF180">
            <v>320</v>
          </cell>
          <cell r="DG180">
            <v>34</v>
          </cell>
          <cell r="DH180">
            <v>23</v>
          </cell>
          <cell r="DI180">
            <v>23</v>
          </cell>
        </row>
        <row r="181">
          <cell r="A181" t="str">
            <v>RS 174</v>
          </cell>
          <cell r="B181">
            <v>174</v>
          </cell>
          <cell r="C181" t="str">
            <v>S</v>
          </cell>
          <cell r="D181" t="str">
            <v>U</v>
          </cell>
          <cell r="E181" t="str">
            <v>Chipembere Highway (M2, Blantyre - Limbe)</v>
          </cell>
          <cell r="F181" t="str">
            <v>Urban</v>
          </cell>
          <cell r="G181">
            <v>16</v>
          </cell>
          <cell r="H181">
            <v>9</v>
          </cell>
          <cell r="I181" t="str">
            <v>R</v>
          </cell>
          <cell r="J181" t="str">
            <v>IN BLANTYRE CITY</v>
          </cell>
          <cell r="K181" t="str">
            <v>C</v>
          </cell>
          <cell r="L181">
            <v>0</v>
          </cell>
          <cell r="W181">
            <v>56</v>
          </cell>
          <cell r="X181" t="str">
            <v>AC</v>
          </cell>
          <cell r="Y181">
            <v>150</v>
          </cell>
          <cell r="Z181" t="str">
            <v>SB</v>
          </cell>
          <cell r="AA181">
            <v>100</v>
          </cell>
          <cell r="AB181" t="str">
            <v>GR</v>
          </cell>
          <cell r="AC181">
            <v>5</v>
          </cell>
          <cell r="AD181">
            <v>0</v>
          </cell>
          <cell r="AE181">
            <v>98</v>
          </cell>
          <cell r="AF181" t="str">
            <v>AO</v>
          </cell>
          <cell r="AG181" t="str">
            <v>AC</v>
          </cell>
          <cell r="AH181">
            <v>25</v>
          </cell>
          <cell r="AI181">
            <v>0</v>
          </cell>
          <cell r="AJ181">
            <v>0</v>
          </cell>
          <cell r="AK181">
            <v>0</v>
          </cell>
          <cell r="AL181">
            <v>0</v>
          </cell>
          <cell r="AM181">
            <v>6</v>
          </cell>
          <cell r="AN181">
            <v>0</v>
          </cell>
          <cell r="BO181" t="str">
            <v>RS 174</v>
          </cell>
          <cell r="BP181">
            <v>9</v>
          </cell>
          <cell r="BQ181">
            <v>12</v>
          </cell>
          <cell r="BR181" t="str">
            <v>R</v>
          </cell>
          <cell r="BS181" t="str">
            <v>C</v>
          </cell>
          <cell r="BT181">
            <v>0</v>
          </cell>
          <cell r="BU181" t="str">
            <v>AC</v>
          </cell>
          <cell r="BV181" t="str">
            <v>AC</v>
          </cell>
          <cell r="BW181">
            <v>6</v>
          </cell>
          <cell r="BX181">
            <v>40</v>
          </cell>
          <cell r="BY181">
            <v>40</v>
          </cell>
          <cell r="BZ181">
            <v>1</v>
          </cell>
          <cell r="CA181">
            <v>5</v>
          </cell>
          <cell r="CB181">
            <v>2.1040000000000001</v>
          </cell>
          <cell r="CC181">
            <v>5.14</v>
          </cell>
          <cell r="CD181" t="str">
            <v>being overlaid 1998</v>
          </cell>
          <cell r="CE181">
            <v>0</v>
          </cell>
          <cell r="CF181">
            <v>0</v>
          </cell>
          <cell r="CG181">
            <v>0</v>
          </cell>
          <cell r="CH181">
            <v>0</v>
          </cell>
          <cell r="CI181">
            <v>0</v>
          </cell>
          <cell r="CJ181">
            <v>0</v>
          </cell>
          <cell r="CK181">
            <v>0</v>
          </cell>
          <cell r="CL181">
            <v>0</v>
          </cell>
          <cell r="CM181">
            <v>0</v>
          </cell>
          <cell r="CN181">
            <v>0</v>
          </cell>
          <cell r="CO181">
            <v>0</v>
          </cell>
          <cell r="CP181">
            <v>0</v>
          </cell>
          <cell r="CQ181">
            <v>0</v>
          </cell>
          <cell r="CR181">
            <v>0</v>
          </cell>
          <cell r="CS181">
            <v>0</v>
          </cell>
          <cell r="CT181">
            <v>0</v>
          </cell>
          <cell r="CU181">
            <v>0</v>
          </cell>
          <cell r="CV181">
            <v>0</v>
          </cell>
          <cell r="CW181">
            <v>42</v>
          </cell>
          <cell r="CX181">
            <v>84</v>
          </cell>
          <cell r="CY181">
            <v>1.1000000000000001</v>
          </cell>
          <cell r="CZ181">
            <v>1.1000000000000001</v>
          </cell>
          <cell r="DA181">
            <v>1.1000000000000001</v>
          </cell>
          <cell r="DB181">
            <v>14065</v>
          </cell>
          <cell r="DC181">
            <v>7033</v>
          </cell>
          <cell r="DD181">
            <v>3798</v>
          </cell>
          <cell r="DE181">
            <v>704</v>
          </cell>
          <cell r="DF181">
            <v>2040</v>
          </cell>
          <cell r="DG181">
            <v>211</v>
          </cell>
          <cell r="DH181">
            <v>141</v>
          </cell>
          <cell r="DI181">
            <v>141</v>
          </cell>
        </row>
        <row r="182">
          <cell r="A182" t="str">
            <v>RS 846</v>
          </cell>
          <cell r="B182" t="str">
            <v>n.a.</v>
          </cell>
          <cell r="C182" t="str">
            <v>S</v>
          </cell>
          <cell r="D182" t="str">
            <v>U</v>
          </cell>
          <cell r="E182" t="str">
            <v>Clock Tower - junction M1 (via road S137)</v>
          </cell>
          <cell r="F182" t="str">
            <v>Urban</v>
          </cell>
          <cell r="G182">
            <v>17</v>
          </cell>
          <cell r="H182">
            <v>10.4</v>
          </cell>
          <cell r="I182" t="str">
            <v>R</v>
          </cell>
          <cell r="J182" t="str">
            <v>BLANTYRE CITY</v>
          </cell>
          <cell r="K182">
            <v>9</v>
          </cell>
          <cell r="L182" t="str">
            <v>New section part original RS 175</v>
          </cell>
          <cell r="W182">
            <v>56</v>
          </cell>
          <cell r="X182" t="str">
            <v>AC</v>
          </cell>
          <cell r="Y182">
            <v>150</v>
          </cell>
          <cell r="Z182" t="str">
            <v>SB</v>
          </cell>
          <cell r="AA182">
            <v>100</v>
          </cell>
          <cell r="AB182" t="str">
            <v>GR</v>
          </cell>
          <cell r="AC182">
            <v>5</v>
          </cell>
          <cell r="AD182">
            <v>0</v>
          </cell>
          <cell r="AE182">
            <v>98</v>
          </cell>
          <cell r="AF182" t="str">
            <v>AO</v>
          </cell>
          <cell r="AG182" t="str">
            <v>AC</v>
          </cell>
          <cell r="AH182">
            <v>25</v>
          </cell>
          <cell r="AI182">
            <v>0</v>
          </cell>
          <cell r="AJ182">
            <v>0</v>
          </cell>
          <cell r="AK182">
            <v>0</v>
          </cell>
          <cell r="AL182">
            <v>0</v>
          </cell>
          <cell r="AM182">
            <v>6</v>
          </cell>
          <cell r="AN182">
            <v>0</v>
          </cell>
          <cell r="BO182" t="str">
            <v>RS 846</v>
          </cell>
          <cell r="BP182">
            <v>10.4</v>
          </cell>
          <cell r="BQ182">
            <v>12</v>
          </cell>
          <cell r="BR182" t="str">
            <v>R</v>
          </cell>
          <cell r="BS182" t="str">
            <v>C</v>
          </cell>
          <cell r="BT182">
            <v>0</v>
          </cell>
          <cell r="BU182" t="str">
            <v>AC</v>
          </cell>
          <cell r="BV182" t="str">
            <v>AC</v>
          </cell>
          <cell r="BW182">
            <v>6</v>
          </cell>
          <cell r="BX182">
            <v>40</v>
          </cell>
          <cell r="BY182">
            <v>40</v>
          </cell>
          <cell r="BZ182">
            <v>1</v>
          </cell>
          <cell r="CA182">
            <v>5</v>
          </cell>
          <cell r="CB182">
            <v>2.1040000000000001</v>
          </cell>
          <cell r="CC182">
            <v>11.5</v>
          </cell>
          <cell r="CD182" t="str">
            <v>being overlaid 1998</v>
          </cell>
          <cell r="CE182">
            <v>0</v>
          </cell>
          <cell r="CF182">
            <v>0</v>
          </cell>
          <cell r="CG182">
            <v>0</v>
          </cell>
          <cell r="CH182">
            <v>0</v>
          </cell>
          <cell r="CI182">
            <v>0</v>
          </cell>
          <cell r="CJ182">
            <v>0</v>
          </cell>
          <cell r="CK182">
            <v>0</v>
          </cell>
          <cell r="CL182">
            <v>0</v>
          </cell>
          <cell r="CM182">
            <v>0</v>
          </cell>
          <cell r="CN182">
            <v>0</v>
          </cell>
          <cell r="CO182">
            <v>0</v>
          </cell>
          <cell r="CP182">
            <v>0</v>
          </cell>
          <cell r="CQ182">
            <v>0</v>
          </cell>
          <cell r="CR182">
            <v>0</v>
          </cell>
          <cell r="CS182">
            <v>0</v>
          </cell>
          <cell r="CT182">
            <v>0</v>
          </cell>
          <cell r="CU182">
            <v>0</v>
          </cell>
          <cell r="CV182">
            <v>0</v>
          </cell>
          <cell r="CW182">
            <v>42</v>
          </cell>
          <cell r="CX182">
            <v>84</v>
          </cell>
          <cell r="CY182">
            <v>2.5</v>
          </cell>
          <cell r="CZ182">
            <v>3</v>
          </cell>
          <cell r="DA182">
            <v>2</v>
          </cell>
          <cell r="DB182">
            <v>14000</v>
          </cell>
          <cell r="DC182">
            <v>7000</v>
          </cell>
          <cell r="DD182">
            <v>3780</v>
          </cell>
          <cell r="DE182">
            <v>700</v>
          </cell>
          <cell r="DF182">
            <v>2030</v>
          </cell>
          <cell r="DG182">
            <v>210</v>
          </cell>
          <cell r="DH182">
            <v>140</v>
          </cell>
          <cell r="DI182">
            <v>140</v>
          </cell>
        </row>
        <row r="183">
          <cell r="A183" t="str">
            <v>RS 841</v>
          </cell>
          <cell r="B183">
            <v>170</v>
          </cell>
          <cell r="C183" t="str">
            <v>S</v>
          </cell>
          <cell r="D183" t="str">
            <v>U</v>
          </cell>
          <cell r="E183" t="str">
            <v>Zomba - Chikanda (M1 to end bitumen)</v>
          </cell>
          <cell r="F183" t="str">
            <v>Urban</v>
          </cell>
          <cell r="G183">
            <v>18</v>
          </cell>
          <cell r="H183">
            <v>0.9</v>
          </cell>
          <cell r="I183" t="str">
            <v>R</v>
          </cell>
          <cell r="J183" t="str">
            <v>ZOMBA CITY</v>
          </cell>
          <cell r="K183" t="str">
            <v>C</v>
          </cell>
          <cell r="L183">
            <v>0</v>
          </cell>
          <cell r="W183">
            <v>67</v>
          </cell>
          <cell r="X183" t="str">
            <v>SA</v>
          </cell>
          <cell r="Y183">
            <v>150</v>
          </cell>
          <cell r="Z183" t="str">
            <v>GR</v>
          </cell>
          <cell r="AA183">
            <v>100</v>
          </cell>
          <cell r="AB183" t="str">
            <v>GR</v>
          </cell>
          <cell r="AC183">
            <v>5</v>
          </cell>
          <cell r="AD183">
            <v>0</v>
          </cell>
          <cell r="AE183">
            <v>0</v>
          </cell>
          <cell r="AF183">
            <v>0</v>
          </cell>
          <cell r="AG183">
            <v>0</v>
          </cell>
          <cell r="AH183">
            <v>0</v>
          </cell>
          <cell r="AI183">
            <v>0</v>
          </cell>
          <cell r="AJ183">
            <v>0</v>
          </cell>
          <cell r="AK183">
            <v>0</v>
          </cell>
          <cell r="AL183">
            <v>0</v>
          </cell>
          <cell r="AM183">
            <v>2</v>
          </cell>
          <cell r="AN183" t="str">
            <v>never resealed</v>
          </cell>
          <cell r="BO183" t="str">
            <v>RS 841</v>
          </cell>
          <cell r="BP183">
            <v>0.9</v>
          </cell>
          <cell r="BQ183">
            <v>3</v>
          </cell>
          <cell r="BR183" t="str">
            <v>R</v>
          </cell>
          <cell r="BS183" t="str">
            <v>C</v>
          </cell>
          <cell r="BT183">
            <v>0</v>
          </cell>
          <cell r="BU183" t="str">
            <v>SA</v>
          </cell>
          <cell r="BV183" t="str">
            <v/>
          </cell>
          <cell r="BW183">
            <v>2</v>
          </cell>
          <cell r="BX183">
            <v>10</v>
          </cell>
          <cell r="BY183" t="str">
            <v xml:space="preserve"> </v>
          </cell>
          <cell r="BZ183">
            <v>1</v>
          </cell>
          <cell r="CA183">
            <v>5</v>
          </cell>
          <cell r="CB183">
            <v>0.90800000000000003</v>
          </cell>
          <cell r="CC183">
            <v>8.3099011730205277</v>
          </cell>
          <cell r="CD183">
            <v>95</v>
          </cell>
          <cell r="CE183">
            <v>67</v>
          </cell>
          <cell r="CF183">
            <v>52</v>
          </cell>
          <cell r="CG183">
            <v>43</v>
          </cell>
          <cell r="CH183">
            <v>15</v>
          </cell>
          <cell r="CI183">
            <v>14.5</v>
          </cell>
          <cell r="CJ183">
            <v>9.6666666666666679E-2</v>
          </cell>
          <cell r="CK183">
            <v>10</v>
          </cell>
          <cell r="CL183">
            <v>52</v>
          </cell>
          <cell r="CM183">
            <v>0.48051025641025635</v>
          </cell>
          <cell r="CN183">
            <v>0.48051025641025635</v>
          </cell>
          <cell r="CO183">
            <v>0</v>
          </cell>
          <cell r="CP183">
            <v>0</v>
          </cell>
          <cell r="CQ183">
            <v>8.7904114294307831</v>
          </cell>
          <cell r="CR183">
            <v>25</v>
          </cell>
          <cell r="CS183">
            <v>1</v>
          </cell>
          <cell r="CT183">
            <v>0</v>
          </cell>
          <cell r="CU183">
            <v>0</v>
          </cell>
          <cell r="CV183">
            <v>31</v>
          </cell>
          <cell r="CW183">
            <v>31</v>
          </cell>
          <cell r="CX183" t="str">
            <v xml:space="preserve"> </v>
          </cell>
          <cell r="CY183">
            <v>2</v>
          </cell>
          <cell r="CZ183">
            <v>0</v>
          </cell>
          <cell r="DA183">
            <v>0</v>
          </cell>
          <cell r="DB183">
            <v>118</v>
          </cell>
          <cell r="DC183">
            <v>59</v>
          </cell>
          <cell r="DD183">
            <v>32</v>
          </cell>
          <cell r="DE183">
            <v>6</v>
          </cell>
          <cell r="DF183">
            <v>18</v>
          </cell>
          <cell r="DG183">
            <v>2</v>
          </cell>
          <cell r="DH183">
            <v>2</v>
          </cell>
          <cell r="DI183">
            <v>2</v>
          </cell>
        </row>
        <row r="184">
          <cell r="A184" t="str">
            <v>RS 171</v>
          </cell>
          <cell r="B184">
            <v>171</v>
          </cell>
          <cell r="C184" t="str">
            <v>S</v>
          </cell>
          <cell r="D184" t="str">
            <v>U</v>
          </cell>
          <cell r="E184" t="str">
            <v>St Mary's Road (Cheonga Road)</v>
          </cell>
          <cell r="F184" t="str">
            <v>Urban</v>
          </cell>
          <cell r="G184">
            <v>19</v>
          </cell>
          <cell r="H184">
            <v>2</v>
          </cell>
          <cell r="I184" t="str">
            <v>R</v>
          </cell>
          <cell r="J184" t="str">
            <v>ZOMBA CITY</v>
          </cell>
          <cell r="K184" t="str">
            <v>C</v>
          </cell>
          <cell r="L184">
            <v>0</v>
          </cell>
          <cell r="W184">
            <v>65</v>
          </cell>
          <cell r="X184" t="str">
            <v>SA</v>
          </cell>
          <cell r="Y184">
            <v>150</v>
          </cell>
          <cell r="Z184" t="str">
            <v>GR</v>
          </cell>
          <cell r="AA184">
            <v>150</v>
          </cell>
          <cell r="AB184" t="str">
            <v>GR</v>
          </cell>
          <cell r="AC184">
            <v>7</v>
          </cell>
          <cell r="AD184" t="str">
            <v>MC</v>
          </cell>
          <cell r="AE184">
            <v>0</v>
          </cell>
          <cell r="AF184">
            <v>0</v>
          </cell>
          <cell r="AG184">
            <v>0</v>
          </cell>
          <cell r="AH184">
            <v>0</v>
          </cell>
          <cell r="AI184">
            <v>0</v>
          </cell>
          <cell r="AJ184">
            <v>0</v>
          </cell>
          <cell r="AK184">
            <v>0</v>
          </cell>
          <cell r="AL184">
            <v>0</v>
          </cell>
          <cell r="AM184">
            <v>2</v>
          </cell>
          <cell r="AN184" t="str">
            <v>never resealed</v>
          </cell>
          <cell r="BO184" t="str">
            <v>RS 171</v>
          </cell>
          <cell r="BP184">
            <v>2</v>
          </cell>
          <cell r="BQ184">
            <v>3</v>
          </cell>
          <cell r="BR184" t="str">
            <v>R</v>
          </cell>
          <cell r="BS184" t="str">
            <v>C</v>
          </cell>
          <cell r="BT184">
            <v>0</v>
          </cell>
          <cell r="BU184" t="str">
            <v>SA</v>
          </cell>
          <cell r="BV184" t="str">
            <v/>
          </cell>
          <cell r="BW184">
            <v>2</v>
          </cell>
          <cell r="BX184">
            <v>10</v>
          </cell>
          <cell r="BY184" t="str">
            <v xml:space="preserve"> </v>
          </cell>
          <cell r="BZ184">
            <v>1</v>
          </cell>
          <cell r="CA184">
            <v>7</v>
          </cell>
          <cell r="CB184">
            <v>1.3580000000000001</v>
          </cell>
          <cell r="CC184">
            <v>7.6195440917716066</v>
          </cell>
          <cell r="CD184">
            <v>95</v>
          </cell>
          <cell r="CE184">
            <v>57</v>
          </cell>
          <cell r="CF184">
            <v>42</v>
          </cell>
          <cell r="CG184">
            <v>53</v>
          </cell>
          <cell r="CH184">
            <v>15</v>
          </cell>
          <cell r="CI184">
            <v>34.5</v>
          </cell>
          <cell r="CJ184">
            <v>0.22999999999999998</v>
          </cell>
          <cell r="CK184">
            <v>10</v>
          </cell>
          <cell r="CL184">
            <v>42</v>
          </cell>
          <cell r="CM184">
            <v>0.46471538461538459</v>
          </cell>
          <cell r="CN184">
            <v>0.46471538461538459</v>
          </cell>
          <cell r="CO184">
            <v>0</v>
          </cell>
          <cell r="CP184">
            <v>0</v>
          </cell>
          <cell r="CQ184">
            <v>8.0842594763869915</v>
          </cell>
          <cell r="CR184">
            <v>50</v>
          </cell>
          <cell r="CS184">
            <v>1</v>
          </cell>
          <cell r="CT184">
            <v>0</v>
          </cell>
          <cell r="CU184">
            <v>0</v>
          </cell>
          <cell r="CV184">
            <v>33</v>
          </cell>
          <cell r="CW184">
            <v>33</v>
          </cell>
          <cell r="CX184" t="str">
            <v xml:space="preserve"> </v>
          </cell>
          <cell r="CY184">
            <v>3</v>
          </cell>
          <cell r="CZ184">
            <v>3</v>
          </cell>
          <cell r="DA184">
            <v>2</v>
          </cell>
          <cell r="DB184">
            <v>134</v>
          </cell>
          <cell r="DC184">
            <v>67</v>
          </cell>
          <cell r="DD184">
            <v>37</v>
          </cell>
          <cell r="DE184">
            <v>7</v>
          </cell>
          <cell r="DF184">
            <v>20</v>
          </cell>
          <cell r="DG184">
            <v>3</v>
          </cell>
          <cell r="DH184">
            <v>2</v>
          </cell>
          <cell r="DI184">
            <v>2</v>
          </cell>
        </row>
        <row r="185">
          <cell r="A185" t="str">
            <v>RS 843</v>
          </cell>
          <cell r="B185">
            <v>172</v>
          </cell>
          <cell r="C185" t="str">
            <v>S</v>
          </cell>
          <cell r="D185" t="str">
            <v>U</v>
          </cell>
          <cell r="E185" t="str">
            <v>Chancellor College Road (M1 to end bitumen)</v>
          </cell>
          <cell r="F185" t="str">
            <v>Urban</v>
          </cell>
          <cell r="G185">
            <v>20</v>
          </cell>
          <cell r="H185">
            <v>2.6</v>
          </cell>
          <cell r="I185" t="str">
            <v>R</v>
          </cell>
          <cell r="J185" t="str">
            <v>ZOMBA CITY</v>
          </cell>
          <cell r="K185" t="str">
            <v>C</v>
          </cell>
          <cell r="L185">
            <v>0</v>
          </cell>
          <cell r="W185">
            <v>60</v>
          </cell>
          <cell r="X185" t="str">
            <v>SA</v>
          </cell>
          <cell r="Y185">
            <v>150</v>
          </cell>
          <cell r="Z185" t="str">
            <v>GR</v>
          </cell>
          <cell r="AA185">
            <v>150</v>
          </cell>
          <cell r="AB185" t="str">
            <v>GR</v>
          </cell>
          <cell r="AC185">
            <v>7</v>
          </cell>
          <cell r="AD185" t="str">
            <v>MC</v>
          </cell>
          <cell r="AE185">
            <v>0</v>
          </cell>
          <cell r="AF185">
            <v>0</v>
          </cell>
          <cell r="AG185">
            <v>0</v>
          </cell>
          <cell r="AH185">
            <v>0</v>
          </cell>
          <cell r="AI185">
            <v>0</v>
          </cell>
          <cell r="AJ185">
            <v>0</v>
          </cell>
          <cell r="AK185">
            <v>0</v>
          </cell>
          <cell r="AL185">
            <v>0</v>
          </cell>
          <cell r="AM185">
            <v>2</v>
          </cell>
          <cell r="AN185" t="str">
            <v>never resealed</v>
          </cell>
          <cell r="BO185" t="str">
            <v>RS 843</v>
          </cell>
          <cell r="BP185">
            <v>2.6</v>
          </cell>
          <cell r="BQ185">
            <v>6</v>
          </cell>
          <cell r="BR185" t="str">
            <v>R</v>
          </cell>
          <cell r="BS185" t="str">
            <v>C</v>
          </cell>
          <cell r="BT185">
            <v>0</v>
          </cell>
          <cell r="BU185" t="str">
            <v>SA</v>
          </cell>
          <cell r="BV185" t="str">
            <v/>
          </cell>
          <cell r="BW185">
            <v>2</v>
          </cell>
          <cell r="BX185">
            <v>10</v>
          </cell>
          <cell r="BY185" t="str">
            <v xml:space="preserve"> </v>
          </cell>
          <cell r="BZ185">
            <v>1</v>
          </cell>
          <cell r="CA185">
            <v>7</v>
          </cell>
          <cell r="CB185">
            <v>1.3580000000000001</v>
          </cell>
          <cell r="CC185">
            <v>6.8274964809384171</v>
          </cell>
          <cell r="CD185">
            <v>50</v>
          </cell>
          <cell r="CE185">
            <v>5</v>
          </cell>
          <cell r="CF185">
            <v>0</v>
          </cell>
          <cell r="CG185">
            <v>50</v>
          </cell>
          <cell r="CH185">
            <v>5</v>
          </cell>
          <cell r="CI185">
            <v>1.3</v>
          </cell>
          <cell r="CJ185">
            <v>4.3333333333333331E-3</v>
          </cell>
          <cell r="CK185">
            <v>4.3333333333333331E-3</v>
          </cell>
          <cell r="CL185">
            <v>0</v>
          </cell>
          <cell r="CM185">
            <v>1.6799999999999999E-3</v>
          </cell>
          <cell r="CN185">
            <v>1.6799999999999999E-3</v>
          </cell>
          <cell r="CO185">
            <v>0</v>
          </cell>
          <cell r="CP185">
            <v>0</v>
          </cell>
          <cell r="CQ185">
            <v>6.8291764809384174</v>
          </cell>
          <cell r="CR185">
            <v>0</v>
          </cell>
          <cell r="CS185">
            <v>1</v>
          </cell>
          <cell r="CT185">
            <v>0</v>
          </cell>
          <cell r="CU185">
            <v>0</v>
          </cell>
          <cell r="CV185">
            <v>38</v>
          </cell>
          <cell r="CW185">
            <v>38</v>
          </cell>
          <cell r="CX185" t="str">
            <v xml:space="preserve"> </v>
          </cell>
          <cell r="CY185">
            <v>1.2</v>
          </cell>
          <cell r="CZ185">
            <v>1.3</v>
          </cell>
          <cell r="DA185">
            <v>1.2</v>
          </cell>
          <cell r="DB185">
            <v>141</v>
          </cell>
          <cell r="DC185">
            <v>71</v>
          </cell>
          <cell r="DD185">
            <v>39</v>
          </cell>
          <cell r="DE185">
            <v>8</v>
          </cell>
          <cell r="DF185">
            <v>21</v>
          </cell>
          <cell r="DG185">
            <v>3</v>
          </cell>
          <cell r="DH185">
            <v>2</v>
          </cell>
          <cell r="DI185">
            <v>2</v>
          </cell>
        </row>
        <row r="186">
          <cell r="A186" t="str">
            <v>RS 173</v>
          </cell>
          <cell r="B186">
            <v>173</v>
          </cell>
          <cell r="C186" t="str">
            <v>S</v>
          </cell>
          <cell r="D186" t="str">
            <v>U</v>
          </cell>
          <cell r="E186" t="str">
            <v>Parliament Road</v>
          </cell>
          <cell r="F186" t="str">
            <v>Urban</v>
          </cell>
          <cell r="G186">
            <v>21</v>
          </cell>
          <cell r="H186">
            <v>2</v>
          </cell>
          <cell r="I186" t="str">
            <v>R</v>
          </cell>
          <cell r="J186" t="str">
            <v>ZOMBA CITY</v>
          </cell>
          <cell r="K186" t="str">
            <v>C</v>
          </cell>
          <cell r="L186">
            <v>0</v>
          </cell>
          <cell r="W186">
            <v>58</v>
          </cell>
          <cell r="X186" t="str">
            <v>SA</v>
          </cell>
          <cell r="Y186">
            <v>150</v>
          </cell>
          <cell r="Z186" t="str">
            <v>GR</v>
          </cell>
          <cell r="AA186">
            <v>150</v>
          </cell>
          <cell r="AB186" t="str">
            <v>GR</v>
          </cell>
          <cell r="AC186">
            <v>7</v>
          </cell>
          <cell r="AD186" t="str">
            <v>MC</v>
          </cell>
          <cell r="AE186">
            <v>98</v>
          </cell>
          <cell r="AF186" t="str">
            <v>AO</v>
          </cell>
          <cell r="AG186" t="str">
            <v>AC</v>
          </cell>
          <cell r="AH186">
            <v>25</v>
          </cell>
          <cell r="AI186">
            <v>0</v>
          </cell>
          <cell r="AJ186">
            <v>0</v>
          </cell>
          <cell r="AK186">
            <v>0</v>
          </cell>
          <cell r="AL186">
            <v>0</v>
          </cell>
          <cell r="AM186">
            <v>6</v>
          </cell>
          <cell r="AN186" t="str">
            <v>AO 1998</v>
          </cell>
          <cell r="BO186" t="str">
            <v>RS 173</v>
          </cell>
          <cell r="BP186">
            <v>2</v>
          </cell>
          <cell r="BQ186">
            <v>6</v>
          </cell>
          <cell r="BR186" t="str">
            <v>R</v>
          </cell>
          <cell r="BS186" t="str">
            <v>A</v>
          </cell>
          <cell r="BT186">
            <v>0</v>
          </cell>
          <cell r="BU186" t="str">
            <v>AC</v>
          </cell>
          <cell r="BV186" t="str">
            <v>SA</v>
          </cell>
          <cell r="BW186">
            <v>6</v>
          </cell>
          <cell r="BX186">
            <v>40</v>
          </cell>
          <cell r="BY186">
            <v>10</v>
          </cell>
          <cell r="BZ186">
            <v>1</v>
          </cell>
          <cell r="CA186">
            <v>7</v>
          </cell>
          <cell r="CB186">
            <v>1.9100000000000001</v>
          </cell>
          <cell r="CC186">
            <v>7.3099011730205294</v>
          </cell>
          <cell r="CD186" t="str">
            <v>being overlaid 1998</v>
          </cell>
          <cell r="CE186">
            <v>0</v>
          </cell>
          <cell r="CF186">
            <v>0</v>
          </cell>
          <cell r="CG186">
            <v>0</v>
          </cell>
          <cell r="CH186">
            <v>0</v>
          </cell>
          <cell r="CI186">
            <v>0</v>
          </cell>
          <cell r="CJ186">
            <v>0</v>
          </cell>
          <cell r="CK186">
            <v>0</v>
          </cell>
          <cell r="CL186">
            <v>0</v>
          </cell>
          <cell r="CM186">
            <v>0</v>
          </cell>
          <cell r="CN186">
            <v>0</v>
          </cell>
          <cell r="CO186">
            <v>0</v>
          </cell>
          <cell r="CP186">
            <v>0</v>
          </cell>
          <cell r="CQ186">
            <v>0</v>
          </cell>
          <cell r="CR186">
            <v>0</v>
          </cell>
          <cell r="CS186">
            <v>0</v>
          </cell>
          <cell r="CT186">
            <v>0</v>
          </cell>
          <cell r="CU186">
            <v>0</v>
          </cell>
          <cell r="CV186">
            <v>0</v>
          </cell>
          <cell r="CW186">
            <v>40</v>
          </cell>
          <cell r="CX186">
            <v>80</v>
          </cell>
          <cell r="CY186">
            <v>1</v>
          </cell>
          <cell r="CZ186">
            <v>1</v>
          </cell>
          <cell r="DA186">
            <v>1</v>
          </cell>
          <cell r="DB186">
            <v>179</v>
          </cell>
          <cell r="DC186">
            <v>90</v>
          </cell>
          <cell r="DD186">
            <v>49</v>
          </cell>
          <cell r="DE186">
            <v>9</v>
          </cell>
          <cell r="DF186">
            <v>26</v>
          </cell>
          <cell r="DG186">
            <v>3</v>
          </cell>
          <cell r="DH186">
            <v>2</v>
          </cell>
          <cell r="DI186">
            <v>2</v>
          </cell>
        </row>
        <row r="187">
          <cell r="A187" t="str">
            <v>RS 176</v>
          </cell>
          <cell r="B187">
            <v>176</v>
          </cell>
          <cell r="C187" t="str">
            <v>S</v>
          </cell>
          <cell r="D187" t="str">
            <v>U</v>
          </cell>
          <cell r="E187" t="str">
            <v>Kuchawe Road (up road)</v>
          </cell>
          <cell r="F187" t="str">
            <v>Urban</v>
          </cell>
          <cell r="G187">
            <v>22</v>
          </cell>
          <cell r="H187">
            <v>15</v>
          </cell>
          <cell r="I187" t="str">
            <v>H</v>
          </cell>
          <cell r="J187" t="str">
            <v>ZOMBA CITY &amp; ZOMBA</v>
          </cell>
          <cell r="K187" t="str">
            <v>C</v>
          </cell>
          <cell r="L187">
            <v>0</v>
          </cell>
          <cell r="W187">
            <v>68</v>
          </cell>
          <cell r="X187" t="str">
            <v>SA</v>
          </cell>
          <cell r="Y187">
            <v>150</v>
          </cell>
          <cell r="Z187" t="str">
            <v>SB</v>
          </cell>
          <cell r="AA187">
            <v>150</v>
          </cell>
          <cell r="AB187" t="str">
            <v>GR</v>
          </cell>
          <cell r="AC187">
            <v>15</v>
          </cell>
          <cell r="AD187" t="str">
            <v>VR</v>
          </cell>
          <cell r="AE187">
            <v>0</v>
          </cell>
          <cell r="AF187">
            <v>0</v>
          </cell>
          <cell r="AG187">
            <v>0</v>
          </cell>
          <cell r="AH187">
            <v>0</v>
          </cell>
          <cell r="AI187">
            <v>0</v>
          </cell>
          <cell r="AJ187">
            <v>0</v>
          </cell>
          <cell r="AK187">
            <v>0</v>
          </cell>
          <cell r="AL187">
            <v>0</v>
          </cell>
          <cell r="AM187">
            <v>2</v>
          </cell>
          <cell r="AN187" t="str">
            <v>reseal 1998</v>
          </cell>
          <cell r="BO187" t="str">
            <v>RS 176</v>
          </cell>
          <cell r="BP187">
            <v>15</v>
          </cell>
          <cell r="BQ187">
            <v>5.5</v>
          </cell>
          <cell r="BR187" t="str">
            <v>H</v>
          </cell>
          <cell r="BS187" t="str">
            <v>C</v>
          </cell>
          <cell r="BT187">
            <v>0</v>
          </cell>
          <cell r="BU187" t="str">
            <v>SA</v>
          </cell>
          <cell r="BV187" t="str">
            <v/>
          </cell>
          <cell r="BW187">
            <v>2</v>
          </cell>
          <cell r="BX187">
            <v>10</v>
          </cell>
          <cell r="BY187" t="str">
            <v xml:space="preserve"> </v>
          </cell>
          <cell r="BZ187">
            <v>1</v>
          </cell>
          <cell r="CA187">
            <v>15</v>
          </cell>
          <cell r="CB187">
            <v>1.508</v>
          </cell>
          <cell r="CC187">
            <v>9.5457000217226007</v>
          </cell>
          <cell r="CD187">
            <v>90</v>
          </cell>
          <cell r="CE187">
            <v>60</v>
          </cell>
          <cell r="CF187">
            <v>45</v>
          </cell>
          <cell r="CG187">
            <v>45</v>
          </cell>
          <cell r="CH187">
            <v>15</v>
          </cell>
          <cell r="CI187">
            <v>4.5</v>
          </cell>
          <cell r="CJ187">
            <v>1.6363636363636365E-2</v>
          </cell>
          <cell r="CK187">
            <v>10</v>
          </cell>
          <cell r="CL187">
            <v>45</v>
          </cell>
          <cell r="CM187">
            <v>0.40387272727272727</v>
          </cell>
          <cell r="CN187">
            <v>0.40387272727272727</v>
          </cell>
          <cell r="CO187">
            <v>0</v>
          </cell>
          <cell r="CP187">
            <v>0</v>
          </cell>
          <cell r="CQ187">
            <v>9.9495727489953278</v>
          </cell>
          <cell r="CR187">
            <v>25</v>
          </cell>
          <cell r="CS187">
            <v>1</v>
          </cell>
          <cell r="CT187">
            <v>0</v>
          </cell>
          <cell r="CU187">
            <v>0</v>
          </cell>
          <cell r="CV187">
            <v>30</v>
          </cell>
          <cell r="CW187">
            <v>30</v>
          </cell>
          <cell r="CX187" t="str">
            <v xml:space="preserve"> </v>
          </cell>
          <cell r="CY187">
            <v>2</v>
          </cell>
          <cell r="CZ187">
            <v>2</v>
          </cell>
          <cell r="DA187">
            <v>1.5</v>
          </cell>
          <cell r="DB187">
            <v>200</v>
          </cell>
          <cell r="DC187">
            <v>103</v>
          </cell>
          <cell r="DD187">
            <v>8</v>
          </cell>
          <cell r="DE187">
            <v>5</v>
          </cell>
          <cell r="DF187">
            <v>9</v>
          </cell>
          <cell r="DG187">
            <v>5</v>
          </cell>
          <cell r="DH187">
            <v>3</v>
          </cell>
          <cell r="DI187">
            <v>11</v>
          </cell>
        </row>
        <row r="188">
          <cell r="A188" t="str">
            <v>RS 146</v>
          </cell>
          <cell r="B188">
            <v>146</v>
          </cell>
          <cell r="C188" t="str">
            <v>N</v>
          </cell>
          <cell r="D188" t="str">
            <v>U</v>
          </cell>
          <cell r="E188" t="str">
            <v>Chimaliro Road</v>
          </cell>
          <cell r="F188" t="str">
            <v>Urban</v>
          </cell>
          <cell r="G188">
            <v>25</v>
          </cell>
          <cell r="H188">
            <v>10</v>
          </cell>
          <cell r="I188" t="str">
            <v>R</v>
          </cell>
          <cell r="J188" t="str">
            <v>MZUZU CITY</v>
          </cell>
          <cell r="K188" t="str">
            <v>C</v>
          </cell>
          <cell r="L188">
            <v>0</v>
          </cell>
          <cell r="W188">
            <v>85</v>
          </cell>
          <cell r="X188" t="str">
            <v>DS</v>
          </cell>
          <cell r="Y188">
            <v>150</v>
          </cell>
          <cell r="Z188" t="str">
            <v>GR</v>
          </cell>
          <cell r="AA188">
            <v>100</v>
          </cell>
          <cell r="AB188" t="str">
            <v>GR</v>
          </cell>
          <cell r="AC188">
            <v>5</v>
          </cell>
          <cell r="AD188" t="str">
            <v>AM</v>
          </cell>
          <cell r="AE188">
            <v>0</v>
          </cell>
          <cell r="AF188">
            <v>0</v>
          </cell>
          <cell r="AG188">
            <v>0</v>
          </cell>
          <cell r="AH188">
            <v>0</v>
          </cell>
          <cell r="AI188">
            <v>0</v>
          </cell>
          <cell r="AJ188">
            <v>0</v>
          </cell>
          <cell r="AK188">
            <v>0</v>
          </cell>
          <cell r="AL188">
            <v>0</v>
          </cell>
          <cell r="AM188">
            <v>1</v>
          </cell>
          <cell r="AN188" t="str">
            <v>never resealed</v>
          </cell>
          <cell r="BO188" t="str">
            <v>RS 146</v>
          </cell>
          <cell r="BP188">
            <v>10</v>
          </cell>
          <cell r="BQ188">
            <v>6.7</v>
          </cell>
          <cell r="BR188" t="str">
            <v>R</v>
          </cell>
          <cell r="BS188" t="str">
            <v>C</v>
          </cell>
          <cell r="BT188">
            <v>0</v>
          </cell>
          <cell r="BU188" t="str">
            <v>DS</v>
          </cell>
          <cell r="BV188" t="str">
            <v/>
          </cell>
          <cell r="BW188">
            <v>1</v>
          </cell>
          <cell r="BX188">
            <v>15</v>
          </cell>
          <cell r="BY188" t="str">
            <v xml:space="preserve"> </v>
          </cell>
          <cell r="BZ188">
            <v>1</v>
          </cell>
          <cell r="CA188">
            <v>5</v>
          </cell>
          <cell r="CB188">
            <v>1.077</v>
          </cell>
          <cell r="CC188">
            <v>3.5</v>
          </cell>
          <cell r="CD188">
            <v>0</v>
          </cell>
          <cell r="CE188">
            <v>0</v>
          </cell>
          <cell r="CF188">
            <v>0</v>
          </cell>
          <cell r="CG188">
            <v>0</v>
          </cell>
          <cell r="CH188">
            <v>0</v>
          </cell>
          <cell r="CI188">
            <v>30</v>
          </cell>
          <cell r="CJ188">
            <v>8.9552238805970144E-2</v>
          </cell>
          <cell r="CK188">
            <v>8.9552238805970144E-2</v>
          </cell>
          <cell r="CL188">
            <v>0</v>
          </cell>
          <cell r="CM188">
            <v>3.4718714121699197E-2</v>
          </cell>
          <cell r="CN188">
            <v>3.4718714121699197E-2</v>
          </cell>
          <cell r="CO188">
            <v>0</v>
          </cell>
          <cell r="CP188">
            <v>0</v>
          </cell>
          <cell r="CQ188">
            <v>3.5347187141216994</v>
          </cell>
          <cell r="CR188">
            <v>0</v>
          </cell>
          <cell r="CS188">
            <v>1</v>
          </cell>
          <cell r="CT188">
            <v>0</v>
          </cell>
          <cell r="CU188">
            <v>0</v>
          </cell>
          <cell r="CV188">
            <v>13</v>
          </cell>
          <cell r="CW188">
            <v>13</v>
          </cell>
          <cell r="CX188" t="str">
            <v xml:space="preserve"> </v>
          </cell>
          <cell r="CY188">
            <v>2</v>
          </cell>
          <cell r="CZ188">
            <v>2</v>
          </cell>
          <cell r="DA188">
            <v>2</v>
          </cell>
          <cell r="DB188">
            <v>780</v>
          </cell>
          <cell r="DC188">
            <v>390</v>
          </cell>
          <cell r="DD188">
            <v>211</v>
          </cell>
          <cell r="DE188">
            <v>39</v>
          </cell>
          <cell r="DF188">
            <v>114</v>
          </cell>
          <cell r="DG188">
            <v>12</v>
          </cell>
          <cell r="DH188">
            <v>8</v>
          </cell>
          <cell r="DI188">
            <v>8</v>
          </cell>
        </row>
        <row r="189">
          <cell r="A189" t="str">
            <v>RS 147</v>
          </cell>
          <cell r="B189">
            <v>147</v>
          </cell>
          <cell r="C189" t="str">
            <v>N</v>
          </cell>
          <cell r="D189" t="str">
            <v>U</v>
          </cell>
          <cell r="E189" t="str">
            <v>Roundabout (Kamuzu Ave.) - Mzirawaingwe</v>
          </cell>
          <cell r="F189" t="str">
            <v>Urban</v>
          </cell>
          <cell r="G189">
            <v>26</v>
          </cell>
          <cell r="H189">
            <v>2.5</v>
          </cell>
          <cell r="I189" t="str">
            <v>R</v>
          </cell>
          <cell r="J189" t="str">
            <v>MZUZU CITY</v>
          </cell>
          <cell r="K189" t="str">
            <v>C</v>
          </cell>
          <cell r="L189" t="str">
            <v xml:space="preserve">Length changed </v>
          </cell>
          <cell r="W189">
            <v>73</v>
          </cell>
          <cell r="X189" t="str">
            <v>DS</v>
          </cell>
          <cell r="Y189">
            <v>150</v>
          </cell>
          <cell r="Z189" t="str">
            <v>GR</v>
          </cell>
          <cell r="AA189">
            <v>100</v>
          </cell>
          <cell r="AB189" t="str">
            <v>GR</v>
          </cell>
          <cell r="AC189">
            <v>5</v>
          </cell>
          <cell r="AD189" t="str">
            <v>AM</v>
          </cell>
          <cell r="AE189">
            <v>0</v>
          </cell>
          <cell r="AF189">
            <v>0</v>
          </cell>
          <cell r="AG189">
            <v>0</v>
          </cell>
          <cell r="AH189">
            <v>0</v>
          </cell>
          <cell r="AI189">
            <v>0</v>
          </cell>
          <cell r="AJ189">
            <v>0</v>
          </cell>
          <cell r="AK189">
            <v>0</v>
          </cell>
          <cell r="AL189">
            <v>0</v>
          </cell>
          <cell r="AM189">
            <v>1</v>
          </cell>
          <cell r="AN189" t="str">
            <v>never resealed</v>
          </cell>
          <cell r="BO189" t="str">
            <v>RS 147</v>
          </cell>
          <cell r="BP189">
            <v>2.5</v>
          </cell>
          <cell r="BQ189">
            <v>6.7</v>
          </cell>
          <cell r="BR189" t="str">
            <v>R</v>
          </cell>
          <cell r="BS189" t="str">
            <v>C</v>
          </cell>
          <cell r="BT189">
            <v>0</v>
          </cell>
          <cell r="BU189" t="str">
            <v>DS</v>
          </cell>
          <cell r="BV189" t="str">
            <v/>
          </cell>
          <cell r="BW189">
            <v>1</v>
          </cell>
          <cell r="BX189">
            <v>15</v>
          </cell>
          <cell r="BY189" t="str">
            <v xml:space="preserve"> </v>
          </cell>
          <cell r="BZ189">
            <v>1</v>
          </cell>
          <cell r="CA189">
            <v>5</v>
          </cell>
          <cell r="CB189">
            <v>1.077</v>
          </cell>
          <cell r="CC189">
            <v>3.6</v>
          </cell>
          <cell r="CD189">
            <v>90</v>
          </cell>
          <cell r="CE189">
            <v>72</v>
          </cell>
          <cell r="CF189">
            <v>57</v>
          </cell>
          <cell r="CG189">
            <v>33</v>
          </cell>
          <cell r="CH189">
            <v>15</v>
          </cell>
          <cell r="CI189">
            <v>0.4</v>
          </cell>
          <cell r="CJ189">
            <v>1.1940298507462689E-3</v>
          </cell>
          <cell r="CK189">
            <v>10</v>
          </cell>
          <cell r="CL189">
            <v>57</v>
          </cell>
          <cell r="CM189">
            <v>0.47752789896670489</v>
          </cell>
          <cell r="CN189">
            <v>0.47752789896670489</v>
          </cell>
          <cell r="CO189">
            <v>0</v>
          </cell>
          <cell r="CP189">
            <v>0</v>
          </cell>
          <cell r="CQ189">
            <v>4.0775278989667054</v>
          </cell>
          <cell r="CR189">
            <v>0</v>
          </cell>
          <cell r="CS189">
            <v>1</v>
          </cell>
          <cell r="CT189">
            <v>0</v>
          </cell>
          <cell r="CU189">
            <v>0</v>
          </cell>
          <cell r="CV189">
            <v>25</v>
          </cell>
          <cell r="CW189">
            <v>25</v>
          </cell>
          <cell r="CX189" t="str">
            <v xml:space="preserve"> </v>
          </cell>
          <cell r="CY189">
            <v>2.5</v>
          </cell>
          <cell r="CZ189">
            <v>2</v>
          </cell>
          <cell r="DA189">
            <v>2.5</v>
          </cell>
          <cell r="DB189">
            <v>1117</v>
          </cell>
          <cell r="DC189">
            <v>559</v>
          </cell>
          <cell r="DD189">
            <v>302</v>
          </cell>
          <cell r="DE189">
            <v>56</v>
          </cell>
          <cell r="DF189">
            <v>162</v>
          </cell>
          <cell r="DG189">
            <v>17</v>
          </cell>
          <cell r="DH189">
            <v>12</v>
          </cell>
          <cell r="DI189">
            <v>12</v>
          </cell>
        </row>
        <row r="190">
          <cell r="A190" t="str">
            <v>RS 849</v>
          </cell>
          <cell r="B190" t="str">
            <v>n.a.</v>
          </cell>
          <cell r="C190" t="str">
            <v>N</v>
          </cell>
          <cell r="D190" t="str">
            <v>U</v>
          </cell>
          <cell r="E190" t="str">
            <v>Viphya Drive (Kamuzu Ave. to Mazuzu Hotel)</v>
          </cell>
          <cell r="F190" t="str">
            <v>Urban</v>
          </cell>
          <cell r="G190">
            <v>27</v>
          </cell>
          <cell r="H190">
            <v>0.5</v>
          </cell>
          <cell r="I190">
            <v>0</v>
          </cell>
          <cell r="J190" t="str">
            <v>MZUZU CITY</v>
          </cell>
          <cell r="K190" t="str">
            <v>C</v>
          </cell>
          <cell r="L190" t="str">
            <v>New section part of origional RS 148</v>
          </cell>
          <cell r="W190">
            <v>73</v>
          </cell>
          <cell r="X190" t="str">
            <v>DS</v>
          </cell>
          <cell r="Y190">
            <v>150</v>
          </cell>
          <cell r="Z190" t="str">
            <v>GR</v>
          </cell>
          <cell r="AA190">
            <v>100</v>
          </cell>
          <cell r="AB190" t="str">
            <v>GR</v>
          </cell>
          <cell r="AC190">
            <v>5</v>
          </cell>
          <cell r="AD190" t="str">
            <v>AM</v>
          </cell>
          <cell r="AE190">
            <v>0</v>
          </cell>
          <cell r="AF190">
            <v>0</v>
          </cell>
          <cell r="AG190">
            <v>0</v>
          </cell>
          <cell r="AH190">
            <v>0</v>
          </cell>
          <cell r="AI190">
            <v>0</v>
          </cell>
          <cell r="AJ190">
            <v>0</v>
          </cell>
          <cell r="AK190">
            <v>0</v>
          </cell>
          <cell r="AL190">
            <v>0</v>
          </cell>
          <cell r="AM190">
            <v>1</v>
          </cell>
          <cell r="AN190" t="str">
            <v>never resealed</v>
          </cell>
          <cell r="BO190" t="str">
            <v>RS 849</v>
          </cell>
          <cell r="BP190">
            <v>0.5</v>
          </cell>
          <cell r="BQ190">
            <v>4</v>
          </cell>
          <cell r="BR190" t="str">
            <v>R</v>
          </cell>
          <cell r="BS190" t="str">
            <v>C</v>
          </cell>
          <cell r="BT190">
            <v>0</v>
          </cell>
          <cell r="BU190" t="str">
            <v>DS</v>
          </cell>
          <cell r="BV190" t="str">
            <v/>
          </cell>
          <cell r="BW190">
            <v>1</v>
          </cell>
          <cell r="BX190">
            <v>15</v>
          </cell>
          <cell r="BY190" t="str">
            <v xml:space="preserve"> </v>
          </cell>
          <cell r="BZ190">
            <v>1</v>
          </cell>
          <cell r="CA190">
            <v>5</v>
          </cell>
          <cell r="CB190">
            <v>1.077</v>
          </cell>
          <cell r="CC190">
            <v>3.7</v>
          </cell>
          <cell r="CD190">
            <v>70</v>
          </cell>
          <cell r="CE190">
            <v>45</v>
          </cell>
          <cell r="CF190">
            <v>30</v>
          </cell>
          <cell r="CG190">
            <v>40</v>
          </cell>
          <cell r="CH190">
            <v>15</v>
          </cell>
          <cell r="CI190">
            <v>8</v>
          </cell>
          <cell r="CJ190">
            <v>0.04</v>
          </cell>
          <cell r="CK190">
            <v>10</v>
          </cell>
          <cell r="CL190">
            <v>30</v>
          </cell>
          <cell r="CM190">
            <v>0.31356923076923071</v>
          </cell>
          <cell r="CN190">
            <v>0.31356923076923071</v>
          </cell>
          <cell r="CO190">
            <v>0</v>
          </cell>
          <cell r="CP190">
            <v>0</v>
          </cell>
          <cell r="CQ190">
            <v>4.0135692307692308</v>
          </cell>
          <cell r="CR190">
            <v>0</v>
          </cell>
          <cell r="CS190">
            <v>1</v>
          </cell>
          <cell r="CT190">
            <v>0</v>
          </cell>
          <cell r="CU190">
            <v>0</v>
          </cell>
          <cell r="CV190">
            <v>25</v>
          </cell>
          <cell r="CW190">
            <v>25</v>
          </cell>
          <cell r="CX190" t="str">
            <v xml:space="preserve"> </v>
          </cell>
          <cell r="CY190">
            <v>1</v>
          </cell>
          <cell r="CZ190">
            <v>1</v>
          </cell>
          <cell r="DA190">
            <v>3</v>
          </cell>
          <cell r="DB190">
            <v>184</v>
          </cell>
          <cell r="DC190">
            <v>92</v>
          </cell>
          <cell r="DD190">
            <v>50</v>
          </cell>
          <cell r="DE190">
            <v>10</v>
          </cell>
          <cell r="DF190">
            <v>27</v>
          </cell>
          <cell r="DG190">
            <v>3</v>
          </cell>
          <cell r="DH190">
            <v>2</v>
          </cell>
          <cell r="DI190">
            <v>2</v>
          </cell>
        </row>
        <row r="191">
          <cell r="A191" t="str">
            <v>RS 149</v>
          </cell>
          <cell r="B191">
            <v>149</v>
          </cell>
          <cell r="C191" t="str">
            <v>N</v>
          </cell>
          <cell r="D191" t="str">
            <v>U</v>
          </cell>
          <cell r="E191" t="str">
            <v>Airport Road (Mzuzu)</v>
          </cell>
          <cell r="F191" t="str">
            <v>Urban</v>
          </cell>
          <cell r="G191">
            <v>28</v>
          </cell>
          <cell r="H191">
            <v>3</v>
          </cell>
          <cell r="I191" t="str">
            <v>R</v>
          </cell>
          <cell r="J191" t="str">
            <v>MZUZU CITY</v>
          </cell>
          <cell r="K191" t="str">
            <v>C</v>
          </cell>
          <cell r="L191">
            <v>0</v>
          </cell>
          <cell r="W191">
            <v>73</v>
          </cell>
          <cell r="X191" t="str">
            <v>DS</v>
          </cell>
          <cell r="Y191">
            <v>150</v>
          </cell>
          <cell r="Z191" t="str">
            <v>GR</v>
          </cell>
          <cell r="AA191">
            <v>100</v>
          </cell>
          <cell r="AB191" t="str">
            <v>GR</v>
          </cell>
          <cell r="AC191">
            <v>5</v>
          </cell>
          <cell r="AD191" t="str">
            <v>AM</v>
          </cell>
          <cell r="AE191">
            <v>0</v>
          </cell>
          <cell r="AF191">
            <v>0</v>
          </cell>
          <cell r="AG191">
            <v>0</v>
          </cell>
          <cell r="AH191">
            <v>0</v>
          </cell>
          <cell r="AI191">
            <v>0</v>
          </cell>
          <cell r="AJ191">
            <v>0</v>
          </cell>
          <cell r="AK191">
            <v>0</v>
          </cell>
          <cell r="AL191">
            <v>0</v>
          </cell>
          <cell r="AM191">
            <v>1</v>
          </cell>
          <cell r="AN191" t="str">
            <v>never resealed</v>
          </cell>
          <cell r="BO191" t="str">
            <v>RS 149</v>
          </cell>
          <cell r="BP191">
            <v>3</v>
          </cell>
          <cell r="BQ191">
            <v>5.5</v>
          </cell>
          <cell r="BR191" t="str">
            <v>R</v>
          </cell>
          <cell r="BS191" t="str">
            <v>C</v>
          </cell>
          <cell r="BT191">
            <v>0</v>
          </cell>
          <cell r="BU191" t="str">
            <v>DS</v>
          </cell>
          <cell r="BV191" t="str">
            <v/>
          </cell>
          <cell r="BW191">
            <v>1</v>
          </cell>
          <cell r="BX191">
            <v>15</v>
          </cell>
          <cell r="BY191" t="str">
            <v xml:space="preserve"> </v>
          </cell>
          <cell r="BZ191">
            <v>1</v>
          </cell>
          <cell r="CA191">
            <v>5</v>
          </cell>
          <cell r="CB191">
            <v>1.077</v>
          </cell>
          <cell r="CC191">
            <v>3.5</v>
          </cell>
          <cell r="CD191">
            <v>0</v>
          </cell>
          <cell r="CE191">
            <v>0</v>
          </cell>
          <cell r="CF191">
            <v>0</v>
          </cell>
          <cell r="CG191">
            <v>0</v>
          </cell>
          <cell r="CH191">
            <v>0</v>
          </cell>
          <cell r="CI191">
            <v>30</v>
          </cell>
          <cell r="CJ191">
            <v>0.1090909090909091</v>
          </cell>
          <cell r="CK191">
            <v>0.1090909090909091</v>
          </cell>
          <cell r="CL191">
            <v>0</v>
          </cell>
          <cell r="CM191">
            <v>4.2293706293706296E-2</v>
          </cell>
          <cell r="CN191">
            <v>4.2293706293706296E-2</v>
          </cell>
          <cell r="CO191">
            <v>0</v>
          </cell>
          <cell r="CP191">
            <v>0</v>
          </cell>
          <cell r="CQ191">
            <v>3.5422937062937061</v>
          </cell>
          <cell r="CR191">
            <v>0</v>
          </cell>
          <cell r="CS191">
            <v>2</v>
          </cell>
          <cell r="CT191">
            <v>5</v>
          </cell>
          <cell r="CU191">
            <v>2</v>
          </cell>
          <cell r="CV191">
            <v>25</v>
          </cell>
          <cell r="CW191">
            <v>25</v>
          </cell>
          <cell r="CX191" t="str">
            <v xml:space="preserve"> </v>
          </cell>
          <cell r="CY191">
            <v>1</v>
          </cell>
          <cell r="CZ191">
            <v>2</v>
          </cell>
          <cell r="DA191">
            <v>2</v>
          </cell>
          <cell r="DB191">
            <v>300</v>
          </cell>
          <cell r="DC191">
            <v>150</v>
          </cell>
          <cell r="DD191">
            <v>81</v>
          </cell>
          <cell r="DE191">
            <v>15</v>
          </cell>
          <cell r="DF191">
            <v>44</v>
          </cell>
          <cell r="DG191">
            <v>5</v>
          </cell>
          <cell r="DH191">
            <v>3</v>
          </cell>
          <cell r="DI191">
            <v>3</v>
          </cell>
        </row>
        <row r="192">
          <cell r="A192" t="str">
            <v>RS 151</v>
          </cell>
          <cell r="B192">
            <v>151</v>
          </cell>
          <cell r="C192" t="str">
            <v>N</v>
          </cell>
          <cell r="D192" t="str">
            <v>U</v>
          </cell>
          <cell r="E192" t="str">
            <v>Marine-Works</v>
          </cell>
          <cell r="F192" t="str">
            <v>Urban</v>
          </cell>
          <cell r="G192">
            <v>29</v>
          </cell>
          <cell r="H192">
            <v>2</v>
          </cell>
          <cell r="I192" t="str">
            <v>F</v>
          </cell>
          <cell r="J192" t="str">
            <v>KARONGA TOWN</v>
          </cell>
          <cell r="K192" t="str">
            <v>C</v>
          </cell>
          <cell r="L192">
            <v>0</v>
          </cell>
          <cell r="W192">
            <v>73</v>
          </cell>
          <cell r="X192" t="str">
            <v>ST</v>
          </cell>
          <cell r="Y192">
            <v>150</v>
          </cell>
          <cell r="Z192" t="str">
            <v>GR</v>
          </cell>
          <cell r="AA192">
            <v>100</v>
          </cell>
          <cell r="AB192" t="str">
            <v>GR</v>
          </cell>
          <cell r="AC192">
            <v>5</v>
          </cell>
          <cell r="AD192" t="str">
            <v>JW</v>
          </cell>
          <cell r="AE192">
            <v>0</v>
          </cell>
          <cell r="AF192">
            <v>0</v>
          </cell>
          <cell r="AG192">
            <v>0</v>
          </cell>
          <cell r="AH192">
            <v>0</v>
          </cell>
          <cell r="AI192">
            <v>0</v>
          </cell>
          <cell r="AJ192">
            <v>0</v>
          </cell>
          <cell r="AK192">
            <v>0</v>
          </cell>
          <cell r="AL192">
            <v>0</v>
          </cell>
          <cell r="AM192">
            <v>1</v>
          </cell>
          <cell r="AN192" t="str">
            <v>never resealed</v>
          </cell>
          <cell r="BO192" t="str">
            <v>RS 151</v>
          </cell>
          <cell r="BP192">
            <v>2</v>
          </cell>
          <cell r="BQ192" t="str">
            <v>n.a.</v>
          </cell>
          <cell r="BR192" t="str">
            <v>F</v>
          </cell>
          <cell r="BS192" t="str">
            <v>X</v>
          </cell>
          <cell r="BT192">
            <v>90</v>
          </cell>
          <cell r="BU192" t="str">
            <v>ST</v>
          </cell>
          <cell r="BV192" t="str">
            <v/>
          </cell>
          <cell r="BW192">
            <v>1</v>
          </cell>
          <cell r="BX192">
            <v>10</v>
          </cell>
          <cell r="BY192" t="str">
            <v xml:space="preserve"> </v>
          </cell>
          <cell r="BZ192">
            <v>1</v>
          </cell>
          <cell r="CA192">
            <v>5</v>
          </cell>
          <cell r="CB192">
            <v>0.90800000000000003</v>
          </cell>
          <cell r="CC192" t="str">
            <v>bitumen surface removed</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t="str">
            <v>n.a</v>
          </cell>
          <cell r="CW192" t="str">
            <v>n.a.</v>
          </cell>
          <cell r="CX192">
            <v>0</v>
          </cell>
          <cell r="CY192" t="str">
            <v>n.a.</v>
          </cell>
          <cell r="CZ192" t="str">
            <v>n.a.</v>
          </cell>
          <cell r="DA192">
            <v>1</v>
          </cell>
          <cell r="DB192">
            <v>171</v>
          </cell>
          <cell r="DC192">
            <v>86</v>
          </cell>
          <cell r="DD192">
            <v>47</v>
          </cell>
          <cell r="DE192">
            <v>9</v>
          </cell>
          <cell r="DF192">
            <v>25</v>
          </cell>
          <cell r="DG192">
            <v>3</v>
          </cell>
          <cell r="DH192">
            <v>2</v>
          </cell>
          <cell r="DI192">
            <v>2</v>
          </cell>
        </row>
        <row r="193">
          <cell r="A193" t="str">
            <v>RS 152</v>
          </cell>
          <cell r="B193">
            <v>152</v>
          </cell>
          <cell r="C193" t="str">
            <v>N</v>
          </cell>
          <cell r="D193" t="str">
            <v>U</v>
          </cell>
          <cell r="E193" t="str">
            <v>D.C. Office - Old Market - Hall - Mufwa</v>
          </cell>
          <cell r="F193" t="str">
            <v>Urban</v>
          </cell>
          <cell r="G193">
            <v>30</v>
          </cell>
          <cell r="H193">
            <v>3</v>
          </cell>
          <cell r="I193" t="str">
            <v>F</v>
          </cell>
          <cell r="J193" t="str">
            <v>KARONGA TOWN</v>
          </cell>
          <cell r="K193" t="str">
            <v>C</v>
          </cell>
          <cell r="L193">
            <v>0</v>
          </cell>
          <cell r="W193">
            <v>75</v>
          </cell>
          <cell r="X193" t="str">
            <v>DS</v>
          </cell>
          <cell r="Y193">
            <v>150</v>
          </cell>
          <cell r="Z193" t="str">
            <v>GR</v>
          </cell>
          <cell r="AA193">
            <v>100</v>
          </cell>
          <cell r="AB193" t="str">
            <v>GR</v>
          </cell>
          <cell r="AC193">
            <v>5</v>
          </cell>
          <cell r="AD193" t="str">
            <v>AM</v>
          </cell>
          <cell r="AE193">
            <v>98</v>
          </cell>
          <cell r="AF193" t="str">
            <v>RC</v>
          </cell>
          <cell r="AG193" t="str">
            <v>ST</v>
          </cell>
          <cell r="AH193">
            <v>10</v>
          </cell>
          <cell r="AI193">
            <v>0</v>
          </cell>
          <cell r="AJ193">
            <v>0</v>
          </cell>
          <cell r="AK193">
            <v>0</v>
          </cell>
          <cell r="AL193">
            <v>0</v>
          </cell>
          <cell r="AM193">
            <v>1</v>
          </cell>
          <cell r="AN193">
            <v>0</v>
          </cell>
          <cell r="BO193" t="str">
            <v>RS 152</v>
          </cell>
          <cell r="BP193">
            <v>3</v>
          </cell>
          <cell r="BQ193" t="str">
            <v>n.a.</v>
          </cell>
          <cell r="BR193" t="str">
            <v>F</v>
          </cell>
          <cell r="BS193" t="str">
            <v>C</v>
          </cell>
          <cell r="BT193">
            <v>0</v>
          </cell>
          <cell r="BU193" t="str">
            <v>ST</v>
          </cell>
          <cell r="BV193" t="str">
            <v/>
          </cell>
          <cell r="BW193">
            <v>1</v>
          </cell>
          <cell r="BX193">
            <v>10</v>
          </cell>
          <cell r="BY193" t="str">
            <v xml:space="preserve"> </v>
          </cell>
          <cell r="BZ193">
            <v>1</v>
          </cell>
          <cell r="CA193">
            <v>5</v>
          </cell>
          <cell r="CB193">
            <v>1.254</v>
          </cell>
          <cell r="CC193" t="str">
            <v>being reconstructed 1998</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t="str">
            <v>n.a</v>
          </cell>
          <cell r="CW193" t="str">
            <v>n.a.</v>
          </cell>
          <cell r="CX193">
            <v>0</v>
          </cell>
          <cell r="CY193" t="str">
            <v>n.a.</v>
          </cell>
          <cell r="CZ193" t="str">
            <v>n.a.</v>
          </cell>
          <cell r="DA193">
            <v>1</v>
          </cell>
          <cell r="DB193">
            <v>294</v>
          </cell>
          <cell r="DC193">
            <v>147</v>
          </cell>
          <cell r="DD193">
            <v>80</v>
          </cell>
          <cell r="DE193">
            <v>15</v>
          </cell>
          <cell r="DF193">
            <v>43</v>
          </cell>
          <cell r="DG193">
            <v>5</v>
          </cell>
          <cell r="DH193">
            <v>3</v>
          </cell>
          <cell r="DI193">
            <v>3</v>
          </cell>
        </row>
        <row r="194">
          <cell r="A194" t="str">
            <v>RS 139</v>
          </cell>
          <cell r="B194">
            <v>139</v>
          </cell>
          <cell r="C194" t="str">
            <v>S</v>
          </cell>
          <cell r="D194" t="str">
            <v>T</v>
          </cell>
          <cell r="E194" t="str">
            <v xml:space="preserve">Balaka Loop </v>
          </cell>
          <cell r="F194" t="str">
            <v>Urban</v>
          </cell>
          <cell r="G194">
            <v>31</v>
          </cell>
          <cell r="H194">
            <v>1.5</v>
          </cell>
          <cell r="I194" t="str">
            <v>F</v>
          </cell>
          <cell r="J194" t="str">
            <v>BALAKA TOWN</v>
          </cell>
          <cell r="K194">
            <v>8</v>
          </cell>
          <cell r="L194">
            <v>0</v>
          </cell>
          <cell r="W194">
            <v>71</v>
          </cell>
          <cell r="X194" t="str">
            <v>SA</v>
          </cell>
          <cell r="Y194">
            <v>125</v>
          </cell>
          <cell r="Z194" t="str">
            <v>SB</v>
          </cell>
          <cell r="AA194">
            <v>150</v>
          </cell>
          <cell r="AB194" t="str">
            <v>GR</v>
          </cell>
          <cell r="AC194">
            <v>14</v>
          </cell>
          <cell r="AD194" t="str">
            <v>VR</v>
          </cell>
          <cell r="AE194">
            <v>98</v>
          </cell>
          <cell r="AF194" t="str">
            <v>RC</v>
          </cell>
          <cell r="AG194" t="str">
            <v>ST</v>
          </cell>
          <cell r="AH194">
            <v>10</v>
          </cell>
          <cell r="AI194">
            <v>0</v>
          </cell>
          <cell r="AJ194">
            <v>0</v>
          </cell>
          <cell r="AK194">
            <v>0</v>
          </cell>
          <cell r="AL194">
            <v>0</v>
          </cell>
          <cell r="AM194">
            <v>1</v>
          </cell>
          <cell r="AN194">
            <v>0</v>
          </cell>
          <cell r="BO194" t="str">
            <v>RS 139</v>
          </cell>
          <cell r="BP194">
            <v>1.5</v>
          </cell>
          <cell r="BQ194" t="str">
            <v>n.a.</v>
          </cell>
          <cell r="BR194" t="str">
            <v>F</v>
          </cell>
          <cell r="BS194" t="str">
            <v>C</v>
          </cell>
          <cell r="BT194">
            <v>0</v>
          </cell>
          <cell r="BU194" t="str">
            <v>ST</v>
          </cell>
          <cell r="BV194" t="str">
            <v/>
          </cell>
          <cell r="BW194">
            <v>1</v>
          </cell>
          <cell r="BX194">
            <v>10</v>
          </cell>
          <cell r="BY194" t="str">
            <v xml:space="preserve"> </v>
          </cell>
          <cell r="BZ194">
            <v>1</v>
          </cell>
          <cell r="CA194">
            <v>14</v>
          </cell>
          <cell r="CB194">
            <v>1.6850000000000001</v>
          </cell>
          <cell r="CC194" t="str">
            <v>being reconstructed 1998</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t="str">
            <v>n.a</v>
          </cell>
          <cell r="CW194" t="str">
            <v>n.a.</v>
          </cell>
          <cell r="CX194">
            <v>0</v>
          </cell>
          <cell r="CY194" t="str">
            <v>n.a.</v>
          </cell>
          <cell r="CZ194" t="str">
            <v>n.a.</v>
          </cell>
          <cell r="DA194">
            <v>1</v>
          </cell>
          <cell r="DB194">
            <v>600</v>
          </cell>
          <cell r="DC194">
            <v>282</v>
          </cell>
          <cell r="DD194">
            <v>156</v>
          </cell>
          <cell r="DE194">
            <v>45</v>
          </cell>
          <cell r="DF194">
            <v>69</v>
          </cell>
          <cell r="DG194">
            <v>12</v>
          </cell>
          <cell r="DH194">
            <v>6</v>
          </cell>
          <cell r="DI194">
            <v>30</v>
          </cell>
        </row>
        <row r="195">
          <cell r="A195" t="str">
            <v>RS 160</v>
          </cell>
          <cell r="B195">
            <v>160</v>
          </cell>
          <cell r="C195" t="str">
            <v>C</v>
          </cell>
          <cell r="D195" t="str">
            <v>U</v>
          </cell>
          <cell r="E195" t="str">
            <v>Dedza Loop (M1 to Dedza)</v>
          </cell>
          <cell r="F195" t="str">
            <v>Urban</v>
          </cell>
          <cell r="G195">
            <v>32</v>
          </cell>
          <cell r="H195">
            <v>5.4</v>
          </cell>
          <cell r="I195" t="str">
            <v>R</v>
          </cell>
          <cell r="J195" t="str">
            <v>DEDZA TOWN</v>
          </cell>
          <cell r="K195">
            <v>7</v>
          </cell>
          <cell r="L195">
            <v>0</v>
          </cell>
          <cell r="W195">
            <v>78</v>
          </cell>
          <cell r="X195" t="str">
            <v>SA</v>
          </cell>
          <cell r="Y195">
            <v>125</v>
          </cell>
          <cell r="Z195" t="str">
            <v>SB</v>
          </cell>
          <cell r="AA195">
            <v>150</v>
          </cell>
          <cell r="AB195" t="str">
            <v>GR</v>
          </cell>
          <cell r="AC195">
            <v>4</v>
          </cell>
          <cell r="AD195" t="str">
            <v>VR</v>
          </cell>
          <cell r="AE195">
            <v>0</v>
          </cell>
          <cell r="AF195">
            <v>0</v>
          </cell>
          <cell r="AG195">
            <v>0</v>
          </cell>
          <cell r="AH195">
            <v>0</v>
          </cell>
          <cell r="AI195">
            <v>0</v>
          </cell>
          <cell r="AJ195">
            <v>0</v>
          </cell>
          <cell r="AK195">
            <v>0</v>
          </cell>
          <cell r="AL195">
            <v>0</v>
          </cell>
          <cell r="AM195">
            <v>2</v>
          </cell>
          <cell r="AN195" t="str">
            <v>never resealed</v>
          </cell>
          <cell r="BO195" t="str">
            <v>RS 160</v>
          </cell>
          <cell r="BP195">
            <v>5.4</v>
          </cell>
          <cell r="BQ195">
            <v>5.5</v>
          </cell>
          <cell r="BR195" t="str">
            <v>R</v>
          </cell>
          <cell r="BS195" t="str">
            <v>C</v>
          </cell>
          <cell r="BT195">
            <v>0</v>
          </cell>
          <cell r="BU195" t="str">
            <v>SA</v>
          </cell>
          <cell r="BV195" t="str">
            <v/>
          </cell>
          <cell r="BW195">
            <v>2</v>
          </cell>
          <cell r="BX195">
            <v>10</v>
          </cell>
          <cell r="BY195" t="str">
            <v xml:space="preserve"> </v>
          </cell>
          <cell r="BZ195">
            <v>1</v>
          </cell>
          <cell r="CA195">
            <v>4</v>
          </cell>
          <cell r="CB195">
            <v>1.508</v>
          </cell>
          <cell r="CC195">
            <v>5</v>
          </cell>
          <cell r="CD195">
            <v>95</v>
          </cell>
          <cell r="CE195">
            <v>63</v>
          </cell>
          <cell r="CF195">
            <v>48</v>
          </cell>
          <cell r="CG195">
            <v>47</v>
          </cell>
          <cell r="CH195">
            <v>15</v>
          </cell>
          <cell r="CI195">
            <v>750</v>
          </cell>
          <cell r="CJ195">
            <v>2.7272727272727271</v>
          </cell>
          <cell r="CK195">
            <v>10</v>
          </cell>
          <cell r="CL195">
            <v>48</v>
          </cell>
          <cell r="CM195">
            <v>1.4476083916083917</v>
          </cell>
          <cell r="CN195">
            <v>1.4476083916083917</v>
          </cell>
          <cell r="CO195">
            <v>0</v>
          </cell>
          <cell r="CP195">
            <v>0</v>
          </cell>
          <cell r="CQ195">
            <v>6.4476083916083917</v>
          </cell>
          <cell r="CR195">
            <v>40</v>
          </cell>
          <cell r="CS195">
            <v>1</v>
          </cell>
          <cell r="CT195">
            <v>0</v>
          </cell>
          <cell r="CU195">
            <v>0</v>
          </cell>
          <cell r="CV195">
            <v>20</v>
          </cell>
          <cell r="CW195">
            <v>20</v>
          </cell>
          <cell r="CX195" t="str">
            <v xml:space="preserve"> </v>
          </cell>
          <cell r="CY195">
            <v>3</v>
          </cell>
          <cell r="CZ195">
            <v>3</v>
          </cell>
          <cell r="DA195">
            <v>2.2999999999999998</v>
          </cell>
          <cell r="DB195">
            <v>134</v>
          </cell>
          <cell r="DC195">
            <v>67</v>
          </cell>
          <cell r="DD195">
            <v>37</v>
          </cell>
          <cell r="DE195">
            <v>7</v>
          </cell>
          <cell r="DF195">
            <v>20</v>
          </cell>
          <cell r="DG195">
            <v>3</v>
          </cell>
          <cell r="DH195">
            <v>2</v>
          </cell>
          <cell r="DI195">
            <v>2</v>
          </cell>
        </row>
        <row r="196">
          <cell r="A196" t="str">
            <v>RS 611</v>
          </cell>
          <cell r="B196">
            <v>433</v>
          </cell>
          <cell r="C196" t="str">
            <v>C</v>
          </cell>
          <cell r="D196" t="str">
            <v>T</v>
          </cell>
          <cell r="E196" t="str">
            <v>Dedza - Kapesi</v>
          </cell>
          <cell r="F196" t="str">
            <v>Urban</v>
          </cell>
          <cell r="G196">
            <v>33</v>
          </cell>
          <cell r="H196">
            <v>5.4</v>
          </cell>
          <cell r="I196" t="str">
            <v>H</v>
          </cell>
          <cell r="J196" t="str">
            <v>DEDZA TOWN</v>
          </cell>
          <cell r="K196">
            <v>6</v>
          </cell>
          <cell r="L196" t="str">
            <v>Changed from T372 to Urban, to Trunk &amp; to Kepiri</v>
          </cell>
          <cell r="W196">
            <v>78</v>
          </cell>
          <cell r="X196" t="str">
            <v>SA</v>
          </cell>
          <cell r="Y196">
            <v>125</v>
          </cell>
          <cell r="Z196" t="str">
            <v>SB</v>
          </cell>
          <cell r="AA196">
            <v>150</v>
          </cell>
          <cell r="AB196" t="str">
            <v>GR</v>
          </cell>
          <cell r="AC196">
            <v>4</v>
          </cell>
          <cell r="AD196" t="str">
            <v>VR</v>
          </cell>
          <cell r="AE196">
            <v>0</v>
          </cell>
          <cell r="AF196">
            <v>0</v>
          </cell>
          <cell r="AG196">
            <v>0</v>
          </cell>
          <cell r="AH196">
            <v>0</v>
          </cell>
          <cell r="AI196">
            <v>0</v>
          </cell>
          <cell r="AJ196">
            <v>0</v>
          </cell>
          <cell r="AK196">
            <v>0</v>
          </cell>
          <cell r="AL196">
            <v>0</v>
          </cell>
          <cell r="AM196">
            <v>2</v>
          </cell>
          <cell r="AN196" t="str">
            <v>never resealed</v>
          </cell>
          <cell r="BO196" t="str">
            <v>RS 611</v>
          </cell>
          <cell r="BP196">
            <v>5.4</v>
          </cell>
          <cell r="BQ196">
            <v>5.5</v>
          </cell>
          <cell r="BR196" t="str">
            <v>R</v>
          </cell>
          <cell r="BS196" t="str">
            <v>C</v>
          </cell>
          <cell r="BT196">
            <v>0</v>
          </cell>
          <cell r="BU196" t="str">
            <v>SA</v>
          </cell>
          <cell r="BV196" t="str">
            <v/>
          </cell>
          <cell r="BW196">
            <v>2</v>
          </cell>
          <cell r="BX196">
            <v>10</v>
          </cell>
          <cell r="BY196" t="str">
            <v xml:space="preserve"> </v>
          </cell>
          <cell r="BZ196">
            <v>1</v>
          </cell>
          <cell r="CA196">
            <v>4</v>
          </cell>
          <cell r="CB196">
            <v>1.508</v>
          </cell>
          <cell r="CC196">
            <v>5</v>
          </cell>
          <cell r="CD196">
            <v>95</v>
          </cell>
          <cell r="CE196">
            <v>63</v>
          </cell>
          <cell r="CF196">
            <v>48</v>
          </cell>
          <cell r="CG196">
            <v>47</v>
          </cell>
          <cell r="CH196">
            <v>15</v>
          </cell>
          <cell r="CI196">
            <v>600</v>
          </cell>
          <cell r="CJ196">
            <v>2.1818181818181821</v>
          </cell>
          <cell r="CK196">
            <v>10</v>
          </cell>
          <cell r="CL196">
            <v>48</v>
          </cell>
          <cell r="CM196">
            <v>1.2415944055944057</v>
          </cell>
          <cell r="CN196">
            <v>1.2415944055944057</v>
          </cell>
          <cell r="CO196">
            <v>0</v>
          </cell>
          <cell r="CP196">
            <v>0</v>
          </cell>
          <cell r="CQ196">
            <v>6.2415944055944053</v>
          </cell>
          <cell r="CR196">
            <v>40</v>
          </cell>
          <cell r="CS196">
            <v>1</v>
          </cell>
          <cell r="CT196">
            <v>0</v>
          </cell>
          <cell r="CU196">
            <v>0</v>
          </cell>
          <cell r="CV196">
            <v>20</v>
          </cell>
          <cell r="CW196">
            <v>20</v>
          </cell>
          <cell r="CX196" t="str">
            <v xml:space="preserve"> </v>
          </cell>
          <cell r="CY196">
            <v>3</v>
          </cell>
          <cell r="CZ196">
            <v>3</v>
          </cell>
          <cell r="DA196">
            <v>2.2999999999999998</v>
          </cell>
          <cell r="DB196">
            <v>500</v>
          </cell>
          <cell r="DC196">
            <v>235</v>
          </cell>
          <cell r="DD196">
            <v>130</v>
          </cell>
          <cell r="DE196">
            <v>38</v>
          </cell>
          <cell r="DF196">
            <v>58</v>
          </cell>
          <cell r="DG196">
            <v>10</v>
          </cell>
          <cell r="DH196">
            <v>5</v>
          </cell>
          <cell r="DI196">
            <v>25</v>
          </cell>
        </row>
        <row r="197">
          <cell r="A197" t="str">
            <v>RS 651</v>
          </cell>
          <cell r="B197">
            <v>473</v>
          </cell>
          <cell r="C197" t="str">
            <v>C</v>
          </cell>
          <cell r="D197" t="str">
            <v>F</v>
          </cell>
          <cell r="E197" t="str">
            <v>Bayani - Zingilizi</v>
          </cell>
          <cell r="F197" t="str">
            <v>T395</v>
          </cell>
          <cell r="G197">
            <v>4</v>
          </cell>
          <cell r="H197">
            <v>8.1</v>
          </cell>
          <cell r="I197" t="str">
            <v>R</v>
          </cell>
          <cell r="J197" t="str">
            <v>NTCHEU</v>
          </cell>
          <cell r="K197">
            <v>8</v>
          </cell>
          <cell r="L197" t="str">
            <v>Changed designation from T394 to T395</v>
          </cell>
        </row>
        <row r="198">
          <cell r="A198" t="str">
            <v>Count</v>
          </cell>
          <cell r="B198">
            <v>194</v>
          </cell>
          <cell r="C198">
            <v>0</v>
          </cell>
          <cell r="D198">
            <v>0</v>
          </cell>
          <cell r="E198" t="str">
            <v>Total length</v>
          </cell>
          <cell r="F198">
            <v>2520.1000000000004</v>
          </cell>
          <cell r="G198">
            <v>0</v>
          </cell>
          <cell r="H198">
            <v>0</v>
          </cell>
          <cell r="I198" t="str">
            <v>km</v>
          </cell>
          <cell r="J198" t="str">
            <v>km</v>
          </cell>
          <cell r="K198">
            <v>8</v>
          </cell>
          <cell r="L198" t="str">
            <v>Changed designation from T394 to T395</v>
          </cell>
        </row>
      </sheetData>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1">
          <cell r="A1" t="str">
            <v xml:space="preserve">Table A2 - Road Sections (as given in Terms of Reference) Not Used In The Study </v>
          </cell>
        </row>
      </sheetData>
      <sheetData sheetId="18">
        <row r="1">
          <cell r="A1" t="str">
            <v xml:space="preserve">Table A2 - Road Sections (as given in Terms of Reference) Not Used In The Study </v>
          </cell>
        </row>
      </sheetData>
      <sheetData sheetId="19">
        <row r="1">
          <cell r="A1">
            <v>0</v>
          </cell>
        </row>
      </sheetData>
      <sheetData sheetId="20">
        <row r="1">
          <cell r="A1" t="str">
            <v xml:space="preserve">Table A2 - Road Sections (as given in Terms of Reference) Not Used In The Study </v>
          </cell>
        </row>
      </sheetData>
      <sheetData sheetId="21">
        <row r="1">
          <cell r="A1">
            <v>0</v>
          </cell>
        </row>
      </sheetData>
      <sheetData sheetId="22">
        <row r="1">
          <cell r="A1">
            <v>0</v>
          </cell>
        </row>
      </sheetData>
      <sheetData sheetId="23">
        <row r="1">
          <cell r="A1">
            <v>0</v>
          </cell>
        </row>
      </sheetData>
      <sheetData sheetId="24">
        <row r="1">
          <cell r="A1" t="str">
            <v xml:space="preserve">Table A2 - Road Sections (as given in Terms of Reference) Not Used In The Study </v>
          </cell>
        </row>
      </sheetData>
      <sheetData sheetId="25">
        <row r="1">
          <cell r="A1">
            <v>0</v>
          </cell>
        </row>
      </sheetData>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ow r="1">
          <cell r="A1" t="str">
            <v xml:space="preserve">Table A2 - Road Sections (as given in Terms of Reference) Not Used In The Study </v>
          </cell>
        </row>
      </sheetData>
      <sheetData sheetId="59">
        <row r="1">
          <cell r="A1" t="str">
            <v xml:space="preserve">Table A2 - Road Sections (as given in Terms of Reference) Not Used In The Study </v>
          </cell>
        </row>
      </sheetData>
      <sheetData sheetId="60">
        <row r="1">
          <cell r="A1" t="str">
            <v xml:space="preserve">Table A2 - Road Sections (as given in Terms of Reference) Not Used In The Study </v>
          </cell>
        </row>
      </sheetData>
      <sheetData sheetId="61">
        <row r="1">
          <cell r="A1" t="str">
            <v xml:space="preserve">Table A2 - Road Sections (as given in Terms of Reference) Not Used In The Study </v>
          </cell>
        </row>
      </sheetData>
      <sheetData sheetId="62" refreshError="1"/>
      <sheetData sheetId="63" refreshError="1"/>
      <sheetData sheetId="64" refreshError="1"/>
      <sheetData sheetId="65" refreshError="1"/>
      <sheetData sheetId="66" refreshError="1"/>
      <sheetData sheetId="67" refreshError="1"/>
      <sheetData sheetId="68"/>
      <sheetData sheetId="69"/>
      <sheetData sheetId="70"/>
      <sheetData sheetId="71"/>
      <sheetData sheetId="72" refreshError="1"/>
      <sheetData sheetId="73" refreshError="1"/>
      <sheetData sheetId="74" refreshError="1"/>
      <sheetData sheetId="75" refreshError="1"/>
      <sheetData sheetId="76" refreshError="1"/>
      <sheetData sheetId="77"/>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 val="m"/>
      <sheetName val="v"/>
      <sheetName val="Aug,02"/>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gen_abst"/>
      <sheetName val="abstract"/>
      <sheetName val="detailed"/>
      <sheetName val="water"/>
      <sheetName val="data_new"/>
      <sheetName val="lead-st"/>
      <sheetName val="v"/>
      <sheetName val="r"/>
      <sheetName val="l"/>
      <sheetName val="electrical"/>
      <sheetName val="marking"/>
      <sheetName val="beams"/>
      <sheetName val="features"/>
      <sheetName val="c_wall"/>
      <sheetName val="LEADS"/>
      <sheetName val="ssr-rates"/>
      <sheetName val="Plant &amp;  Machinery"/>
      <sheetName val="Material"/>
      <sheetName val="Labour"/>
      <sheetName val="Road data"/>
      <sheetName val="pvc-pipe-rates"/>
      <sheetName val="m"/>
      <sheetName val="Lead statement"/>
      <sheetName val="data existing_do not delete"/>
      <sheetName val="Specification"/>
      <sheetName val="Lead"/>
      <sheetName val="MRATES"/>
      <sheetName val="0000000000000"/>
      <sheetName val="segments-details"/>
      <sheetName val="int-Dia-hdpe"/>
      <sheetName val="habs-list"/>
      <sheetName val="int-Dia-pvc"/>
      <sheetName val="DATA"/>
      <sheetName val="Data_Base"/>
      <sheetName val="sand"/>
      <sheetName val="stone"/>
      <sheetName val="Data_Renuals"/>
      <sheetName val="ABS"/>
      <sheetName val="HDPE"/>
      <sheetName val="DI"/>
      <sheetName val="pvc"/>
      <sheetName val="Specification report"/>
      <sheetName val="RMR"/>
      <sheetName val="GROUND FLOOR"/>
      <sheetName val="maya"/>
      <sheetName val="Data-ELSR"/>
      <sheetName val="DATA-BASE"/>
      <sheetName val="DATA-ABSTRACT"/>
      <sheetName val="GA"/>
      <sheetName val="C-data"/>
      <sheetName val="Civil SSR"/>
      <sheetName val="WS Data"/>
      <sheetName val="ST"/>
      <sheetName val="Sump"/>
      <sheetName val="quarry"/>
      <sheetName val="Process"/>
      <sheetName val="other rates"/>
      <sheetName val="Main sheet"/>
      <sheetName val="data1"/>
      <sheetName val="Data.F8.BTR"/>
      <sheetName val="Road Detail Est."/>
      <sheetName val="rdamdata"/>
      <sheetName val="rates"/>
      <sheetName val="Sheet1"/>
      <sheetName val="SSR"/>
      <sheetName val="temp-SDData (2)"/>
      <sheetName val="id"/>
      <sheetName val="bldg"/>
      <sheetName val="DATA_PRG"/>
      <sheetName val="Bridge Data 2005-06"/>
      <sheetName val="cert"/>
      <sheetName val="Road data "/>
      <sheetName val="SPECS"/>
      <sheetName val="Sheet9"/>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p&amp;m"/>
      <sheetName val="Proforma -II "/>
      <sheetName val="C.R G.F"/>
      <sheetName val="pvc_basic"/>
      <sheetName val="MRoad data"/>
      <sheetName val="Convey"/>
      <sheetName val="FINAL LEAD"/>
      <sheetName val="select items_PMW"/>
      <sheetName val="COVER"/>
      <sheetName val="road est"/>
      <sheetName val="m lead"/>
      <sheetName val="mlead"/>
      <sheetName val="CFForecast detail"/>
      <sheetName val="DI Rate Analysis"/>
      <sheetName val="Economic RisingMain  Ph-I"/>
      <sheetName val="dlvoid"/>
      <sheetName val="slab"/>
      <sheetName val="DL CAL"/>
      <sheetName val="Sorted"/>
      <sheetName val="1V800"/>
      <sheetName val="materials"/>
      <sheetName val="Plant_&amp;__Machinery"/>
      <sheetName val="Road_data"/>
      <sheetName val="Lead_statement"/>
      <sheetName val="data_existing_do_not_delete"/>
      <sheetName val="Plant_&amp;__Machinery1"/>
      <sheetName val="Road_data1"/>
      <sheetName val="Lead_statement1"/>
      <sheetName val="data_existing_do_not_delete1"/>
      <sheetName val="Aug,02"/>
      <sheetName val="Basicrates"/>
      <sheetName val="C.D.Abs.Est."/>
      <sheetName val="Dn SLRB (R2)"/>
      <sheetName val="Data_"/>
      <sheetName val="Sheet1 (2)"/>
      <sheetName val="Part-A"/>
      <sheetName val="Summary"/>
      <sheetName val="SLAB  DATA"/>
      <sheetName val="Bill-12"/>
      <sheetName val="RM"/>
      <sheetName val="Sheet2"/>
      <sheetName val="MTC-estimate"/>
      <sheetName val="CD Data"/>
      <sheetName val="Data-2010-11"/>
      <sheetName val="sept-plan"/>
      <sheetName val="BOQ"/>
      <sheetName val="pt-cw"/>
      <sheetName val="PUMP_DATA"/>
      <sheetName val="FINAL DATA"/>
      <sheetName val="Road data.PS"/>
      <sheetName val="Road data  PH"/>
      <sheetName val="RA-markate"/>
      <sheetName val="GF SB Ok "/>
      <sheetName val="Design"/>
      <sheetName val="51"/>
      <sheetName val="t_prsr"/>
      <sheetName val="detls"/>
      <sheetName val="wh"/>
      <sheetName val="Sheet3"/>
      <sheetName val="d-safe DELUXE"/>
      <sheetName val="bASICDATA"/>
      <sheetName val="Data o"/>
      <sheetName val="sup dat"/>
      <sheetName val="Specification_report"/>
      <sheetName val="GROUND_FLOOR"/>
      <sheetName val="Civil_SSR"/>
      <sheetName val="WS_Data"/>
      <sheetName val="Data_F8_BTR"/>
      <sheetName val="Road_Detail_Est_"/>
      <sheetName val="other_rates"/>
      <sheetName val="temp-SDData_(2)"/>
      <sheetName val="Road_data_"/>
      <sheetName val="Bridge_Data_2005-06"/>
      <sheetName val="MRoad_data"/>
      <sheetName val="Main_sheet"/>
      <sheetName val="Levels"/>
      <sheetName val="Bitumen trunk"/>
      <sheetName val="Feeder"/>
      <sheetName val="R99 etc"/>
      <sheetName val="Trunk unpaved"/>
      <sheetName val="GN-ST-10"/>
      <sheetName val="Supplier"/>
      <sheetName val="sg-clay(d)"/>
      <sheetName val="Design of two-way slab"/>
      <sheetName val="Data Road"/>
      <sheetName val="basic-data"/>
      <sheetName val="Hydraulic Design (Pipe)"/>
      <sheetName val="Sub -  Analysis"/>
      <sheetName val="MA"/>
      <sheetName val="road safety datas"/>
      <sheetName val="abs road"/>
      <sheetName val="R_Det"/>
      <sheetName val="Note"/>
      <sheetName val="MRMECADAMoad data"/>
      <sheetName val="lead modified"/>
      <sheetName val="CC road"/>
      <sheetName val="Road Est."/>
      <sheetName val="WATER-HAMMER"/>
      <sheetName val="DET-ABS(toilet&amp;residence of ju)"/>
      <sheetName val="BTR"/>
      <sheetName val="Boppudi data sheet "/>
      <sheetName val="Common "/>
      <sheetName val="Usage"/>
      <sheetName val="Abs_CD_2"/>
      <sheetName val="coverpage"/>
      <sheetName val="ECV"/>
      <sheetName val="SS ENERGISE"/>
      <sheetName val="MPP_Gundlapally1"/>
      <sheetName val="Lead statement ss5"/>
      <sheetName val="section"/>
      <sheetName val="FT-05-02Iso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r"/>
      <sheetName val="ew-cal"/>
      <sheetName val="ann-b"/>
      <sheetName val="Abstrct "/>
      <sheetName val="est"/>
      <sheetName val="Lead"/>
      <sheetName val="Data"/>
      <sheetName val="she"/>
      <sheetName val="Part A"/>
      <sheetName val="Material"/>
      <sheetName val="Plant &amp;  Machinery"/>
      <sheetName val="Lead statement ss5"/>
      <sheetName val="DATA-BASE"/>
      <sheetName val="DATA-ABSTRACT"/>
      <sheetName val="v"/>
      <sheetName val="Abstrct_"/>
      <sheetName val="Part_A"/>
      <sheetName val="r"/>
      <sheetName val="Abstr#t "/>
      <sheetName val="m"/>
      <sheetName val="Sheet1"/>
      <sheetName val="LEADS"/>
      <sheetName val="Bridge Data 2005-06"/>
      <sheetName val="pvc-pipe-rates"/>
      <sheetName val="Labour"/>
      <sheetName val="ewst"/>
      <sheetName val="Lead statement"/>
      <sheetName val="DATA_PRG"/>
      <sheetName val="segments-details"/>
      <sheetName val="int-Dia-hdpe"/>
      <sheetName val="habs-list"/>
      <sheetName val="int-Dia-pvc"/>
      <sheetName val="MRATES"/>
      <sheetName val="MRoad data"/>
      <sheetName val="Bitumen trunk"/>
      <sheetName val="Feeder"/>
      <sheetName val="R99 etc"/>
      <sheetName val="Trunk unpaved"/>
      <sheetName val="GROUND FLOOR"/>
      <sheetName val="RMR"/>
      <sheetName val="Levels"/>
      <sheetName val="maya"/>
      <sheetName val="Data.F8.BTR"/>
      <sheetName val="Boq"/>
      <sheetName val="Input"/>
      <sheetName val="detls"/>
      <sheetName val="C.D.Abs.Est."/>
      <sheetName val="coverpage"/>
      <sheetName val="Road data"/>
      <sheetName val="abs road"/>
      <sheetName val="TS memo"/>
      <sheetName val="CD_Data"/>
      <sheetName val="CD Data"/>
      <sheetName val="m1"/>
      <sheetName val="Common "/>
      <sheetName val="banilad"/>
      <sheetName val="Mactan"/>
      <sheetName val="Mandaue"/>
      <sheetName val="p&amp;m"/>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SubAnalysis"/>
      <sheetName val="nodes"/>
      <sheetName val="int-Dia"/>
      <sheetName val="Convey"/>
      <sheetName val="Pop"/>
      <sheetName val="EDWise"/>
      <sheetName val="Bill-12"/>
      <sheetName val="RAFT"/>
      <sheetName val="scour depth"/>
      <sheetName val="rdamdata"/>
      <sheetName val="mlead"/>
      <sheetName val="R_Det"/>
      <sheetName val="Main sheet"/>
      <sheetName val="Abstrct_1"/>
      <sheetName val="Part_A1"/>
      <sheetName val="Plant_&amp;__Machinery"/>
      <sheetName val="Lead_statement_ss5"/>
      <sheetName val="Abstr#t_"/>
      <sheetName val="Abstrct_2"/>
      <sheetName val="Part_A2"/>
      <sheetName val="Plant_&amp;__Machinery1"/>
      <sheetName val="Lead_statement_ss51"/>
      <sheetName val="Abstr#t_1"/>
      <sheetName val="SALIENT"/>
      <sheetName val="CPIPE2"/>
      <sheetName val="GF Columns"/>
      <sheetName val="Quarry"/>
      <sheetName val="Road Detail Est."/>
      <sheetName val="data existing_do not delete"/>
      <sheetName val="DATA-2005-06"/>
      <sheetName val="Rate analysis-civil"/>
      <sheetName val="pvc_basic"/>
      <sheetName val="HDPE"/>
      <sheetName val="Estimate "/>
      <sheetName val="C-data"/>
      <sheetName val="Rates"/>
      <sheetName val="PH data"/>
      <sheetName val="Sheet2"/>
      <sheetName val="Lead Distance"/>
      <sheetName val="WATER-HAMMER"/>
      <sheetName val="lead-st"/>
      <sheetName val="Mix Design"/>
      <sheetName val="Process"/>
      <sheetName val="0000000000000"/>
      <sheetName val="PUMP_DATA"/>
      <sheetName val="Lead_statement"/>
      <sheetName val="Bridge_Data_2005-06"/>
      <sheetName val="MRoad_data"/>
      <sheetName val="Bitumen_trunk"/>
      <sheetName val="R99_etc"/>
      <sheetName val="Trunk_unpaved"/>
      <sheetName val="GROUND_FLOOR"/>
      <sheetName val="Data_F8_BTR"/>
      <sheetName val="abs_road"/>
      <sheetName val="Road_data"/>
      <sheetName val="TS_memo"/>
      <sheetName val="C_D_Abs_Est_"/>
      <sheetName val="CD_Data1"/>
      <sheetName val="Common_"/>
      <sheetName val="Work_sheet"/>
      <sheetName val="Habcodes"/>
      <sheetName val="Iocount"/>
      <sheetName val="Staff Acco."/>
      <sheetName val="Summary"/>
      <sheetName val="wh_data"/>
      <sheetName val="wh_data_R"/>
      <sheetName val="CPHEEO"/>
      <sheetName val="Data-2011-12"/>
      <sheetName val="ultmom"/>
      <sheetName val="foundation(V)"/>
      <sheetName val="Specification report"/>
      <sheetName val="Flanged Beams"/>
      <sheetName val="Rectangular Beam"/>
      <sheetName val="final abstract"/>
      <sheetName val="DL CAL"/>
      <sheetName val="Sheet3"/>
      <sheetName val="not req 3"/>
      <sheetName val="cert"/>
      <sheetName val="MTC-estimate"/>
      <sheetName val="bom"/>
      <sheetName val="DATA SHEET"/>
      <sheetName val="Summary- Flyovers"/>
      <sheetName val="SUMP1420KL@HW"/>
      <sheetName val="Mp-team 1"/>
      <sheetName val="Nspt-smp-final-ORIGINAL"/>
      <sheetName val="DI"/>
      <sheetName val="pvc"/>
      <sheetName val="DISCOUNT"/>
      <sheetName val="Factory_rates"/>
      <sheetName val="Specification"/>
      <sheetName val="Data_Base"/>
      <sheetName val="51"/>
      <sheetName val="Basicrates"/>
      <sheetName val="id"/>
      <sheetName val="sg-clay(d)"/>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tatement 2005-06 1st  Qtr"/>
      <sheetName val="Rates 2005-06 ...."/>
      <sheetName val="Cover page"/>
      <sheetName val="Lead Statement 2005-06 2nd Qtr."/>
      <sheetName val="Lead Statement 2005-06 3rd Qtr."/>
      <sheetName val="Lead Statement 2005-06 4th Qtr."/>
      <sheetName val="Rates 2005-06 "/>
      <sheetName val="Lead Statement 2006-07 1, 2, 3"/>
      <sheetName val="Rates 2006-07 1, 2, 3"/>
      <sheetName val="Rates 2006-07 4th"/>
      <sheetName val="Lead Statement 2006-07 4"/>
      <sheetName val="Lead Statement 2007-08 1st Qtr."/>
      <sheetName val="Rates 2007-08 1st"/>
      <sheetName val="Lead Statement 2007-08 2nd "/>
      <sheetName val="Rates 2007-08 2nd"/>
      <sheetName val="Lead Statement 2007-08 3rd"/>
      <sheetName val="Rates 2007-08 3rd "/>
      <sheetName val="Lead Statement 2007-08 4th "/>
      <sheetName val="Rates 2007-08 4th"/>
      <sheetName val="Bridge Data 2005-06"/>
      <sheetName val="Bridge Data 2006-07"/>
      <sheetName val="Bridge Data 2007-08"/>
      <sheetName val="Lead  07-08 3rd Q Appr. "/>
      <sheetName val="BTR  2007-08 3rd Qtr. "/>
      <sheetName val="Appr. Data 2007-08 3rd Qtr"/>
      <sheetName val="Approaches Origl Align 1 (4)"/>
      <sheetName val="Bridge over all Qtys. "/>
      <sheetName val="Bri. Abs.Est.Agt.Prd SSR 05-06"/>
      <sheetName val="Bri. Abs.Est.Agt.Prd SSR 06-07"/>
      <sheetName val="Bri. Abs.Est. SSR 2007-08"/>
      <sheetName val="Appr. Abs.Est. SSR 2007-08 "/>
      <sheetName val="Comparative Statement "/>
      <sheetName val="Comp. Abst. "/>
      <sheetName val="Qty. as per WE II &amp; Prev. SSR "/>
      <sheetName val="Sheet1"/>
      <sheetName val="Data"/>
      <sheetName val="abs road"/>
      <sheetName val="coverpage"/>
      <sheetName val="Road data"/>
      <sheetName val="TS memo"/>
      <sheetName val="Lead"/>
      <sheetName val="Usage"/>
      <sheetName val="Common "/>
      <sheetName val="General"/>
      <sheetName val="m"/>
      <sheetName val="DATA_PRG"/>
      <sheetName val="Class IV Qtr. Ele"/>
      <sheetName val="MRATES"/>
      <sheetName val="C-data"/>
      <sheetName val="Specification report"/>
      <sheetName val="Summary- Flyovers"/>
      <sheetName val="Works - Quote Sheet"/>
      <sheetName val="labour"/>
      <sheetName val="p&amp;m"/>
      <sheetName val="v"/>
      <sheetName val="Lead statement"/>
      <sheetName val="C.R G.F"/>
      <sheetName val="R_Det"/>
      <sheetName val="Estimate "/>
      <sheetName val="Material"/>
      <sheetName val="Plant &amp;  Machinery"/>
      <sheetName val="pvc_basic"/>
      <sheetName val="HDPE"/>
      <sheetName val="Valves"/>
      <sheetName val="MS Rates"/>
      <sheetName val="data existing_do not delete"/>
      <sheetName val="SUMP1420KL@HW"/>
      <sheetName val="Sheet2"/>
      <sheetName val="banilad"/>
      <sheetName val="Boq"/>
      <sheetName val="wh_data_R"/>
      <sheetName val="wh_data"/>
      <sheetName val="RMR"/>
      <sheetName val="leads"/>
      <sheetName val="pvc-pipe-rates"/>
      <sheetName val="Data.F8.BTR"/>
      <sheetName val="SPT vs PHI"/>
      <sheetName val="r"/>
      <sheetName val="int-Dia-hdpe"/>
      <sheetName val="habs-list"/>
      <sheetName val="int-Dia-pvc"/>
      <sheetName val="segments-details"/>
      <sheetName val="t_prsr"/>
      <sheetName val="id"/>
      <sheetName val="Main sheet"/>
      <sheetName val="Civil Works"/>
      <sheetName val="GF SB Ok "/>
      <sheetName val="rates"/>
      <sheetName val="MTC-estimate"/>
      <sheetName val="other rates"/>
      <sheetName val="DI"/>
      <sheetName val="pvc"/>
      <sheetName val="hdpe_basi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51">
          <cell r="B51">
            <v>6.75</v>
          </cell>
        </row>
      </sheetData>
      <sheetData sheetId="19" refreshError="1">
        <row r="51">
          <cell r="B51">
            <v>6.75</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nilad"/>
      <sheetName val="Mactan"/>
      <sheetName val="Mandaue"/>
      <sheetName val="Summary"/>
      <sheetName val="Summary (2)"/>
      <sheetName val="Bridge Data 2005-06"/>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Plant &amp;  Machinery"/>
      <sheetName val="Data"/>
      <sheetName val="MRATES"/>
      <sheetName val="data existing_do not delete"/>
      <sheetName val="Boq"/>
      <sheetName val="v"/>
      <sheetName val="Material"/>
      <sheetName val="Labour"/>
      <sheetName val="p&amp;m"/>
      <sheetName val="abs road"/>
      <sheetName val="R_Det"/>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nilad"/>
      <sheetName val="Mactan"/>
      <sheetName val="Mandaue"/>
      <sheetName val="Summary"/>
      <sheetName val="Summary (2)"/>
      <sheetName val="Bridge Data 2005-06"/>
      <sheetName val="Plant &amp;  Machinery"/>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Data"/>
      <sheetName val="MRATES"/>
      <sheetName val="Boq"/>
      <sheetName val="v"/>
      <sheetName val="data existing_do not delete"/>
      <sheetName val="Material"/>
      <sheetName val="Labour"/>
      <sheetName val="p&amp;m"/>
      <sheetName val="abs road"/>
      <sheetName val="R_Det"/>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p"/>
      <sheetName val="data_new"/>
      <sheetName val="lead-st"/>
      <sheetName val="v"/>
      <sheetName val="r"/>
      <sheetName val="l"/>
      <sheetName val="DATA"/>
      <sheetName val="Lead"/>
      <sheetName val="Data.F8.BTR"/>
      <sheetName val="leads"/>
      <sheetName val="rdamdata"/>
      <sheetName val="data existing_do not delete"/>
      <sheetName val="Material"/>
      <sheetName val="Works"/>
      <sheetName val="RMR"/>
      <sheetName val="General"/>
      <sheetName val="t_prsr"/>
      <sheetName val="id"/>
      <sheetName val="Bitumen trunk"/>
      <sheetName val="Feeder"/>
      <sheetName val="R99 etc"/>
      <sheetName val="Trunk unpaved"/>
      <sheetName val="m"/>
      <sheetName val="Levels"/>
      <sheetName val="MRATES"/>
      <sheetName val="mlead"/>
      <sheetName val="abs road"/>
      <sheetName val="coverpage"/>
      <sheetName val="Road data"/>
      <sheetName val="R_Det"/>
      <sheetName val="DATA-BASE"/>
      <sheetName val="DATA-ABSTRACT"/>
      <sheetName val="Class IV Qtr. Ele"/>
      <sheetName val="Bridge Data 2005-06"/>
      <sheetName val="bom"/>
      <sheetName val="Lead statement"/>
      <sheetName val="GROUND FLOOR"/>
      <sheetName val="Plant &amp;  Machinery"/>
      <sheetName val="Data_F8_BTR"/>
      <sheetName val="Plant_&amp;__Machinery"/>
      <sheetName val="Labour"/>
      <sheetName val="maya"/>
      <sheetName val="Specification"/>
      <sheetName val="Lɥad"/>
      <sheetName val="HDPE"/>
      <sheetName val="DI"/>
      <sheetName val="pvc"/>
      <sheetName val="Estimate "/>
      <sheetName val="SECPROP"/>
      <sheetName val="CABLENOS."/>
      <sheetName val="Data_F8_BTR2"/>
      <sheetName val="data_existing_do_not_delete2"/>
      <sheetName val="Bitumen_trunk2"/>
      <sheetName val="R99_etc2"/>
      <sheetName val="Trunk_unpaved2"/>
      <sheetName val="abs_road2"/>
      <sheetName val="Road_data2"/>
      <sheetName val="Class_IV_Qtr__Ele2"/>
      <sheetName val="Bridge_Data_2005-062"/>
      <sheetName val="Lead_statement2"/>
      <sheetName val="GROUND_FLOOR2"/>
      <sheetName val="data_existing_do_not_delete"/>
      <sheetName val="Bitumen_trunk"/>
      <sheetName val="R99_etc"/>
      <sheetName val="Trunk_unpaved"/>
      <sheetName val="abs_road"/>
      <sheetName val="Road_data"/>
      <sheetName val="Class_IV_Qtr__Ele"/>
      <sheetName val="Bridge_Data_2005-06"/>
      <sheetName val="Lead_statement"/>
      <sheetName val="GROUND_FLOOR"/>
      <sheetName val="Data_F8_BTR1"/>
      <sheetName val="data_existing_do_not_delete1"/>
      <sheetName val="Bitumen_trunk1"/>
      <sheetName val="R99_etc1"/>
      <sheetName val="Trunk_unpaved1"/>
      <sheetName val="abs_road1"/>
      <sheetName val="Road_data1"/>
      <sheetName val="Class_IV_Qtr__Ele1"/>
      <sheetName val="Bridge_Data_2005-061"/>
      <sheetName val="Lead_statement1"/>
      <sheetName val="GROUND_FLOOR1"/>
      <sheetName val="Specification report"/>
      <sheetName val="Analy"/>
      <sheetName val="1-Pop Proj"/>
      <sheetName val="banilad"/>
      <sheetName val="Main sheet"/>
      <sheetName val="DATA_PRG"/>
      <sheetName val="Sheet1"/>
      <sheetName val="wh"/>
      <sheetName val="Mactan"/>
      <sheetName val="Mandaue"/>
      <sheetName val="Lead statement ss5"/>
      <sheetName val="gen"/>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BWSCPlt"/>
      <sheetName val="CI"/>
      <sheetName val="G.R.P"/>
      <sheetName val="PSC REVISED"/>
      <sheetName val="TBAL9697 -group wise  sdpl"/>
      <sheetName val="p&amp;m"/>
      <sheetName val="Staff Acco."/>
      <sheetName val="Rates"/>
      <sheetName val="Cover"/>
      <sheetName val="Convey"/>
      <sheetName val="Bed Class"/>
      <sheetName val="CPIPE"/>
      <sheetName val="CPIPE2"/>
      <sheetName val="Cs"/>
      <sheetName val="DVALUE"/>
      <sheetName val="THK"/>
      <sheetName val="Usage"/>
      <sheetName val="Cd"/>
      <sheetName val="SewerCAD MH Data"/>
      <sheetName val="Design 2040 Design Flows-(1)"/>
      <sheetName val="SewerCAD Pipe Data-Actual 2040"/>
      <sheetName val="CONNECT"/>
      <sheetName val="analysis"/>
      <sheetName val="SALIENT"/>
      <sheetName val="foundation(V)"/>
      <sheetName val="Data-2011-12"/>
      <sheetName val="DL CAL"/>
      <sheetName val="slab"/>
      <sheetName val="Flanged Beams"/>
      <sheetName val="Rectangular Beam"/>
      <sheetName val="C.D.Abs.Est."/>
      <sheetName val="Interface_SC"/>
      <sheetName val="Calc_ISC"/>
      <sheetName val="Calc_SC"/>
      <sheetName val="Interface_ISC"/>
      <sheetName val="GD"/>
      <sheetName val="pvc_basic"/>
      <sheetName val="Boq"/>
      <sheetName val="hdpe_basic"/>
      <sheetName val="TOP SLAB-beams"/>
      <sheetName val="20kL-design-final"/>
      <sheetName val="wh_data"/>
      <sheetName val="wh_data_R"/>
      <sheetName val="CPHEEO"/>
      <sheetName val="input"/>
      <sheetName val="Sheet5"/>
      <sheetName val="ABS"/>
      <sheetName val="Data o"/>
      <sheetName val="GF SB Ok "/>
      <sheetName val="Data-ELSR"/>
      <sheetName val="HDPE-pipe-rates"/>
      <sheetName val="pvc-pipe-rates"/>
      <sheetName val="Bill-12"/>
      <sheetName val="Sheet2"/>
      <sheetName val="sup dat"/>
      <sheetName val="Lead_statement_ss5"/>
      <sheetName val="clvrt_data"/>
      <sheetName val="ssr-rates"/>
      <sheetName val="Plant 㫨  Machinery"/>
      <sheetName val="Plant_㫨__Machinery"/>
      <sheetName val="C-data"/>
      <sheetName val="Rates-May-14"/>
      <sheetName val="int-Dia-pvc"/>
      <sheetName val="final abstract"/>
      <sheetName val="detailed"/>
      <sheetName val="VI Floor Beam "/>
      <sheetName val="Boq Block A"/>
      <sheetName val="Valves"/>
      <sheetName val="data_existing_do_not_delete3"/>
      <sheetName val="Data_F8_BTR3"/>
      <sheetName val="Plant_&amp;__Machinery1"/>
      <sheetName val="Bitumen_trunk3"/>
      <sheetName val="R99_etc3"/>
      <sheetName val="Trunk_unpaved3"/>
      <sheetName val="abs_road3"/>
      <sheetName val="Road_data3"/>
      <sheetName val="Class_IV_Qtr__Ele3"/>
      <sheetName val="Bridge_Data_2005-063"/>
      <sheetName val="Lead_statement3"/>
      <sheetName val="GROUND_FLOOR3"/>
      <sheetName val="Estimate_"/>
      <sheetName val="Specification_report"/>
      <sheetName val="1-Pop_Proj"/>
      <sheetName val="CABLENOS_"/>
      <sheetName val="Main_sheet"/>
      <sheetName val="Bed Fall"/>
      <sheetName val="Title"/>
      <sheetName val="Ventway Calculations"/>
      <sheetName val="Road Detail Est."/>
      <sheetName val="BM-HOOP"/>
      <sheetName val="_5wgdhabfinal00_01"/>
      <sheetName val="bundqty"/>
      <sheetName val="QTY-CRUST-SR"/>
      <sheetName val="CROSS-SECTION"/>
      <sheetName val="QTY-CRUST-MCW"/>
      <sheetName val="hyperstatic-3"/>
      <sheetName val="TS memo"/>
      <sheetName val="Lookup"/>
      <sheetName val="Sheet3"/>
      <sheetName val="MRoad data"/>
      <sheetName val="Code"/>
      <sheetName val="Pop"/>
      <sheetName val="E.I. ESTIMATE"/>
      <sheetName val="EXTERNAL E.I."/>
      <sheetName val="E.I. DATAS"/>
      <sheetName val="Comparative Statement"/>
      <sheetName val="PANEL DATAS"/>
      <sheetName val="Inv"/>
      <sheetName val="Design"/>
      <sheetName val="Report (2)"/>
      <sheetName val="Sanitary Datas 2020-21"/>
      <sheetName val="san-abs"/>
      <sheetName val="gen-ab"/>
      <sheetName val="gfloor"/>
      <sheetName val="FF"/>
      <sheetName val="Terrace"/>
      <sheetName val="GF Det-Est"/>
      <sheetName val="FF DET"/>
      <sheetName val="tf dET"/>
      <sheetName val="DATA1"/>
      <sheetName val="saniraty-det"/>
      <sheetName val="NOPRINT"/>
      <sheetName val="doors"/>
      <sheetName val="Report"/>
      <sheetName val="SH"/>
      <sheetName val="MDRs"/>
      <sheetName val="Annexure III"/>
      <sheetName val="Annexure I"/>
      <sheetName val="Common "/>
      <sheetName val="MS Rates"/>
      <sheetName val="Main"/>
      <sheetName val="CPIPE 1"/>
      <sheetName val="TOS-F"/>
      <sheetName val="ewst"/>
      <sheetName val="Leads Entry"/>
      <sheetName val="detls"/>
      <sheetName val="Delivery mains"/>
      <sheetName val="CONST"/>
      <sheetName val="PROCTOR"/>
      <sheetName val="Plant_&amp;__Machinery3"/>
      <sheetName val="Lead_statement_ss53"/>
      <sheetName val="Lead_statement_ss51"/>
      <sheetName val="Plant_&amp;__Machinery2"/>
      <sheetName val="Lead_statement_ss52"/>
      <sheetName val="Nspt-smp-final-ORIGINAL"/>
      <sheetName val="water-hammar-strenght"/>
      <sheetName val="hdpe weights"/>
      <sheetName val="PVC weights"/>
      <sheetName val="0000000000000"/>
      <sheetName val="SSR"/>
      <sheetName val="VC 80"/>
      <sheetName val="VC 450"/>
      <sheetName val="PH data"/>
      <sheetName val="Ins &amp; Bonds"/>
      <sheetName val="A-3.1"/>
      <sheetName val="Client req"/>
      <sheetName val="Sheet1 (2)"/>
      <sheetName val="wt of CID joint"/>
      <sheetName val="AC DAta"/>
      <sheetName val="Pipe Pilne MAch"/>
      <sheetName val="Sheet4"/>
      <sheetName val="Indurhty"/>
      <sheetName val="Indurhty 2016-17"/>
      <sheetName val="2"/>
      <sheetName val="3"/>
      <sheetName val="Tees"/>
      <sheetName val="PUMP_DATA"/>
      <sheetName val="Quarry"/>
      <sheetName val="Line"/>
      <sheetName val="BTR"/>
      <sheetName val="CRUST"/>
      <sheetName val="QDTS"/>
      <sheetName val="Abs_CD_2"/>
      <sheetName val="road est"/>
      <sheetName val="ECV"/>
      <sheetName val="FORM-W3"/>
      <sheetName val="index"/>
      <sheetName val="Cash2"/>
      <sheetName val="other rates"/>
      <sheetName val="MTC-estimate"/>
      <sheetName val="Gen Abs"/>
      <sheetName val="Data_Base"/>
      <sheetName val="Work_sheet"/>
      <sheetName val="SUMP1420KL@HW"/>
      <sheetName val="Admin"/>
      <sheetName val="Rates SSR 2008-09"/>
      <sheetName val="RWS"/>
      <sheetName val="Entry"/>
      <sheetName val="BOQ (2)"/>
      <sheetName val="DATA SHEET"/>
      <sheetName val="ANAL-PIPE LINE"/>
      <sheetName val="MS Pipe Working"/>
      <sheetName val="civ data"/>
      <sheetName val="650kL-design-final"/>
      <sheetName val="SPT vs PHI"/>
      <sheetName val="PS1"/>
      <sheetName val="concrete"/>
      <sheetName val="Hire"/>
      <sheetName val="GF Columns"/>
      <sheetName val="DISCOUNT"/>
      <sheetName val="Global factors"/>
      <sheetName val="Weightage-Sub Sht"/>
      <sheetName val="OH"/>
      <sheetName val="Basic Rates"/>
      <sheetName val="beam-reinft"/>
      <sheetName val="rmr "/>
      <sheetName val="road data "/>
      <sheetName val="MASTER"/>
      <sheetName val="WT AVG LEAD"/>
      <sheetName val="COST"/>
      <sheetName val="Transfer"/>
      <sheetName val="Elect."/>
    </sheetNames>
    <sheetDataSet>
      <sheetData sheetId="0" refreshError="1"/>
      <sheetData sheetId="1" refreshError="1"/>
      <sheetData sheetId="2" refreshError="1"/>
      <sheetData sheetId="3" refreshError="1"/>
      <sheetData sheetId="4" refreshError="1">
        <row r="2">
          <cell r="F2">
            <v>100</v>
          </cell>
        </row>
        <row r="3">
          <cell r="F3">
            <v>90</v>
          </cell>
        </row>
        <row r="4">
          <cell r="F4">
            <v>65</v>
          </cell>
        </row>
        <row r="29">
          <cell r="F29">
            <v>44</v>
          </cell>
        </row>
        <row r="30">
          <cell r="F30">
            <v>0.25</v>
          </cell>
        </row>
        <row r="48">
          <cell r="F48">
            <v>10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refreshError="1"/>
      <sheetData sheetId="49"/>
      <sheetData sheetId="50" refreshError="1"/>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sheetData sheetId="83" refreshError="1"/>
      <sheetData sheetId="84"/>
      <sheetData sheetId="85"/>
      <sheetData sheetId="86" refreshError="1"/>
      <sheetData sheetId="87" refreshError="1"/>
      <sheetData sheetId="88"/>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CS"/>
      <sheetName val="maya"/>
      <sheetName val="ValveChamber"/>
      <sheetName val="V-CR"/>
      <sheetName val="DATA"/>
      <sheetName val="MRATES"/>
      <sheetName val="Lead statement"/>
      <sheetName val="SSR 2010-11 Rates"/>
      <sheetName val="rdamdata"/>
      <sheetName val="bom"/>
      <sheetName val="HDPE"/>
      <sheetName val="DI"/>
      <sheetName val="pvc"/>
      <sheetName val="hdpe_basic"/>
      <sheetName val="pvc_basic"/>
      <sheetName val="C-data"/>
      <sheetName val="Sheet1"/>
      <sheetName val="lead-st"/>
      <sheetName val="r"/>
      <sheetName val="v"/>
      <sheetName val="m"/>
      <sheetName val="leads"/>
      <sheetName val="data existing_do not delete"/>
      <sheetName val="Estimate "/>
      <sheetName val="ssr-rates"/>
      <sheetName val="DATA_PRG"/>
      <sheetName val="Labour"/>
      <sheetName val="t_prsr"/>
      <sheetName val="wh"/>
      <sheetName val="Cover"/>
      <sheetName val="id"/>
      <sheetName val="p&amp;m"/>
      <sheetName val="Buildings"/>
      <sheetName val="Hire"/>
      <sheetName val="Conveyance"/>
      <sheetName val="RMR"/>
      <sheetName val="final abstract"/>
      <sheetName val="AV-HDPE"/>
      <sheetName val="Di_gate-HDPE"/>
      <sheetName val="mlead"/>
      <sheetName val="BWSCPlt"/>
      <sheetName val="CI"/>
      <sheetName val="G.R.P"/>
      <sheetName val="PSC REVISED"/>
      <sheetName val="Summary"/>
      <sheetName val="sand"/>
      <sheetName val="stone"/>
      <sheetName val="Rates"/>
      <sheetName val="0000000000000"/>
      <sheetName val="Bitumen trunk"/>
      <sheetName val="Feeder"/>
      <sheetName val="R99 etc"/>
      <sheetName val="Trunk unpaved"/>
      <sheetName val="DATA-BASE"/>
      <sheetName val="DATA-ABSTRACT"/>
      <sheetName val="wh_data_R"/>
      <sheetName val="wh_data"/>
      <sheetName val="CPHEEO"/>
      <sheetName val="input"/>
      <sheetName val="Lead"/>
      <sheetName val="temp-SDData (2)"/>
      <sheetName val="Material"/>
      <sheetName val="Plant &amp;  Machinery"/>
      <sheetName val="Basicrates"/>
      <sheetName val="Met"/>
      <sheetName val="sup dat"/>
      <sheetName val="Road data"/>
      <sheetName val="civ data"/>
      <sheetName val="CR-Vchambers"/>
      <sheetName val="Works"/>
      <sheetName val="General"/>
      <sheetName val="Civil Data (2013-14)"/>
      <sheetName val="01"/>
    </sheetNames>
    <sheetDataSet>
      <sheetData sheetId="0">
        <row r="1">
          <cell r="A1" t="str">
            <v xml:space="preserve">Earth work excation and depositing on bank with initial lead and lift in loamy and clayee soils as per ss301 for foundations </v>
          </cell>
        </row>
      </sheetData>
      <sheetData sheetId="1" refreshError="1">
        <row r="1">
          <cell r="A1" t="str">
            <v xml:space="preserve">Earth work excation and depositing on bank with initial lead and lift in loamy and clayee soils as per ss301 for foundations </v>
          </cell>
        </row>
        <row r="30">
          <cell r="A30" t="e">
            <v>#REF!</v>
          </cell>
        </row>
        <row r="31">
          <cell r="A31" t="str">
            <v xml:space="preserve">Sanding filling in foundation and basement for ISOLATED works including cost &amp; conveyance of all materials and labour charges seig charges , wtering and tamping etc, complete  </v>
          </cell>
        </row>
        <row r="247">
          <cell r="A247" t="str">
            <v>VALVES</v>
          </cell>
        </row>
        <row r="248">
          <cell r="A248" t="str">
            <v>S &amp; D of CI D/F Double Air Valve 40MM dia suitable for working pressure upto 10Kg/cm2 conforming to G&amp;K Fig. H7 but excluding Transportation ,CED ,Sales Tax etc complete</v>
          </cell>
        </row>
        <row r="249">
          <cell r="A249" t="str">
            <v>S &amp; D of CI D/F Double Air Valve 50MM dia suitable for working pressure upto 10Kg/cm2 conforming to G&amp;K Fig. H7 but excluding Transportation ,CED ,Sales Tax etc complete</v>
          </cell>
        </row>
        <row r="250">
          <cell r="A250" t="str">
            <v>S &amp; D of CI D/F Double Air Valve 80MM dia suitable for working pressure upto 10Kg/cm2 conforming to G&amp;K Fig. H7 but excluding Transportation ,CED ,Sales Tax etc complete</v>
          </cell>
        </row>
        <row r="251">
          <cell r="A251" t="str">
            <v>S &amp; D of CI D/F Double Air Valve 100MM dia suitable for working pressure upto 10Kg/cm2 conforming to G&amp;K Fig. H7 but excluding Transportation ,CED ,Sales Tax etc complete</v>
          </cell>
        </row>
        <row r="252">
          <cell r="A252" t="str">
            <v>S &amp; D of CI D/F Double Air Valve 40MM dia Heavy duty suitable for working pressure upto 16Kg/cm2 without isolating vale, conforming to IS 14845 but excluding Transportation ,CED ,Sales Tax etc complete</v>
          </cell>
        </row>
        <row r="253">
          <cell r="A253" t="str">
            <v>S &amp; D of CI D/F Double Air Valve 50MM dia Heavy duty suitable for working pressure upto 16Kg/cm2 without isolating vale, conforming to IS 14845 but excluding Transportation ,CED ,Sales Tax etc complete</v>
          </cell>
        </row>
        <row r="254">
          <cell r="A254" t="str">
            <v>S &amp; D of CI D/F Double Air Valve 80MM dia Heavy duty suitable for working pressure upto 16Kg/cm2 without isolating vale, conforming to IS 14845 but excluding Transportation ,CED ,Sales Tax etc complete</v>
          </cell>
        </row>
        <row r="255">
          <cell r="A255" t="str">
            <v>S &amp; D of CI D/F Double Air Valve 100MM dia Heavy duty suitable for working pressure upto 16Kg/cm2 without isolating vale, conforming to IS 14845 but excluding Transportation ,CED ,Sales Tax etc complete</v>
          </cell>
        </row>
        <row r="256">
          <cell r="A256" t="str">
            <v>S &amp; D of CI D/F Kinetc Air Valve 40MM dia as per IS14845 Heavy duty with isolating valve bevel gear operated as per IS 14846 ,PIN-1.0  but excluding Transportation ,CED ,Sales Tax etc complete</v>
          </cell>
        </row>
        <row r="257">
          <cell r="A257" t="str">
            <v>S &amp; D of CI D/F Kinetc Air Valve 50MM dia as per IS14845 Heavy duty with isolating valve bevel gear operated as per IS 14846 ,PIN-1.0  but excluding Transportation ,CED ,Sales Tax etc complete</v>
          </cell>
        </row>
        <row r="258">
          <cell r="A258" t="str">
            <v>S &amp; D of CI D/F Kinetc Air Valve 80MM dia as per IS14845 Heavy duty with isolating valve bevel gear operated as per IS 14846 ,PIN-1.0  but excluding Transportation ,CED ,Sales Tax etc complete</v>
          </cell>
        </row>
        <row r="259">
          <cell r="A259" t="str">
            <v>S &amp; D of CI D/F Kinetc Air Valve 100MM dia as per IS14845 Heavy duty with isolating valve bevel gear operated as per IS 14846 ,PIN-1.0  but excluding Transportation ,CED ,Sales Tax etc complete</v>
          </cell>
        </row>
        <row r="260">
          <cell r="A260" t="str">
            <v>S &amp; D of CI D/F Kinetc Air Valve 40MM dia as per G&amp;K  H42K with isolating valve bevel gear operated as per IS 14845 PIN - 1.0  but excluding Transportation ,CED ,Sales Tax etc complete</v>
          </cell>
        </row>
        <row r="261">
          <cell r="A261" t="str">
            <v>S &amp; D of CI D/F Kinetc Air Valve 50MM dia as per G&amp;K  H42K with isolating valve bevel gear operated as per IS 14845 PIN - 1.0  but excluding Transportation ,CED ,Sales Tax etc complete</v>
          </cell>
        </row>
        <row r="262">
          <cell r="A262" t="str">
            <v>S &amp; D of CI D/F Kinetc Air Valve 80MM dia as per G&amp;K  H42K with isolating valve bevel gear operated as per IS 14845 PIN - 1.0  but excluding Transportation ,CED ,Sales Tax etc complete</v>
          </cell>
        </row>
        <row r="263">
          <cell r="A263" t="str">
            <v>S &amp; D of CI D/F Kinetc Air Valve 100MM dia as per G&amp;K  H42K with isolating valve bevel gear operated as per IS 14845 PIN - 1.0  but excluding Transportation ,CED ,Sales Tax etc complete</v>
          </cell>
        </row>
        <row r="264">
          <cell r="A264" t="str">
            <v>SLUICE VALVES</v>
          </cell>
        </row>
        <row r="265">
          <cell r="A265" t="str">
            <v xml:space="preserve">S &amp; D of CI D/F Sluice Valve 50MM dia conforming to IS 14846 / 2000 with amdt No:1 &amp; 2 components / parts  but excluding Transportation ,CED ,Sales Tax etc complete PN-1.0   with hand wheel </v>
          </cell>
        </row>
        <row r="266">
          <cell r="A266" t="str">
            <v xml:space="preserve">S &amp; D of CI D/F Sluice Valve 65MM dia conforming to IS 14846 / 2000 with amdt No:1 &amp; 2 components / parts  but excluding Transportation ,CED ,Sales Tax etc complete PN-1.0   with hand wheel </v>
          </cell>
        </row>
        <row r="267">
          <cell r="A267" t="str">
            <v xml:space="preserve">S &amp; D of CI D/F Sluice Valve 80MM dia conforming to IS 14846 / 2000 with amdt No:1 &amp; 2 components / parts  but excluding Transportation ,CED ,Sales Tax etc complete PN-1.0   with hand wheel </v>
          </cell>
        </row>
        <row r="268">
          <cell r="A268" t="str">
            <v xml:space="preserve">S &amp; D of CI D/F Sluice Valve 100MM dia conforming to IS 14846 / 2000 with amdt No:1 &amp; 2 components / parts  but excluding Transportation ,CED ,Sales Tax etc complete PN-1.0   with hand wheel </v>
          </cell>
        </row>
        <row r="269">
          <cell r="A269" t="str">
            <v>NON RETURN VALVES</v>
          </cell>
        </row>
        <row r="270">
          <cell r="A270" t="str">
            <v>S &amp; D of CI D/F Non -Return Valve Heavy duty 50MM dia round body conforming to IS 5312/part1/1984     PN-1.0 but excluding Transportation ,CED ,Sales Tax etc complete</v>
          </cell>
        </row>
        <row r="271">
          <cell r="A271" t="str">
            <v>S &amp; D of CI D/F Non -Return Valve Heavy duty 65MM dia round body conforming to IS 5312/part1/1984     PN-1.0 but excluding Transportation ,CED ,Sales Tax etc complete</v>
          </cell>
        </row>
        <row r="272">
          <cell r="A272" t="str">
            <v>S &amp; D of CI D/F Non -Return Valve Heavy duty 80MM dia round body conforming to IS 5312/part1/1984     PN-1.0 but excluding Transportation ,CED ,Sales Tax etc complete</v>
          </cell>
        </row>
        <row r="273">
          <cell r="A273" t="str">
            <v>S &amp; D of CI D/F Non -Return Valve Heavy duty 100MM dia round body conforming to IS 5312/part1/1984     PN-1.0 but excluding Transportation ,CED ,Sales Tax etc complete</v>
          </cell>
        </row>
        <row r="343">
          <cell r="B343" t="str">
            <v>Flanged spigot-Tail Piece</v>
          </cell>
        </row>
        <row r="344">
          <cell r="B344" t="str">
            <v>80MM Dia Flanged spigot-Tail Piece</v>
          </cell>
        </row>
        <row r="345">
          <cell r="B345" t="str">
            <v>100MM Dia Flanged spigot-Tail Piece</v>
          </cell>
        </row>
        <row r="346">
          <cell r="B346" t="str">
            <v>125MM Dia Flanged spigot-Tail Piece</v>
          </cell>
        </row>
        <row r="347">
          <cell r="B347" t="str">
            <v>150MM Dia Flanged spigot-Tail Piece</v>
          </cell>
        </row>
        <row r="348">
          <cell r="B348" t="str">
            <v>200MM Dia Flanged spigot-Tail Piece</v>
          </cell>
        </row>
        <row r="370">
          <cell r="B370" t="str">
            <v>CID Joints</v>
          </cell>
        </row>
        <row r="371">
          <cell r="B371" t="str">
            <v>80MM Dia CID joints including bolts &amp; nuts and rubber rings</v>
          </cell>
        </row>
        <row r="372">
          <cell r="B372" t="str">
            <v>100MM Dia CID joints including bolts &amp; nuts and rubber rings</v>
          </cell>
        </row>
        <row r="373">
          <cell r="B373" t="str">
            <v>125MM Dia CID joints including bolts &amp; nuts and rubber rings</v>
          </cell>
        </row>
        <row r="374">
          <cell r="B374" t="str">
            <v>150MM Dia CID joints including bolts &amp; nuts and rubber rings</v>
          </cell>
        </row>
        <row r="375">
          <cell r="B375" t="str">
            <v>200MM Dia CID joints including bolts &amp; nuts and rubber rings</v>
          </cell>
        </row>
        <row r="376">
          <cell r="B376" t="str">
            <v>Bolts &amp; Nuts to CID joints</v>
          </cell>
        </row>
        <row r="377">
          <cell r="B377" t="str">
            <v>Bolts &amp; Nuts to 80MM Dia CID joints</v>
          </cell>
        </row>
        <row r="378">
          <cell r="B378" t="str">
            <v>Bolts &amp; Nuts to 100MM Dia CID joints</v>
          </cell>
        </row>
        <row r="379">
          <cell r="B379" t="str">
            <v>Bolts &amp; Nuts to 125MM Dia CID joints</v>
          </cell>
        </row>
        <row r="380">
          <cell r="B380" t="str">
            <v>Bolts &amp; Nuts to 150MM Dia CID joints</v>
          </cell>
        </row>
        <row r="381">
          <cell r="B381" t="str">
            <v>Bolts &amp; Nuts to 200MM Dia CID joints</v>
          </cell>
        </row>
        <row r="382">
          <cell r="B382" t="str">
            <v>Rubber Rings to CID joints</v>
          </cell>
        </row>
        <row r="383">
          <cell r="B383" t="str">
            <v>Rubber rings to 80MM Dia CID joints</v>
          </cell>
        </row>
        <row r="384">
          <cell r="B384" t="str">
            <v>Rubber rings to 100MM Dia CID joints</v>
          </cell>
        </row>
        <row r="385">
          <cell r="B385" t="str">
            <v>Rubber rings to 125MM Dia CID joints</v>
          </cell>
        </row>
        <row r="386">
          <cell r="B386" t="str">
            <v>Rubber rings to 150MM Dia CID joints</v>
          </cell>
        </row>
      </sheetData>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1"/>
      <sheetName val="BIOPUR-C"/>
      <sheetName val="BIOPUR-N"/>
      <sheetName val="BILDBAL-D"/>
      <sheetName val="BILDBAL-E"/>
      <sheetName val="BILDBAL-F"/>
      <sheetName val="N-Konz-Diagr"/>
      <sheetName val="BSB+P+GUST-Konz-Diagr"/>
      <sheetName val="KONZ.XLS"/>
      <sheetName val="r"/>
      <sheetName val="maya"/>
      <sheetName val="t_prsr"/>
      <sheetName val="id"/>
      <sheetName val="DATA"/>
      <sheetName val="BWSCPlt"/>
      <sheetName val="CI"/>
      <sheetName val="DI"/>
      <sheetName val="G.R.P"/>
      <sheetName val="HDPE"/>
      <sheetName val="PSC REVISED"/>
      <sheetName val="pvc"/>
      <sheetName val="Boq Block A"/>
      <sheetName val="Sheet1"/>
      <sheetName val="1-Pop Proj"/>
      <sheetName val="data existing_do not delete"/>
      <sheetName val="Sheet2"/>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1"/>
      <sheetName val="BIOPUR-C"/>
      <sheetName val="BIOPUR-N"/>
      <sheetName val="BILDBAL-D"/>
      <sheetName val="BILDBAL-E"/>
      <sheetName val="BILDBAL-F"/>
      <sheetName val="N-Konz-Diagr"/>
      <sheetName val="BSB+P+GUST-Konz-Diagr"/>
      <sheetName val="KONZ.XLS"/>
      <sheetName val="r"/>
      <sheetName val="t_prsr"/>
      <sheetName val="id"/>
      <sheetName val="maya"/>
      <sheetName val="DATA"/>
      <sheetName val="Boq Block A"/>
      <sheetName val="BWSCPlt"/>
      <sheetName val="CI"/>
      <sheetName val="DI"/>
      <sheetName val="G.R.P"/>
      <sheetName val="HDPE"/>
      <sheetName val="PSC REVISED"/>
      <sheetName val="pvc"/>
      <sheetName val="Sheet1"/>
      <sheetName val="data existing_do not delete"/>
      <sheetName val="1-Pop Proj"/>
      <sheetName val="Sheet2"/>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ire charge &amp; Others"/>
      <sheetName val="bldg-conveyance"/>
      <sheetName val="cip-spl-04-05"/>
      <sheetName val="SURKYFLYASH "/>
      <sheetName val="LIMESTONE"/>
      <sheetName val="STEEL LUBRICANTOIL"/>
      <sheetName val="Others"/>
      <sheetName val="23-PVC"/>
      <sheetName val="22-Gaskets"/>
      <sheetName val="21-W-hammer"/>
      <sheetName val="20-Valves"/>
      <sheetName val="19-SFRC"/>
      <sheetName val="18-HDPE"/>
      <sheetName val="17-GRP"/>
      <sheetName val="16-C.I."/>
      <sheetName val="15-D.I. Bends "/>
      <sheetName val="14-D.I. Specials"/>
      <sheetName val="13-D.I."/>
      <sheetName val="12-BWS"/>
      <sheetName val="11-PSC"/>
      <sheetName val="9-AC-R"/>
      <sheetName val="8-AC-C"/>
      <sheetName val="7-AC-P"/>
      <sheetName val="6-RCC-C-S"/>
      <sheetName val="5-RCC-C-PEP"/>
      <sheetName val="4-RCC-R-RINGS"/>
      <sheetName val="3-RCC-S"/>
      <sheetName val="2-RCC-COLLARS"/>
      <sheetName val="1-RCC-PLAIN"/>
      <sheetName val="cmm-Materials"/>
      <sheetName val="IS5531 (2)"/>
      <sheetName val="CID"/>
      <sheetName val="Manhole"/>
      <sheetName val="IS5531"/>
      <sheetName val="Sheet1 (2)"/>
      <sheetName val="Sheet1"/>
      <sheetName val="buildings items"/>
      <sheetName val="Labour_rates"/>
      <sheetName val="est"/>
      <sheetName val="conveyance"/>
      <sheetName val="lead"/>
      <sheetName val="Items"/>
      <sheetName val="data"/>
      <sheetName val="CI Specials"/>
      <sheetName val="PIPE_DATA"/>
      <sheetName val="public health"/>
      <sheetName val="pvc"/>
      <sheetName val="HDPE"/>
      <sheetName val="AC"/>
      <sheetName val="AC_DD"/>
      <sheetName val="CI"/>
      <sheetName val="DI"/>
      <sheetName val="PSC REVISED"/>
      <sheetName val="G.R.P"/>
      <sheetName val="BWSCPlt"/>
      <sheetName val="Hire_charge_&amp;_Others"/>
      <sheetName val="SURKYFLYASH_"/>
      <sheetName val="STEEL_LUBRICANTOIL"/>
      <sheetName val="16-C_I_"/>
      <sheetName val="15-D_I__Bends_"/>
      <sheetName val="14-D_I__Specials"/>
      <sheetName val="13-D_I_"/>
      <sheetName val="IS5531_(2)"/>
      <sheetName val="Sheet1_(2)"/>
      <sheetName val="buildings_items"/>
      <sheetName val="CI_Specials"/>
      <sheetName val="public_health"/>
      <sheetName val="PSC_REVISED"/>
      <sheetName val="G_R_P"/>
      <sheetName val="Cover"/>
      <sheetName val="ESTIMATE"/>
      <sheetName val="TBAL9697 -group wise  sdpl"/>
      <sheetName val="DATA_PRG"/>
      <sheetName val="_5wgdhabfinal00_01"/>
      <sheetName val="maya"/>
      <sheetName val="Sheet2"/>
      <sheetName val="r"/>
      <sheetName val="Abs"/>
      <sheetName val="MTC-estimate"/>
      <sheetName val="other rates"/>
      <sheetName val="BALAN1"/>
      <sheetName val="Boq Block A"/>
      <sheetName val="MRATES"/>
      <sheetName val="leads"/>
      <sheetName val="t_prsr"/>
      <sheetName val="id"/>
      <sheetName val="Hire_charge_&amp;_Others1"/>
      <sheetName val="SURKYFLYASH_1"/>
      <sheetName val="STEEL_LUBRICANTOIL1"/>
      <sheetName val="16-C_I_1"/>
      <sheetName val="15-D_I__Bends_1"/>
      <sheetName val="14-D_I__Specials1"/>
      <sheetName val="13-D_I_1"/>
      <sheetName val="IS5531_(2)1"/>
      <sheetName val="Sheet1_(2)1"/>
      <sheetName val="buildings_items1"/>
      <sheetName val="CI_Specials1"/>
      <sheetName val="public_health1"/>
      <sheetName val="PSC_REVISED1"/>
      <sheetName val="G_R_P1"/>
      <sheetName val="Hire_charge_&amp;_Others5"/>
      <sheetName val="SURKYFLYASH_5"/>
      <sheetName val="STEEL_LUBRICANTOIL5"/>
      <sheetName val="16-C_I_5"/>
      <sheetName val="15-D_I__Bends_5"/>
      <sheetName val="14-D_I__Specials5"/>
      <sheetName val="13-D_I_5"/>
      <sheetName val="IS5531_(2)5"/>
      <sheetName val="Sheet1_(2)5"/>
      <sheetName val="buildings_items5"/>
      <sheetName val="CI_Specials5"/>
      <sheetName val="public_health5"/>
      <sheetName val="PSC_REVISED5"/>
      <sheetName val="G_R_P5"/>
      <sheetName val="Hire_charge_&amp;_Others3"/>
      <sheetName val="SURKYFLYASH_3"/>
      <sheetName val="STEEL_LUBRICANTOIL3"/>
      <sheetName val="16-C_I_3"/>
      <sheetName val="15-D_I__Bends_3"/>
      <sheetName val="14-D_I__Specials3"/>
      <sheetName val="13-D_I_3"/>
      <sheetName val="IS5531_(2)3"/>
      <sheetName val="Sheet1_(2)3"/>
      <sheetName val="buildings_items3"/>
      <sheetName val="CI_Specials3"/>
      <sheetName val="public_health3"/>
      <sheetName val="PSC_REVISED3"/>
      <sheetName val="G_R_P3"/>
      <sheetName val="Hire_charge_&amp;_Others2"/>
      <sheetName val="SURKYFLYASH_2"/>
      <sheetName val="STEEL_LUBRICANTOIL2"/>
      <sheetName val="16-C_I_2"/>
      <sheetName val="15-D_I__Bends_2"/>
      <sheetName val="14-D_I__Specials2"/>
      <sheetName val="13-D_I_2"/>
      <sheetName val="IS5531_(2)2"/>
      <sheetName val="Sheet1_(2)2"/>
      <sheetName val="buildings_items2"/>
      <sheetName val="CI_Specials2"/>
      <sheetName val="public_health2"/>
      <sheetName val="PSC_REVISED2"/>
      <sheetName val="G_R_P2"/>
      <sheetName val="Hire_charge_&amp;_Others4"/>
      <sheetName val="SURKYFLYASH_4"/>
      <sheetName val="STEEL_LUBRICANTOIL4"/>
      <sheetName val="16-C_I_4"/>
      <sheetName val="15-D_I__Bends_4"/>
      <sheetName val="14-D_I__Specials4"/>
      <sheetName val="13-D_I_4"/>
      <sheetName val="IS5531_(2)4"/>
      <sheetName val="Sheet1_(2)4"/>
      <sheetName val="buildings_items4"/>
      <sheetName val="CI_Specials4"/>
      <sheetName val="public_health4"/>
      <sheetName val="PSC_REVISED4"/>
      <sheetName val="G_R_P4"/>
      <sheetName val="GM&amp;PM WE1 EST"/>
      <sheetName val="BWSCP"/>
      <sheetName val="AV_GRP ms bwsc"/>
      <sheetName val="wh"/>
      <sheetName val="SP Set"/>
      <sheetName val="0000000000000"/>
      <sheetName val="pvc-pipe-rates"/>
      <sheetName val="census91"/>
      <sheetName val="wh_data"/>
      <sheetName val="CPHEEO"/>
      <sheetName val="wh_data_R"/>
      <sheetName val="input"/>
      <sheetName val="m"/>
      <sheetName val="AV-HDPE"/>
      <sheetName val="Di_gate-HDPE"/>
      <sheetName val="BM-HOOP"/>
      <sheetName val="index"/>
      <sheetName val="procurement"/>
      <sheetName val="v"/>
      <sheetName val="MRoad data"/>
      <sheetName val="Data.F8.BTR"/>
      <sheetName val="DATA-BASE"/>
      <sheetName val="DATA-ABSTRACT"/>
      <sheetName val="PM&amp;GM"/>
      <sheetName val="AV-PVC"/>
      <sheetName val="DI gate-DI"/>
      <sheetName val="DIgate_PVC "/>
      <sheetName val="PUMP_DATA"/>
      <sheetName val="WATER-HAMMER"/>
      <sheetName val="nodes"/>
      <sheetName val="habs-list"/>
      <sheetName val="int-Dia"/>
      <sheetName val="TOP SLAB-beams"/>
      <sheetName val="segments-details"/>
      <sheetName val="int-Dia-hdpe"/>
      <sheetName val="C-data"/>
      <sheetName val="p&amp;m"/>
      <sheetName val="COST"/>
      <sheetName val="int-Dia-pvc"/>
      <sheetName val="Process"/>
      <sheetName val="BTR"/>
      <sheetName val="AV-BWSC&amp;MS"/>
      <sheetName val="AV_AC"/>
      <sheetName val="AV-DI"/>
      <sheetName val="di_Gate_AC"/>
      <sheetName val="Digate-BWSCP-MS"/>
      <sheetName val="DI_gate_di"/>
      <sheetName val="scour-DI-CI"/>
      <sheetName val="scour-pvc-hdpe-psc-bwsc"/>
      <sheetName val="Wipro"/>
      <sheetName val="BOQ"/>
      <sheetName val="C&amp;S monthwise"/>
      <sheetName val="C&amp;S"/>
      <sheetName val="General"/>
      <sheetName val="Materials"/>
      <sheetName val="CC"/>
      <sheetName val="Detailed RD  estimate"/>
      <sheetName val="HP cd 3 Rof 1000"/>
      <sheetName val="Road data"/>
      <sheetName val="1V of 2m slab"/>
      <sheetName val="2V of 3.0Mslab"/>
      <sheetName val="HP cD3rows of 1000mm"/>
      <sheetName val="DETAILED  BOQ"/>
      <sheetName val="Bidform"/>
      <sheetName val="1-Pop Proj"/>
      <sheetName val="Plant &amp;  Machinery"/>
      <sheetName val="EDWise"/>
      <sheetName val="labour rates"/>
      <sheetName val="Mp-team 1"/>
      <sheetName val="data existing_do not delete"/>
      <sheetName val=" "/>
      <sheetName val="Class IV Qtr. Ele"/>
      <sheetName val="Lead statement"/>
      <sheetName val="SSR 2010-11 Rates"/>
      <sheetName val="Bridge Data 2005-06"/>
      <sheetName val="economic PM"/>
      <sheetName val="Material"/>
      <sheetName val="Labour"/>
      <sheetName val="hdpe_basic"/>
      <sheetName val="pvc_basic"/>
      <sheetName val="11.Habitations"/>
      <sheetName val="pumping main"/>
      <sheetName val="01"/>
      <sheetName val="DetEst"/>
      <sheetName val="RMR"/>
      <sheetName val="Staff Acco."/>
      <sheetName val="ssr-rates"/>
      <sheetName val="Global factors"/>
      <sheetName val="Detailed"/>
      <sheetName val="basic-data"/>
      <sheetName val="mem-property"/>
      <sheetName val="airvalve-AC PN 1.60"/>
      <sheetName val="Soft-sluice-AC,GRP PN 1.6"/>
      <sheetName val="soft-sluice-BWSC-MS"/>
      <sheetName val="DI sluice valve"/>
      <sheetName val="SCHEDULE"/>
      <sheetName val="Database"/>
      <sheetName val="schedule nos"/>
      <sheetName val="Bitumen trunk"/>
      <sheetName val="Feeder"/>
      <sheetName val="R99 etc"/>
      <sheetName val="Trunk unpaved"/>
      <sheetName val="HS 30.04.2015.Final"/>
      <sheetName val="RATES"/>
      <sheetName val="Sheet9"/>
      <sheetName val="Quarry"/>
      <sheetName val="Line"/>
      <sheetName val="CRUST"/>
      <sheetName val="QDTS"/>
      <sheetName val="Summary"/>
      <sheetName val="ww-march-02"/>
      <sheetName val="hdpe weights"/>
      <sheetName val="PVC weights"/>
      <sheetName val="detls"/>
      <sheetName val="hdpe-rates"/>
      <sheetName val="pvc-rates"/>
      <sheetName val="water-hammar-strenght"/>
      <sheetName val="Watersoft (2)"/>
      <sheetName val="FORM7"/>
      <sheetName val="Lead Distance"/>
      <sheetName val="D2_CO"/>
      <sheetName val="LABOUR RATE"/>
      <sheetName val="Material Rate"/>
      <sheetName val="Bed Class"/>
      <sheetName val="Cd"/>
      <sheetName val="zone-8"/>
      <sheetName val="MHNO_LEV"/>
      <sheetName val="Pop"/>
      <sheetName val="Rate"/>
      <sheetName val="Work_sheet"/>
      <sheetName val="Elect."/>
      <sheetName val="Hyd_Stmt"/>
      <sheetName val="m1"/>
      <sheetName val="Lead statement ss5"/>
      <sheetName val="rdamdata"/>
      <sheetName val="lead-st"/>
      <sheetName val="mas_hab"/>
      <sheetName val="l"/>
      <sheetName val="abs road"/>
      <sheetName val="HS final- 23.07.19 Se Aprd"/>
      <sheetName val="Usage"/>
      <sheetName val="Common "/>
      <sheetName val="Attributes"/>
      <sheetName val="C.D.Abs.Est."/>
      <sheetName val="mlead"/>
      <sheetName val="banilad"/>
      <sheetName val="Mactan"/>
      <sheetName val="Mandaue"/>
      <sheetName val="Works"/>
      <sheetName val="Hire_charge_&amp;_Others6"/>
      <sheetName val="SURKYFLYASH_6"/>
      <sheetName val="STEEL_LUBRICANTOIL6"/>
      <sheetName val="16-C_I_6"/>
      <sheetName val="15-D_I__Bends_6"/>
      <sheetName val="14-D_I__Specials6"/>
      <sheetName val="13-D_I_6"/>
      <sheetName val="IS5531_(2)6"/>
      <sheetName val="Sheet1_(2)6"/>
      <sheetName val="buildings_items6"/>
      <sheetName val="CI_Specials6"/>
      <sheetName val="public_health6"/>
      <sheetName val="PSC_REVISED6"/>
      <sheetName val="G_R_P6"/>
      <sheetName val="maingirder"/>
      <sheetName val="basdat"/>
      <sheetName val="PROG_DATA"/>
      <sheetName val="Build-up"/>
      <sheetName val="TBAL9697_-group_wise__sdpl"/>
      <sheetName val="other_rates"/>
      <sheetName val="Boq_Block_A"/>
      <sheetName val="SP_Set"/>
      <sheetName val="GM&amp;PM_WE1_EST"/>
      <sheetName val="AV_GRP_ms_bwsc"/>
      <sheetName val="MRoad_data"/>
      <sheetName val="Data_F8_BTR"/>
      <sheetName val="DI_gate-DI"/>
      <sheetName val="DIgate_PVC_"/>
      <sheetName val="TOP_SLAB-beams"/>
      <sheetName val="bom"/>
      <sheetName val="R2"/>
      <sheetName val="coverpage"/>
      <sheetName val="Nspt-smp-final-ORIGINAL"/>
      <sheetName val="20kL-design-final"/>
      <sheetName val="BOXCELL"/>
      <sheetName val="BOXCULVERT"/>
      <sheetName val="Cut Fill"/>
      <sheetName val="FORM5"/>
      <sheetName val="Habitation"/>
      <sheetName val="Maintenance"/>
      <sheetName val="Proforma B"/>
      <sheetName val="RET "/>
      <sheetName val="TOE"/>
      <sheetName val="DISCOUNT"/>
      <sheetName val="Gen_Abs"/>
      <sheetName val="sand"/>
      <sheetName val="stone"/>
      <sheetName val="Road Detail Est."/>
    </sheetNames>
    <sheetDataSet>
      <sheetData sheetId="0">
        <row r="23">
          <cell r="C23">
            <v>63</v>
          </cell>
        </row>
      </sheetData>
      <sheetData sheetId="1">
        <row r="9">
          <cell r="C9">
            <v>63</v>
          </cell>
        </row>
      </sheetData>
      <sheetData sheetId="2">
        <row r="9">
          <cell r="C9">
            <v>80</v>
          </cell>
        </row>
      </sheetData>
      <sheetData sheetId="3">
        <row r="19">
          <cell r="C19">
            <v>947.75</v>
          </cell>
        </row>
      </sheetData>
      <sheetData sheetId="4">
        <row r="9">
          <cell r="C9">
            <v>350</v>
          </cell>
        </row>
      </sheetData>
      <sheetData sheetId="5">
        <row r="24">
          <cell r="C24">
            <v>350</v>
          </cell>
        </row>
      </sheetData>
      <sheetData sheetId="6">
        <row r="19">
          <cell r="C19">
            <v>1349.1000000000001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row r="23">
          <cell r="C23">
            <v>63</v>
          </cell>
          <cell r="D23">
            <v>75</v>
          </cell>
          <cell r="E23">
            <v>90</v>
          </cell>
          <cell r="F23">
            <v>110</v>
          </cell>
          <cell r="G23">
            <v>125</v>
          </cell>
          <cell r="H23">
            <v>140</v>
          </cell>
          <cell r="I23">
            <v>160</v>
          </cell>
          <cell r="J23">
            <v>180</v>
          </cell>
          <cell r="K23">
            <v>200</v>
          </cell>
          <cell r="L23">
            <v>225</v>
          </cell>
          <cell r="M23">
            <v>250</v>
          </cell>
          <cell r="N23">
            <v>280</v>
          </cell>
          <cell r="O23">
            <v>315</v>
          </cell>
        </row>
        <row r="31">
          <cell r="C31">
            <v>100.60000000000001</v>
          </cell>
          <cell r="D31">
            <v>115.5</v>
          </cell>
          <cell r="E31">
            <v>134.9</v>
          </cell>
          <cell r="F31">
            <v>165.5</v>
          </cell>
          <cell r="G31">
            <v>195.5</v>
          </cell>
          <cell r="H31">
            <v>226.9</v>
          </cell>
          <cell r="I31">
            <v>291.7</v>
          </cell>
          <cell r="J31">
            <v>349.55</v>
          </cell>
          <cell r="K31">
            <v>407.85</v>
          </cell>
          <cell r="L31">
            <v>526.05000000000007</v>
          </cell>
          <cell r="M31">
            <v>561.6</v>
          </cell>
          <cell r="N31">
            <v>751.55000000000007</v>
          </cell>
          <cell r="O31">
            <v>927.80000000000007</v>
          </cell>
        </row>
        <row r="45">
          <cell r="C45">
            <v>114.75</v>
          </cell>
          <cell r="D45">
            <v>134</v>
          </cell>
          <cell r="E45">
            <v>162.55000000000001</v>
          </cell>
          <cell r="F45">
            <v>206</v>
          </cell>
          <cell r="G45">
            <v>241.75</v>
          </cell>
          <cell r="H45">
            <v>294.55</v>
          </cell>
          <cell r="I45">
            <v>376.45000000000005</v>
          </cell>
          <cell r="J45">
            <v>463.3</v>
          </cell>
          <cell r="K45">
            <v>543.4</v>
          </cell>
          <cell r="L45">
            <v>715.65000000000009</v>
          </cell>
          <cell r="M45">
            <v>861.40000000000009</v>
          </cell>
          <cell r="N45">
            <v>1060.6000000000001</v>
          </cell>
          <cell r="O45">
            <v>1304.8500000000001</v>
          </cell>
        </row>
        <row r="60">
          <cell r="C60">
            <v>140.6</v>
          </cell>
          <cell r="D60">
            <v>172.5</v>
          </cell>
          <cell r="E60">
            <v>216.15</v>
          </cell>
          <cell r="F60">
            <v>291.2</v>
          </cell>
          <cell r="G60">
            <v>360.8</v>
          </cell>
          <cell r="H60">
            <v>428.15000000000003</v>
          </cell>
          <cell r="I60">
            <v>557.5</v>
          </cell>
          <cell r="J60">
            <v>692.65000000000009</v>
          </cell>
          <cell r="K60">
            <v>821.85</v>
          </cell>
          <cell r="L60">
            <v>1080.9000000000001</v>
          </cell>
          <cell r="M60">
            <v>1297.45</v>
          </cell>
          <cell r="N60">
            <v>1619.2</v>
          </cell>
          <cell r="O60">
            <v>2015.95</v>
          </cell>
        </row>
      </sheetData>
      <sheetData sheetId="47">
        <row r="9">
          <cell r="C9">
            <v>63</v>
          </cell>
          <cell r="D9">
            <v>75</v>
          </cell>
          <cell r="E9">
            <v>90</v>
          </cell>
          <cell r="F9">
            <v>110</v>
          </cell>
          <cell r="G9">
            <v>125</v>
          </cell>
          <cell r="H9">
            <v>140</v>
          </cell>
          <cell r="I9">
            <v>160</v>
          </cell>
          <cell r="J9">
            <v>180</v>
          </cell>
          <cell r="K9">
            <v>200</v>
          </cell>
          <cell r="L9">
            <v>225</v>
          </cell>
          <cell r="M9">
            <v>250</v>
          </cell>
          <cell r="N9">
            <v>280</v>
          </cell>
          <cell r="O9">
            <v>315</v>
          </cell>
        </row>
        <row r="28">
          <cell r="C28">
            <v>87.95</v>
          </cell>
          <cell r="D28">
            <v>102.30000000000001</v>
          </cell>
          <cell r="E28">
            <v>127.60000000000001</v>
          </cell>
          <cell r="F28">
            <v>165.10000000000002</v>
          </cell>
          <cell r="G28">
            <v>196.95000000000002</v>
          </cell>
          <cell r="H28">
            <v>231.15</v>
          </cell>
          <cell r="I28">
            <v>297.45</v>
          </cell>
          <cell r="J28">
            <v>357.3</v>
          </cell>
          <cell r="K28">
            <v>421.8</v>
          </cell>
          <cell r="L28">
            <v>547.80000000000007</v>
          </cell>
          <cell r="M28">
            <v>657.40000000000009</v>
          </cell>
          <cell r="N28">
            <v>797.55000000000007</v>
          </cell>
          <cell r="O28">
            <v>990.15000000000009</v>
          </cell>
        </row>
        <row r="40">
          <cell r="C40">
            <v>101.9</v>
          </cell>
          <cell r="D40">
            <v>124.05000000000001</v>
          </cell>
          <cell r="E40">
            <v>157.20000000000002</v>
          </cell>
          <cell r="F40">
            <v>209.8</v>
          </cell>
          <cell r="G40">
            <v>253.85000000000002</v>
          </cell>
          <cell r="H40">
            <v>304.40000000000003</v>
          </cell>
          <cell r="I40">
            <v>392.05</v>
          </cell>
          <cell r="J40">
            <v>476</v>
          </cell>
          <cell r="K40">
            <v>573.1</v>
          </cell>
          <cell r="L40">
            <v>743.30000000000007</v>
          </cell>
          <cell r="M40">
            <v>894.90000000000009</v>
          </cell>
          <cell r="N40">
            <v>1100.45</v>
          </cell>
          <cell r="O40">
            <v>1372.15</v>
          </cell>
        </row>
        <row r="52">
          <cell r="C52">
            <v>163.15</v>
          </cell>
          <cell r="D52">
            <v>210.45000000000002</v>
          </cell>
          <cell r="E52">
            <v>281.55</v>
          </cell>
          <cell r="F52">
            <v>395.35</v>
          </cell>
          <cell r="G52">
            <v>493.40000000000003</v>
          </cell>
          <cell r="H52">
            <v>603.5</v>
          </cell>
          <cell r="I52">
            <v>781.65000000000009</v>
          </cell>
          <cell r="J52">
            <v>972.65000000000009</v>
          </cell>
          <cell r="K52">
            <v>1182.8</v>
          </cell>
          <cell r="L52">
            <v>1530.7</v>
          </cell>
          <cell r="M52">
            <v>1872.8500000000001</v>
          </cell>
          <cell r="N52">
            <v>2321.9500000000003</v>
          </cell>
          <cell r="O52">
            <v>2915.65</v>
          </cell>
        </row>
        <row r="64">
          <cell r="C64">
            <v>128.20000000000002</v>
          </cell>
          <cell r="D64">
            <v>160.75</v>
          </cell>
          <cell r="E64">
            <v>210.35000000000002</v>
          </cell>
          <cell r="F64">
            <v>286.85000000000002</v>
          </cell>
          <cell r="G64">
            <v>356.15000000000003</v>
          </cell>
          <cell r="H64">
            <v>433</v>
          </cell>
          <cell r="I64">
            <v>559.4</v>
          </cell>
          <cell r="J64">
            <v>689</v>
          </cell>
          <cell r="K64">
            <v>833.40000000000009</v>
          </cell>
          <cell r="L64">
            <v>1089.6000000000001</v>
          </cell>
          <cell r="M64">
            <v>1324.8500000000001</v>
          </cell>
          <cell r="N64">
            <v>1637.95</v>
          </cell>
          <cell r="O64">
            <v>2048.6</v>
          </cell>
        </row>
      </sheetData>
      <sheetData sheetId="48"/>
      <sheetData sheetId="49"/>
      <sheetData sheetId="50">
        <row r="9">
          <cell r="C9">
            <v>80</v>
          </cell>
          <cell r="D9">
            <v>100</v>
          </cell>
          <cell r="E9">
            <v>125</v>
          </cell>
          <cell r="F9">
            <v>150</v>
          </cell>
          <cell r="G9">
            <v>200</v>
          </cell>
          <cell r="H9">
            <v>250</v>
          </cell>
          <cell r="I9">
            <v>300</v>
          </cell>
          <cell r="J9">
            <v>350</v>
          </cell>
          <cell r="K9">
            <v>400</v>
          </cell>
          <cell r="L9">
            <v>450</v>
          </cell>
          <cell r="M9">
            <v>500</v>
          </cell>
          <cell r="N9">
            <v>600</v>
          </cell>
          <cell r="O9">
            <v>700</v>
          </cell>
          <cell r="P9">
            <v>750</v>
          </cell>
          <cell r="Q9">
            <v>800</v>
          </cell>
          <cell r="R9">
            <v>900</v>
          </cell>
          <cell r="S9">
            <v>1000</v>
          </cell>
        </row>
        <row r="19">
          <cell r="C19">
            <v>731.1</v>
          </cell>
          <cell r="D19">
            <v>568.05000000000007</v>
          </cell>
          <cell r="E19">
            <v>676.35</v>
          </cell>
          <cell r="F19">
            <v>783</v>
          </cell>
          <cell r="G19">
            <v>1102.6000000000001</v>
          </cell>
          <cell r="H19">
            <v>1443.8000000000002</v>
          </cell>
          <cell r="I19">
            <v>1837.8000000000002</v>
          </cell>
          <cell r="J19">
            <v>2318.6</v>
          </cell>
          <cell r="K19">
            <v>2790.4500000000003</v>
          </cell>
          <cell r="L19">
            <v>3335</v>
          </cell>
          <cell r="M19">
            <v>3988.6000000000004</v>
          </cell>
          <cell r="N19">
            <v>5281.1</v>
          </cell>
          <cell r="O19">
            <v>7032.25</v>
          </cell>
          <cell r="P19">
            <v>7853.7000000000007</v>
          </cell>
          <cell r="Q19">
            <v>8805.75</v>
          </cell>
          <cell r="R19">
            <v>10710.150000000001</v>
          </cell>
          <cell r="S19">
            <v>12822.050000000001</v>
          </cell>
        </row>
        <row r="34">
          <cell r="C34">
            <v>521.80000000000007</v>
          </cell>
          <cell r="D34">
            <v>613.75</v>
          </cell>
          <cell r="E34">
            <v>727.40000000000009</v>
          </cell>
          <cell r="F34">
            <v>846.30000000000007</v>
          </cell>
          <cell r="G34">
            <v>1184.25</v>
          </cell>
          <cell r="H34">
            <v>1558.9</v>
          </cell>
          <cell r="I34">
            <v>1993.5500000000002</v>
          </cell>
          <cell r="J34">
            <v>2496.9</v>
          </cell>
          <cell r="K34">
            <v>3028.3500000000004</v>
          </cell>
          <cell r="L34">
            <v>3640.25</v>
          </cell>
          <cell r="M34">
            <v>4318.75</v>
          </cell>
          <cell r="N34">
            <v>5732.5</v>
          </cell>
          <cell r="O34">
            <v>7642.75</v>
          </cell>
          <cell r="P34">
            <v>8543</v>
          </cell>
          <cell r="Q34">
            <v>9546.2000000000007</v>
          </cell>
          <cell r="R34">
            <v>11628.800000000001</v>
          </cell>
          <cell r="S34">
            <v>13941.7</v>
          </cell>
        </row>
        <row r="49">
          <cell r="C49">
            <v>551.55000000000007</v>
          </cell>
          <cell r="D49">
            <v>646.95000000000005</v>
          </cell>
          <cell r="E49">
            <v>774.55000000000007</v>
          </cell>
          <cell r="F49">
            <v>902.25</v>
          </cell>
          <cell r="G49">
            <v>1269.6000000000001</v>
          </cell>
          <cell r="H49">
            <v>1674.0500000000002</v>
          </cell>
          <cell r="I49">
            <v>2145.85</v>
          </cell>
          <cell r="J49">
            <v>2689.9500000000003</v>
          </cell>
          <cell r="K49">
            <v>3251.3</v>
          </cell>
          <cell r="L49">
            <v>3908.2000000000003</v>
          </cell>
          <cell r="M49">
            <v>4648.9000000000005</v>
          </cell>
          <cell r="N49">
            <v>6180.35</v>
          </cell>
          <cell r="O49">
            <v>8221.5500000000011</v>
          </cell>
          <cell r="P49">
            <v>9228.4500000000007</v>
          </cell>
          <cell r="Q49">
            <v>10282.75</v>
          </cell>
          <cell r="R49">
            <v>12547.650000000001</v>
          </cell>
          <cell r="S49">
            <v>15010.45</v>
          </cell>
        </row>
      </sheetData>
      <sheetData sheetId="51">
        <row r="19">
          <cell r="C19">
            <v>947.75</v>
          </cell>
          <cell r="D19">
            <v>1402.8500000000001</v>
          </cell>
          <cell r="E19">
            <v>1843.95</v>
          </cell>
          <cell r="F19">
            <v>2380.2000000000003</v>
          </cell>
          <cell r="G19">
            <v>2993.55</v>
          </cell>
          <cell r="H19">
            <v>3742</v>
          </cell>
          <cell r="I19">
            <v>4487.3500000000004</v>
          </cell>
          <cell r="J19">
            <v>5339.8</v>
          </cell>
          <cell r="K19">
            <v>6226.4500000000007</v>
          </cell>
          <cell r="L19">
            <v>8175.9500000000007</v>
          </cell>
          <cell r="M19">
            <v>10586</v>
          </cell>
          <cell r="N19" t="e">
            <v>#VALUE!</v>
          </cell>
          <cell r="O19" t="e">
            <v>#VALUE!</v>
          </cell>
          <cell r="P19" t="e">
            <v>#VALUE!</v>
          </cell>
          <cell r="Q19" t="e">
            <v>#VALUE!</v>
          </cell>
        </row>
        <row r="25">
          <cell r="C25">
            <v>100</v>
          </cell>
          <cell r="D25">
            <v>150</v>
          </cell>
          <cell r="E25">
            <v>200</v>
          </cell>
          <cell r="F25">
            <v>250</v>
          </cell>
          <cell r="G25">
            <v>300</v>
          </cell>
          <cell r="H25">
            <v>350</v>
          </cell>
          <cell r="I25">
            <v>400</v>
          </cell>
          <cell r="J25">
            <v>450</v>
          </cell>
          <cell r="K25">
            <v>500</v>
          </cell>
          <cell r="L25">
            <v>600</v>
          </cell>
          <cell r="M25">
            <v>700</v>
          </cell>
          <cell r="N25">
            <v>750</v>
          </cell>
          <cell r="O25">
            <v>800</v>
          </cell>
          <cell r="P25">
            <v>900</v>
          </cell>
          <cell r="Q25">
            <v>1000</v>
          </cell>
        </row>
        <row r="35">
          <cell r="C35">
            <v>817.85</v>
          </cell>
          <cell r="D35">
            <v>780.30000000000007</v>
          </cell>
          <cell r="E35">
            <v>1095.7</v>
          </cell>
          <cell r="F35">
            <v>1433.5500000000002</v>
          </cell>
          <cell r="G35">
            <v>1823.7</v>
          </cell>
          <cell r="H35">
            <v>2300</v>
          </cell>
          <cell r="I35">
            <v>2766.4500000000003</v>
          </cell>
          <cell r="J35">
            <v>3304.9500000000003</v>
          </cell>
          <cell r="K35">
            <v>3953.25</v>
          </cell>
          <cell r="L35">
            <v>5232.6000000000004</v>
          </cell>
          <cell r="M35">
            <v>6920.25</v>
          </cell>
          <cell r="N35">
            <v>7727.3</v>
          </cell>
          <cell r="O35">
            <v>8660.1</v>
          </cell>
          <cell r="P35">
            <v>10528.95</v>
          </cell>
          <cell r="Q35">
            <v>12598.900000000001</v>
          </cell>
        </row>
      </sheetData>
      <sheetData sheetId="52">
        <row r="9">
          <cell r="C9">
            <v>350</v>
          </cell>
          <cell r="D9">
            <v>400</v>
          </cell>
          <cell r="E9">
            <v>450</v>
          </cell>
          <cell r="F9">
            <v>500</v>
          </cell>
          <cell r="G9">
            <v>600</v>
          </cell>
          <cell r="H9">
            <v>700</v>
          </cell>
          <cell r="I9">
            <v>800</v>
          </cell>
          <cell r="J9">
            <v>900</v>
          </cell>
          <cell r="K9">
            <v>1000</v>
          </cell>
        </row>
        <row r="18">
          <cell r="C18">
            <v>1284.5500000000002</v>
          </cell>
          <cell r="D18">
            <v>1378.7</v>
          </cell>
          <cell r="E18">
            <v>1462.7</v>
          </cell>
          <cell r="F18">
            <v>1596.5500000000002</v>
          </cell>
          <cell r="G18">
            <v>1850.8000000000002</v>
          </cell>
          <cell r="H18">
            <v>2250.5</v>
          </cell>
          <cell r="I18">
            <v>2648</v>
          </cell>
          <cell r="J18">
            <v>3057.15</v>
          </cell>
          <cell r="K18">
            <v>3571.3500000000004</v>
          </cell>
        </row>
        <row r="32">
          <cell r="C32">
            <v>1284.5500000000002</v>
          </cell>
          <cell r="D32">
            <v>1389.2</v>
          </cell>
          <cell r="E32">
            <v>1473.2</v>
          </cell>
          <cell r="F32">
            <v>1607.0500000000002</v>
          </cell>
          <cell r="G32">
            <v>1861.3000000000002</v>
          </cell>
          <cell r="H32">
            <v>2261</v>
          </cell>
          <cell r="I32">
            <v>2669</v>
          </cell>
          <cell r="J32">
            <v>3078.15</v>
          </cell>
          <cell r="K32">
            <v>3602.8500000000004</v>
          </cell>
        </row>
        <row r="46">
          <cell r="C46">
            <v>1295.0500000000002</v>
          </cell>
          <cell r="D46">
            <v>1399.7</v>
          </cell>
          <cell r="E46">
            <v>1483.7</v>
          </cell>
          <cell r="F46">
            <v>1617.6000000000001</v>
          </cell>
          <cell r="G46">
            <v>1882.3000000000002</v>
          </cell>
          <cell r="H46">
            <v>2292.5</v>
          </cell>
          <cell r="I46">
            <v>2732</v>
          </cell>
          <cell r="J46">
            <v>3141.2000000000003</v>
          </cell>
          <cell r="K46">
            <v>3697.4</v>
          </cell>
        </row>
        <row r="62">
          <cell r="C62">
            <v>1305.6000000000001</v>
          </cell>
          <cell r="D62">
            <v>1420.7</v>
          </cell>
          <cell r="E62">
            <v>1515.2</v>
          </cell>
          <cell r="F62">
            <v>1649.1000000000001</v>
          </cell>
          <cell r="G62">
            <v>1934.8000000000002</v>
          </cell>
          <cell r="H62">
            <v>2345</v>
          </cell>
          <cell r="I62">
            <v>2795.05</v>
          </cell>
          <cell r="J62">
            <v>3256.7000000000003</v>
          </cell>
          <cell r="K62">
            <v>3823.4500000000003</v>
          </cell>
        </row>
        <row r="77">
          <cell r="C77">
            <v>1326.6000000000001</v>
          </cell>
          <cell r="D77">
            <v>1441.7</v>
          </cell>
          <cell r="E77">
            <v>1546.7</v>
          </cell>
          <cell r="F77">
            <v>1680.6000000000001</v>
          </cell>
          <cell r="G77">
            <v>1987.3500000000001</v>
          </cell>
          <cell r="H77">
            <v>21462.300000000003</v>
          </cell>
          <cell r="I77">
            <v>2889.6000000000004</v>
          </cell>
          <cell r="J77">
            <v>3372.25</v>
          </cell>
          <cell r="K77">
            <v>4023</v>
          </cell>
        </row>
        <row r="92">
          <cell r="C92">
            <v>1368.6000000000001</v>
          </cell>
          <cell r="D92">
            <v>1462.7</v>
          </cell>
          <cell r="E92">
            <v>1578.25</v>
          </cell>
          <cell r="F92">
            <v>1722.6000000000001</v>
          </cell>
          <cell r="G92">
            <v>2039.8500000000001</v>
          </cell>
          <cell r="H92">
            <v>2481.5500000000002</v>
          </cell>
          <cell r="I92">
            <v>2984.1000000000004</v>
          </cell>
          <cell r="J92">
            <v>3540.3500000000004</v>
          </cell>
          <cell r="K92">
            <v>4180.55</v>
          </cell>
        </row>
      </sheetData>
      <sheetData sheetId="53">
        <row r="24">
          <cell r="C24">
            <v>350</v>
          </cell>
          <cell r="D24">
            <v>400</v>
          </cell>
          <cell r="E24">
            <v>450</v>
          </cell>
          <cell r="F24">
            <v>500</v>
          </cell>
          <cell r="G24">
            <v>600</v>
          </cell>
          <cell r="H24">
            <v>700</v>
          </cell>
          <cell r="I24">
            <v>800</v>
          </cell>
          <cell r="J24">
            <v>900</v>
          </cell>
          <cell r="K24">
            <v>1000</v>
          </cell>
        </row>
        <row r="32">
          <cell r="C32">
            <v>1945.4</v>
          </cell>
          <cell r="D32">
            <v>2251.0500000000002</v>
          </cell>
          <cell r="E32">
            <v>2606.8000000000002</v>
          </cell>
          <cell r="F32">
            <v>3033.25</v>
          </cell>
          <cell r="G32">
            <v>3765.9500000000003</v>
          </cell>
          <cell r="H32">
            <v>4701.9000000000005</v>
          </cell>
          <cell r="I32">
            <v>5710.8</v>
          </cell>
          <cell r="J32">
            <v>6995.8</v>
          </cell>
          <cell r="K32">
            <v>8351.5500000000011</v>
          </cell>
        </row>
        <row r="46">
          <cell r="C46">
            <v>1995.8000000000002</v>
          </cell>
          <cell r="D46">
            <v>2319.35</v>
          </cell>
          <cell r="E46">
            <v>2725.5</v>
          </cell>
          <cell r="F46">
            <v>3175.05</v>
          </cell>
          <cell r="G46">
            <v>3958.2000000000003</v>
          </cell>
          <cell r="H46">
            <v>4951.9000000000005</v>
          </cell>
          <cell r="I46">
            <v>6101.55</v>
          </cell>
          <cell r="J46">
            <v>7524.1500000000005</v>
          </cell>
          <cell r="K46">
            <v>8907.25</v>
          </cell>
        </row>
        <row r="60">
          <cell r="C60">
            <v>2042</v>
          </cell>
          <cell r="D60">
            <v>2409.7000000000003</v>
          </cell>
          <cell r="E60">
            <v>2838.9</v>
          </cell>
          <cell r="F60">
            <v>3338.9500000000003</v>
          </cell>
          <cell r="G60">
            <v>4298.5</v>
          </cell>
          <cell r="H60">
            <v>5337.4000000000005</v>
          </cell>
          <cell r="I60">
            <v>6566.85</v>
          </cell>
          <cell r="J60">
            <v>8085.05</v>
          </cell>
          <cell r="K60">
            <v>9622.5500000000011</v>
          </cell>
        </row>
        <row r="74">
          <cell r="C74">
            <v>2121.85</v>
          </cell>
          <cell r="D74">
            <v>2489.5</v>
          </cell>
          <cell r="E74">
            <v>2975.5</v>
          </cell>
          <cell r="F74">
            <v>3497.55</v>
          </cell>
          <cell r="G74">
            <v>4469.75</v>
          </cell>
          <cell r="H74">
            <v>5689.25</v>
          </cell>
          <cell r="I74">
            <v>7026.9500000000007</v>
          </cell>
          <cell r="J74">
            <v>8681.65</v>
          </cell>
          <cell r="K74">
            <v>10296.900000000001</v>
          </cell>
        </row>
      </sheetData>
      <sheetData sheetId="54">
        <row r="19">
          <cell r="C19">
            <v>1349.1000000000001</v>
          </cell>
          <cell r="D19">
            <v>1515.3000000000002</v>
          </cell>
          <cell r="E19">
            <v>1828.9</v>
          </cell>
          <cell r="F19">
            <v>2009.3500000000001</v>
          </cell>
          <cell r="G19">
            <v>2200.5500000000002</v>
          </cell>
          <cell r="H19">
            <v>2460.5</v>
          </cell>
          <cell r="I19">
            <v>3187.3</v>
          </cell>
          <cell r="J19">
            <v>3625.4500000000003</v>
          </cell>
          <cell r="K19">
            <v>4122.8</v>
          </cell>
          <cell r="L19">
            <v>5049.3500000000004</v>
          </cell>
          <cell r="M19">
            <v>5679.6</v>
          </cell>
        </row>
        <row r="34">
          <cell r="C34">
            <v>1349.1000000000001</v>
          </cell>
          <cell r="D34">
            <v>1515.3000000000002</v>
          </cell>
          <cell r="E34">
            <v>1828.9</v>
          </cell>
          <cell r="F34">
            <v>2009.3500000000001</v>
          </cell>
          <cell r="G34">
            <v>2200.5500000000002</v>
          </cell>
          <cell r="H34">
            <v>2460.5</v>
          </cell>
          <cell r="I34">
            <v>3187.3</v>
          </cell>
          <cell r="J34">
            <v>3706.6000000000004</v>
          </cell>
          <cell r="K34">
            <v>4399.45</v>
          </cell>
          <cell r="L34">
            <v>5210.55</v>
          </cell>
          <cell r="M34">
            <v>6096.6500000000005</v>
          </cell>
        </row>
        <row r="49">
          <cell r="C49">
            <v>1349.1000000000001</v>
          </cell>
          <cell r="D49">
            <v>1515.3000000000002</v>
          </cell>
          <cell r="E49">
            <v>1828.9</v>
          </cell>
          <cell r="F49">
            <v>2009.3500000000001</v>
          </cell>
          <cell r="G49">
            <v>2200.5500000000002</v>
          </cell>
          <cell r="H49">
            <v>2481.3000000000002</v>
          </cell>
          <cell r="I49">
            <v>3234.1000000000004</v>
          </cell>
          <cell r="J49">
            <v>3914.6000000000004</v>
          </cell>
          <cell r="K49">
            <v>4666.75</v>
          </cell>
          <cell r="L49">
            <v>5553.75</v>
          </cell>
          <cell r="M49">
            <v>6507.4500000000007</v>
          </cell>
        </row>
        <row r="64">
          <cell r="C64">
            <v>1349.1000000000001</v>
          </cell>
          <cell r="D64">
            <v>1515.3000000000002</v>
          </cell>
          <cell r="E64">
            <v>1828.9</v>
          </cell>
          <cell r="F64">
            <v>2009.3500000000001</v>
          </cell>
          <cell r="G64">
            <v>2219.3000000000002</v>
          </cell>
          <cell r="H64">
            <v>2584.25</v>
          </cell>
          <cell r="I64">
            <v>3381.75</v>
          </cell>
          <cell r="J64">
            <v>4122.6000000000004</v>
          </cell>
          <cell r="K64">
            <v>4925.7000000000007</v>
          </cell>
          <cell r="L64">
            <v>5887.6</v>
          </cell>
          <cell r="M64">
            <v>6908.9000000000005</v>
          </cell>
        </row>
        <row r="79">
          <cell r="C79">
            <v>1349.1000000000001</v>
          </cell>
          <cell r="D79">
            <v>1515.3000000000002</v>
          </cell>
          <cell r="E79">
            <v>1828.9</v>
          </cell>
          <cell r="F79">
            <v>2009.3500000000001</v>
          </cell>
          <cell r="G79">
            <v>2302.5</v>
          </cell>
          <cell r="H79">
            <v>2687.2000000000003</v>
          </cell>
          <cell r="I79">
            <v>3538.8</v>
          </cell>
          <cell r="J79">
            <v>4331.6000000000004</v>
          </cell>
          <cell r="K79">
            <v>5198.1500000000005</v>
          </cell>
          <cell r="L79">
            <v>6212.1</v>
          </cell>
          <cell r="M79">
            <v>7321.8</v>
          </cell>
        </row>
        <row r="94">
          <cell r="C94">
            <v>1349.1000000000001</v>
          </cell>
          <cell r="D94">
            <v>1515.3000000000002</v>
          </cell>
          <cell r="E94">
            <v>1828.9</v>
          </cell>
          <cell r="F94">
            <v>2094.65</v>
          </cell>
          <cell r="G94">
            <v>2395.0500000000002</v>
          </cell>
          <cell r="H94">
            <v>2801.6000000000004</v>
          </cell>
          <cell r="I94">
            <v>3683.3500000000004</v>
          </cell>
          <cell r="J94">
            <v>4539.6000000000004</v>
          </cell>
          <cell r="K94">
            <v>5563.2000000000007</v>
          </cell>
          <cell r="L94">
            <v>6574</v>
          </cell>
          <cell r="M94">
            <v>7939.55</v>
          </cell>
        </row>
        <row r="109">
          <cell r="C109">
            <v>1349.1000000000001</v>
          </cell>
          <cell r="D109">
            <v>1544.4</v>
          </cell>
          <cell r="E109">
            <v>1865.3000000000002</v>
          </cell>
          <cell r="F109">
            <v>2160.15</v>
          </cell>
          <cell r="G109">
            <v>2478.25</v>
          </cell>
          <cell r="H109">
            <v>2924.3500000000004</v>
          </cell>
          <cell r="I109">
            <v>3847.7000000000003</v>
          </cell>
          <cell r="J109">
            <v>4814.2</v>
          </cell>
          <cell r="K109">
            <v>5832.55</v>
          </cell>
          <cell r="L109">
            <v>7103.35</v>
          </cell>
          <cell r="M109">
            <v>8445</v>
          </cell>
        </row>
        <row r="124">
          <cell r="C124">
            <v>1349.1000000000001</v>
          </cell>
          <cell r="D124">
            <v>1601.6000000000001</v>
          </cell>
          <cell r="E124">
            <v>1926.65</v>
          </cell>
          <cell r="F124">
            <v>2237.1</v>
          </cell>
          <cell r="G124">
            <v>2571.8500000000004</v>
          </cell>
          <cell r="H124">
            <v>3014.8</v>
          </cell>
          <cell r="I124">
            <v>4007.8500000000004</v>
          </cell>
          <cell r="J124">
            <v>4998.25</v>
          </cell>
          <cell r="K124">
            <v>6255.85</v>
          </cell>
          <cell r="L124">
            <v>7502.75</v>
          </cell>
          <cell r="M124">
            <v>9176.1</v>
          </cell>
        </row>
        <row r="139">
          <cell r="C139">
            <v>1359.5</v>
          </cell>
          <cell r="D139">
            <v>1624.5</v>
          </cell>
          <cell r="E139">
            <v>1970.3500000000001</v>
          </cell>
          <cell r="F139">
            <v>2303.65</v>
          </cell>
          <cell r="G139">
            <v>2656.1000000000004</v>
          </cell>
          <cell r="H139">
            <v>3217.6000000000004</v>
          </cell>
          <cell r="I139">
            <v>3186.25</v>
          </cell>
          <cell r="J139">
            <v>2096.65</v>
          </cell>
          <cell r="K139">
            <v>6525.2000000000007</v>
          </cell>
          <cell r="L139">
            <v>7862.55</v>
          </cell>
          <cell r="M139">
            <v>9571.3000000000011</v>
          </cell>
        </row>
        <row r="154">
          <cell r="C154">
            <v>1399.0500000000002</v>
          </cell>
          <cell r="D154">
            <v>1671.3000000000002</v>
          </cell>
          <cell r="E154">
            <v>2015.0500000000002</v>
          </cell>
          <cell r="F154">
            <v>2542.8500000000004</v>
          </cell>
          <cell r="G154">
            <v>2829.75</v>
          </cell>
          <cell r="H154">
            <v>3329.9500000000003</v>
          </cell>
          <cell r="I154">
            <v>4354.1500000000005</v>
          </cell>
          <cell r="J154">
            <v>5452.75</v>
          </cell>
          <cell r="K154">
            <v>6822.6500000000005</v>
          </cell>
          <cell r="L154">
            <v>8259.85</v>
          </cell>
          <cell r="M154">
            <v>10094.400000000001</v>
          </cell>
        </row>
      </sheetData>
      <sheetData sheetId="55">
        <row r="9">
          <cell r="C9">
            <v>350</v>
          </cell>
        </row>
      </sheetData>
      <sheetData sheetId="56">
        <row r="9">
          <cell r="C9">
            <v>350</v>
          </cell>
        </row>
      </sheetData>
      <sheetData sheetId="57">
        <row r="9">
          <cell r="C9">
            <v>350</v>
          </cell>
        </row>
      </sheetData>
      <sheetData sheetId="58">
        <row r="9">
          <cell r="C9">
            <v>350</v>
          </cell>
        </row>
      </sheetData>
      <sheetData sheetId="59">
        <row r="9">
          <cell r="C9">
            <v>350</v>
          </cell>
        </row>
      </sheetData>
      <sheetData sheetId="60">
        <row r="9">
          <cell r="C9">
            <v>350</v>
          </cell>
        </row>
      </sheetData>
      <sheetData sheetId="61">
        <row r="9">
          <cell r="C9">
            <v>350</v>
          </cell>
        </row>
      </sheetData>
      <sheetData sheetId="62">
        <row r="9">
          <cell r="C9">
            <v>350</v>
          </cell>
        </row>
      </sheetData>
      <sheetData sheetId="63">
        <row r="9">
          <cell r="C9">
            <v>350</v>
          </cell>
        </row>
      </sheetData>
      <sheetData sheetId="64">
        <row r="9">
          <cell r="C9">
            <v>350</v>
          </cell>
        </row>
      </sheetData>
      <sheetData sheetId="65">
        <row r="9">
          <cell r="C9">
            <v>350</v>
          </cell>
        </row>
      </sheetData>
      <sheetData sheetId="66">
        <row r="9">
          <cell r="C9">
            <v>350</v>
          </cell>
        </row>
      </sheetData>
      <sheetData sheetId="67">
        <row r="9">
          <cell r="C9">
            <v>350</v>
          </cell>
        </row>
      </sheetData>
      <sheetData sheetId="68">
        <row r="9">
          <cell r="C9">
            <v>350</v>
          </cell>
        </row>
      </sheetData>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ow r="9">
          <cell r="C9">
            <v>350</v>
          </cell>
        </row>
      </sheetData>
      <sheetData sheetId="87">
        <row r="9">
          <cell r="C9">
            <v>350</v>
          </cell>
        </row>
      </sheetData>
      <sheetData sheetId="88">
        <row r="9">
          <cell r="C9">
            <v>350</v>
          </cell>
        </row>
      </sheetData>
      <sheetData sheetId="89">
        <row r="9">
          <cell r="C9">
            <v>350</v>
          </cell>
        </row>
      </sheetData>
      <sheetData sheetId="90">
        <row r="9">
          <cell r="C9">
            <v>350</v>
          </cell>
        </row>
      </sheetData>
      <sheetData sheetId="91">
        <row r="9">
          <cell r="C9">
            <v>350</v>
          </cell>
        </row>
      </sheetData>
      <sheetData sheetId="92">
        <row r="9">
          <cell r="C9">
            <v>350</v>
          </cell>
        </row>
      </sheetData>
      <sheetData sheetId="93">
        <row r="9">
          <cell r="C9">
            <v>350</v>
          </cell>
        </row>
      </sheetData>
      <sheetData sheetId="94">
        <row r="9">
          <cell r="C9">
            <v>350</v>
          </cell>
        </row>
      </sheetData>
      <sheetData sheetId="95">
        <row r="9">
          <cell r="C9">
            <v>350</v>
          </cell>
        </row>
      </sheetData>
      <sheetData sheetId="96">
        <row r="9">
          <cell r="C9">
            <v>350</v>
          </cell>
        </row>
      </sheetData>
      <sheetData sheetId="97">
        <row r="9">
          <cell r="C9">
            <v>350</v>
          </cell>
        </row>
      </sheetData>
      <sheetData sheetId="98">
        <row r="9">
          <cell r="C9">
            <v>350</v>
          </cell>
        </row>
      </sheetData>
      <sheetData sheetId="99">
        <row r="9">
          <cell r="C9">
            <v>350</v>
          </cell>
        </row>
      </sheetData>
      <sheetData sheetId="100">
        <row r="9">
          <cell r="C9">
            <v>350</v>
          </cell>
        </row>
      </sheetData>
      <sheetData sheetId="101">
        <row r="9">
          <cell r="C9">
            <v>350</v>
          </cell>
        </row>
      </sheetData>
      <sheetData sheetId="102">
        <row r="9">
          <cell r="C9">
            <v>350</v>
          </cell>
        </row>
      </sheetData>
      <sheetData sheetId="103">
        <row r="9">
          <cell r="C9">
            <v>350</v>
          </cell>
        </row>
      </sheetData>
      <sheetData sheetId="104">
        <row r="9">
          <cell r="C9">
            <v>350</v>
          </cell>
        </row>
      </sheetData>
      <sheetData sheetId="105">
        <row r="9">
          <cell r="C9">
            <v>350</v>
          </cell>
        </row>
      </sheetData>
      <sheetData sheetId="106">
        <row r="9">
          <cell r="C9">
            <v>350</v>
          </cell>
        </row>
      </sheetData>
      <sheetData sheetId="107">
        <row r="9">
          <cell r="C9">
            <v>350</v>
          </cell>
        </row>
      </sheetData>
      <sheetData sheetId="108">
        <row r="9">
          <cell r="C9">
            <v>350</v>
          </cell>
        </row>
      </sheetData>
      <sheetData sheetId="109">
        <row r="9">
          <cell r="C9">
            <v>350</v>
          </cell>
        </row>
      </sheetData>
      <sheetData sheetId="110">
        <row r="9">
          <cell r="C9">
            <v>350</v>
          </cell>
        </row>
      </sheetData>
      <sheetData sheetId="111">
        <row r="9">
          <cell r="C9">
            <v>350</v>
          </cell>
        </row>
      </sheetData>
      <sheetData sheetId="112">
        <row r="9">
          <cell r="C9">
            <v>350</v>
          </cell>
        </row>
      </sheetData>
      <sheetData sheetId="113">
        <row r="9">
          <cell r="C9">
            <v>350</v>
          </cell>
        </row>
      </sheetData>
      <sheetData sheetId="114">
        <row r="9">
          <cell r="C9">
            <v>350</v>
          </cell>
        </row>
      </sheetData>
      <sheetData sheetId="115">
        <row r="9">
          <cell r="C9">
            <v>350</v>
          </cell>
        </row>
      </sheetData>
      <sheetData sheetId="116">
        <row r="9">
          <cell r="C9">
            <v>350</v>
          </cell>
        </row>
      </sheetData>
      <sheetData sheetId="117">
        <row r="9">
          <cell r="C9">
            <v>350</v>
          </cell>
        </row>
      </sheetData>
      <sheetData sheetId="118">
        <row r="9">
          <cell r="C9">
            <v>350</v>
          </cell>
        </row>
      </sheetData>
      <sheetData sheetId="119">
        <row r="9">
          <cell r="C9">
            <v>350</v>
          </cell>
        </row>
      </sheetData>
      <sheetData sheetId="120">
        <row r="9">
          <cell r="C9">
            <v>350</v>
          </cell>
        </row>
      </sheetData>
      <sheetData sheetId="121">
        <row r="9">
          <cell r="C9">
            <v>350</v>
          </cell>
        </row>
      </sheetData>
      <sheetData sheetId="122">
        <row r="9">
          <cell r="C9">
            <v>350</v>
          </cell>
        </row>
      </sheetData>
      <sheetData sheetId="123">
        <row r="9">
          <cell r="C9">
            <v>350</v>
          </cell>
        </row>
      </sheetData>
      <sheetData sheetId="124">
        <row r="9">
          <cell r="C9">
            <v>350</v>
          </cell>
        </row>
      </sheetData>
      <sheetData sheetId="125">
        <row r="9">
          <cell r="C9">
            <v>350</v>
          </cell>
        </row>
      </sheetData>
      <sheetData sheetId="126">
        <row r="9">
          <cell r="C9">
            <v>350</v>
          </cell>
        </row>
      </sheetData>
      <sheetData sheetId="127">
        <row r="9">
          <cell r="C9">
            <v>350</v>
          </cell>
        </row>
      </sheetData>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ow r="9">
          <cell r="C9">
            <v>350</v>
          </cell>
        </row>
      </sheetData>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S"/>
      <sheetName val="Taps"/>
      <sheetName val="CR"/>
      <sheetName val="Sheet1"/>
      <sheetName val="Data"/>
      <sheetName val="r"/>
      <sheetName val="BWSCPlt"/>
      <sheetName val="CI"/>
      <sheetName val="DI"/>
      <sheetName val="G.R.P"/>
      <sheetName val="HDPE"/>
      <sheetName val="PSC REVISED"/>
      <sheetName val="pvc"/>
      <sheetName val="MRATES"/>
      <sheetName val="BOXCELL"/>
      <sheetName val="BOXCULVERT"/>
      <sheetName val="Cut Fill"/>
      <sheetName val="FORM5"/>
      <sheetName val="Habitation"/>
      <sheetName val="Rate"/>
      <sheetName val="Maintenance"/>
      <sheetName val="Population"/>
      <sheetName val="Proforma B"/>
      <sheetName val="RET "/>
      <sheetName val="TOE"/>
      <sheetName val="Traffic"/>
      <sheetName val="Tree_Enu"/>
      <sheetName val="maya"/>
      <sheetName val="Abs"/>
      <sheetName val="Lead"/>
      <sheetName val="Labour"/>
      <sheetName val="Material"/>
      <sheetName val="Plant &amp;  Machinery"/>
      <sheetName val="t_prsr"/>
      <sheetName val="id"/>
      <sheetName val="data existing_do not delete"/>
      <sheetName val="C-data"/>
      <sheetName val="pvc_basic"/>
      <sheetName val="Lead statement"/>
      <sheetName val="GROUND FLOOR"/>
      <sheetName val="Legal Risk Analysis"/>
      <sheetName val="MTC-estimate"/>
      <sheetName val="Bitumen trunk"/>
      <sheetName val="Feeder"/>
      <sheetName val="R99 etc"/>
      <sheetName val="Trunk unpaved"/>
      <sheetName val="Bridge Data 2005-06"/>
      <sheetName val="BALAN1"/>
      <sheetName val="lead-st"/>
      <sheetName val="rdamdata"/>
      <sheetName val="DATA_PRG"/>
      <sheetName val="v"/>
      <sheetName val="inWords"/>
      <sheetName val="segments-details"/>
      <sheetName val="int-Dia-hdpe"/>
      <sheetName val="int-Dia-pvc"/>
      <sheetName val="Usage"/>
      <sheetName val="General"/>
      <sheetName val="Common "/>
      <sheetName val="wh_data_R"/>
      <sheetName val="wh_data"/>
      <sheetName val="CPHEEO"/>
      <sheetName val="input"/>
      <sheetName val="TBAL9697 -group wise  sdpl"/>
      <sheetName val="p&amp;m"/>
      <sheetName val="Staff Acco."/>
      <sheetName val="Work_sheet"/>
      <sheetName val="gen"/>
      <sheetName val="Road data"/>
      <sheetName val="Road Detail Est."/>
      <sheetName val="BTR"/>
      <sheetName val="Line"/>
      <sheetName val="GenAbst"/>
      <sheetName val="Rates"/>
      <sheetName val="abs road"/>
      <sheetName val="RMR"/>
      <sheetName val="R_Det"/>
      <sheetName val="0000000000000"/>
      <sheetName val="mlead"/>
      <sheetName val="other rates"/>
      <sheetName val="Gen Info"/>
      <sheetName val="basdat"/>
      <sheetName val="hdpe_basic"/>
      <sheetName val="Boq Block A"/>
      <sheetName val="sand"/>
      <sheetName val="Specification"/>
      <sheetName val="leads"/>
      <sheetName val="Intput"/>
      <sheetName val="Well"/>
      <sheetName val="Load"/>
      <sheetName val="DATA-BASE"/>
      <sheetName val="DATA-ABSTRACT"/>
      <sheetName val="Cut_Fill"/>
      <sheetName val="Proforma_B"/>
      <sheetName val="RET_"/>
      <sheetName val="G_R_P"/>
      <sheetName val="PSC_REVISED"/>
      <sheetName val="Plant_&amp;__Machinery"/>
      <sheetName val="data_existing_do_not_delete"/>
      <sheetName val="Lead_statement"/>
      <sheetName val="GROUND_FLOOR"/>
      <sheetName val="Legal_Risk_Analysis"/>
      <sheetName val="Bitumen_trunk"/>
      <sheetName val="R99_etc"/>
      <sheetName val="Trunk_unpaved"/>
      <sheetName val="Bridge_Data_2005-06"/>
      <sheetName val="BTR (2)"/>
      <sheetName val="Specification report"/>
      <sheetName val="Data.F8.BTR"/>
      <sheetName val="pvc-pipe-rates"/>
      <sheetName val="Gen_Abs"/>
      <sheetName val="habs-list"/>
      <sheetName val="Marteru"/>
      <sheetName val="Levels"/>
      <sheetName val="BOQ"/>
      <sheetName val="G.O MS 35"/>
      <sheetName val="CC"/>
      <sheetName val="Materials"/>
      <sheetName val="TS memo"/>
      <sheetName val="coverpage"/>
      <sheetName val="PUMP_DATA"/>
    </sheetNames>
    <sheetDataSet>
      <sheetData sheetId="0">
        <row r="19">
          <cell r="A19" t="str">
            <v>C.C (1:3:6) Mix  using 40mm  H.B.G metal including cost &amp; conveyance of all materials and labour charges seigniorage charges etc complete.</v>
          </cell>
        </row>
      </sheetData>
      <sheetData sheetId="1"/>
      <sheetData sheetId="2"/>
      <sheetData sheetId="3" refreshError="1">
        <row r="19">
          <cell r="A19" t="str">
            <v>C.C (1:3:6) Mix  using 40mm  H.B.G metal including cost &amp; conveyance of all materials and labour charges seigniorage charges etc complete.</v>
          </cell>
        </row>
        <row r="20">
          <cell r="A20">
            <v>0</v>
          </cell>
        </row>
        <row r="21">
          <cell r="A21" t="str">
            <v xml:space="preserve">C.C (1:3:6) Mix using 20mm  H.B.G metal including cost &amp; conveyance of all materials and labour charges seigniorage charges etc complete.  </v>
          </cell>
        </row>
        <row r="22">
          <cell r="A22">
            <v>0</v>
          </cell>
        </row>
        <row r="98">
          <cell r="B98" t="str">
            <v>63MM dia PVC Saddle</v>
          </cell>
        </row>
        <row r="99">
          <cell r="B99" t="str">
            <v>75MM dia PVC Saddle</v>
          </cell>
        </row>
        <row r="100">
          <cell r="B100" t="str">
            <v>90MM dia PVC Saddle</v>
          </cell>
        </row>
        <row r="101">
          <cell r="B101" t="str">
            <v>110MM  dia PVC Saddle</v>
          </cell>
        </row>
        <row r="102">
          <cell r="B102" t="str">
            <v>180MM  dia PVC Saddle</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sheetData sheetId="93"/>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r"/>
      <sheetName val="RMR"/>
      <sheetName val="coverpage"/>
      <sheetName val="R_Det"/>
      <sheetName val="Road data"/>
      <sheetName val="Staff Acco_"/>
      <sheetName val="Staff Acco."/>
      <sheetName val="m"/>
      <sheetName val="Sheet1"/>
      <sheetName val="Bridge Data 2005-06"/>
      <sheetName val="GROUND FLOOR"/>
      <sheetName val="MRATES"/>
      <sheetName val="Data.F8.BTR"/>
      <sheetName val="C-data"/>
      <sheetName val="Usage"/>
      <sheetName val="Common "/>
      <sheetName val="General"/>
      <sheetName val="mlead"/>
      <sheetName val="abs road"/>
      <sheetName val="t_prsr"/>
      <sheetName val="id"/>
      <sheetName val="sch"/>
      <sheetName val="Material"/>
      <sheetName val="BWSCPlt"/>
      <sheetName val="CI"/>
      <sheetName val="DI"/>
      <sheetName val="G.R.P"/>
      <sheetName val="HDPE"/>
      <sheetName val="PSC REVISED"/>
      <sheetName val="pvc"/>
      <sheetName val="Main sheet"/>
      <sheetName val="PH High Lift Sump@SS.Tank-D"/>
      <sheetName val="Road Detail Est."/>
      <sheetName val="INPUT-DATA"/>
      <sheetName val="Legal Risk Analysis"/>
      <sheetName val="CC Road"/>
      <sheetName val="Lead statement"/>
      <sheetName val="factors"/>
      <sheetName val="Boq Block A"/>
      <sheetName val="Work_sheet"/>
      <sheetName val="SSR 2014-15 Rates"/>
      <sheetName val="estimate "/>
      <sheetName val="segments-details"/>
      <sheetName val="int-Dia-hdpe"/>
      <sheetName val="int-Dia-pvc"/>
      <sheetName val="TBAL9697 -group wise  sdpl"/>
      <sheetName val="dBase"/>
      <sheetName val="DATA_PRG"/>
      <sheetName val="Lead"/>
      <sheetName val="Sheet2"/>
      <sheetName val="Lead "/>
      <sheetName val="Data EW"/>
      <sheetName val="Labour"/>
      <sheetName val="Plant &amp;  Machinery"/>
      <sheetName val="data existing_do not delete"/>
      <sheetName val="pvc_basic"/>
      <sheetName val="Levels"/>
      <sheetName val="Leads"/>
      <sheetName val="v"/>
      <sheetName val="p&amp;m"/>
      <sheetName val="doq"/>
      <sheetName val="Process"/>
      <sheetName val="Road_data"/>
      <sheetName val="Staff_Acco_"/>
      <sheetName val="Bridge_Data_2005-06"/>
      <sheetName val="Staff_Acco_1"/>
      <sheetName val="GROUND_FLOOR"/>
      <sheetName val="Data_F8_BTR"/>
      <sheetName val="Common_"/>
      <sheetName val="abs_road"/>
      <sheetName val="G_R_P"/>
      <sheetName val="PSC_REVISED"/>
      <sheetName val="Legal_Risk_Analysis"/>
      <sheetName val="Main_sheet"/>
      <sheetName val="CC_Road"/>
      <sheetName val="Lead_statement"/>
      <sheetName val="SSR_2014-15_Rates"/>
      <sheetName val="estimate_"/>
      <sheetName val="PH_High_Lift_Sump@SS_Tank-D"/>
      <sheetName val="Road_Detail_Est_"/>
      <sheetName val="MTC-estimate"/>
      <sheetName val="other rates"/>
      <sheetName val="Bitumen trunk"/>
      <sheetName val="Feeder"/>
      <sheetName val="R99 etc"/>
      <sheetName val="Trunk unpaved"/>
      <sheetName val="Abs"/>
      <sheetName val="C&amp;S monthwise"/>
      <sheetName val="WT AVG LEAD"/>
      <sheetName val="EDWise"/>
      <sheetName val="maya"/>
      <sheetName val="sup dat"/>
      <sheetName val="Sheet3"/>
      <sheetName val="CCTV_EST1"/>
      <sheetName val="habs-list"/>
      <sheetName val="C&amp;S"/>
      <sheetName val="Materials"/>
      <sheetName val="final abstract"/>
    </sheetNames>
    <sheetDataSet>
      <sheetData sheetId="0" refreshError="1">
        <row r="2">
          <cell r="D2" t="str">
            <v>CONST.OF 2V RCC SLAB CULVERT AT 6/1 to 6/2 KM</v>
          </cell>
        </row>
        <row r="59">
          <cell r="H59">
            <v>1301.2611040000002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sheetData sheetId="72"/>
      <sheetData sheetId="73"/>
      <sheetData sheetId="74"/>
      <sheetData sheetId="75"/>
      <sheetData sheetId="76"/>
      <sheetData sheetId="77"/>
      <sheetData sheetId="78" refreshError="1"/>
      <sheetData sheetId="79"/>
      <sheetData sheetId="80"/>
      <sheetData sheetId="81"/>
      <sheetData sheetId="82"/>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sheetName val="ssr common"/>
      <sheetName val="Sheet4"/>
      <sheetName val="leads"/>
      <sheetName val="Sheet11"/>
      <sheetName val="PL"/>
      <sheetName val="Sheet10"/>
      <sheetName val="master lead"/>
      <sheetName val="Sheet5"/>
      <sheetName val="conveyance common"/>
      <sheetName val="Sheet6"/>
      <sheetName val="handling common"/>
      <sheetName val="labour charges 2005-06"/>
      <sheetName val="Sheet2"/>
      <sheetName val="Sheet7"/>
      <sheetName val="data existing_do not delete"/>
      <sheetName val="Sheet8"/>
      <sheetName val="background data"/>
      <sheetName val="Rotary bore well source"/>
      <sheetName val="Sheet9"/>
      <sheetName val="ohsr verticals 20 9.55 "/>
      <sheetName val="verticals jointing 20kl 9.55"/>
      <sheetName val="lead 20kl ohsr"/>
      <sheetName val="data 20kl ohsr"/>
      <sheetName val="vc 150mm 20kl ohsr"/>
      <sheetName val="20kl ohsr item wise"/>
      <sheetName val="master data"/>
      <sheetName val="lpm inlet relation"/>
      <sheetName val="ohsr litre rate estimate"/>
      <sheetName val="ohsr vertical specials data"/>
      <sheetName val="ohsr verticals jointing"/>
      <sheetName val="ohsr litre rate data"/>
      <sheetName val="lead vc ohsr"/>
      <sheetName val="data vc ohsr"/>
      <sheetName val="vc ohsr"/>
      <sheetName val="lead vc pipe line"/>
      <sheetName val="data vc pipe line"/>
      <sheetName val="vc 150 pipe line estimate"/>
      <sheetName val="pipe line sub estimate"/>
      <sheetName val="pvc pipe line data"/>
      <sheetName val="std flange dimensions"/>
      <sheetName val="lead_pipe lines"/>
      <sheetName val="pvc pipes rates dgs d formula"/>
      <sheetName val="general abstract"/>
      <sheetName val="cover page"/>
      <sheetName val="pvc pipe details"/>
      <sheetName val="hydraulic designs"/>
      <sheetName val="Filter point"/>
      <sheetName val="pedestal "/>
      <sheetName val="pumpset submersible"/>
      <sheetName val="Sheet1"/>
      <sheetName val="c"/>
      <sheetName val="co"/>
      <sheetName val="con"/>
      <sheetName val="common conveyance"/>
      <sheetName val="ssr "/>
      <sheetName val="Hleads"/>
      <sheetName val="Haleads"/>
      <sheetName val="Hableads"/>
      <sheetName val="Hab leads"/>
      <sheetName val="lead"/>
      <sheetName val="data existing_do not delet"/>
      <sheetName val="data existing_do not dele"/>
      <sheetName val="data existing_do not del"/>
      <sheetName val="data existing_do not de"/>
      <sheetName val="data existing_do not d"/>
      <sheetName val="data existing_do not "/>
      <sheetName val="data existing_do not"/>
      <sheetName val="data existing_do no"/>
      <sheetName val="data existing_do n"/>
      <sheetName val="data existing_do "/>
      <sheetName val="data existing_do"/>
      <sheetName val="data existing_d"/>
      <sheetName val="data existing_"/>
      <sheetName val="data existing"/>
      <sheetName val="data existin"/>
      <sheetName val="data existi"/>
      <sheetName val="data exist"/>
      <sheetName val="data exis"/>
      <sheetName val="data exi"/>
      <sheetName val="data ex"/>
      <sheetName val="data e"/>
      <sheetName val="data "/>
      <sheetName val="data"/>
      <sheetName val="data1"/>
      <sheetName val="ata1"/>
      <sheetName val="dat"/>
      <sheetName val="da"/>
      <sheetName val="d"/>
      <sheetName val=""/>
      <sheetName val="master lead1"/>
      <sheetName val="master ead1"/>
      <sheetName val="maste Lead1"/>
      <sheetName val="mast Lead1"/>
      <sheetName val="mas Lead1"/>
      <sheetName val="ma Lead1"/>
      <sheetName val="m Lead1"/>
      <sheetName val=" Lead1"/>
      <sheetName val="maste lead"/>
      <sheetName val="mast lead"/>
      <sheetName val="mas lead"/>
      <sheetName val="ma lead"/>
      <sheetName val="m lead"/>
      <sheetName val=" lead"/>
      <sheetName val="cover pag"/>
      <sheetName val="cover pa"/>
      <sheetName val="cover p"/>
      <sheetName val="cover "/>
      <sheetName val="cover"/>
      <sheetName val="cove"/>
      <sheetName val="cov"/>
      <sheetName val="master leadO"/>
      <sheetName val="master lead-O"/>
      <sheetName val="maste Lead-O"/>
      <sheetName val="mast Lead-O"/>
      <sheetName val="mas Lead-O"/>
      <sheetName val="ma Lead-O"/>
      <sheetName val="m Lead-O"/>
      <sheetName val=" Lead-O"/>
      <sheetName val="r"/>
      <sheetName val="Bridge Data 2005-06"/>
      <sheetName val="Plant &amp;  Machinery"/>
      <sheetName val="banilad"/>
      <sheetName val="Specification report"/>
      <sheetName val="Material"/>
      <sheetName val="MTC-estimate"/>
      <sheetName val="Gen Abs"/>
      <sheetName val="other rates"/>
      <sheetName val="m"/>
      <sheetName val="Mactan"/>
      <sheetName val="Mandaue"/>
      <sheetName val="Data.F8.BTR"/>
      <sheetName val="Bitumen trunk"/>
      <sheetName val="Feeder"/>
      <sheetName val="R99 etc"/>
      <sheetName val="Trunk unpaved"/>
      <sheetName val="Rates SSR 2008-09"/>
      <sheetName val="Work_sheet"/>
      <sheetName val="RMR"/>
      <sheetName val="coverpage"/>
      <sheetName val="R_Det"/>
      <sheetName val="Road data"/>
      <sheetName val="2006-07 estimate"/>
      <sheetName val="Lead statement"/>
      <sheetName val="Labour"/>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abs road"/>
      <sheetName val="rdamdata"/>
      <sheetName val="lead-st"/>
      <sheetName val="Works - Quote Sheet"/>
      <sheetName val="TOP SLAB-beams"/>
      <sheetName val="v"/>
      <sheetName val="DATA_PRG"/>
      <sheetName val="Estimate "/>
      <sheetName val="GF SB Ok "/>
      <sheetName val="Class IV Qtr. Ele"/>
      <sheetName val="t_prsr"/>
      <sheetName val="id"/>
      <sheetName val="HDPE"/>
      <sheetName val="DI"/>
      <sheetName val="pvc"/>
      <sheetName val="pvc_basic"/>
      <sheetName val="hdpe_basic"/>
      <sheetName val="C-data"/>
      <sheetName val="GN-ST-10"/>
      <sheetName val="Levels"/>
      <sheetName val="p&amp;m"/>
      <sheetName val="Boq Block A"/>
      <sheetName val="Staff Acco."/>
      <sheetName val="Legal Risk Analysis"/>
      <sheetName val="C.R G.F"/>
      <sheetName val="#REF"/>
      <sheetName val="Nspt-smp-final-ORIGINAL"/>
      <sheetName val="Data_Base"/>
      <sheetName val="SUMP1420KL@HW"/>
      <sheetName val="wh"/>
      <sheetName val="MASTER"/>
      <sheetName val="QTY-CRUST-SR"/>
      <sheetName val="CROSS-SECTION"/>
      <sheetName val="QTY-CRUST-MCW"/>
      <sheetName val="AV-HDPE"/>
      <sheetName val="Di_gate-HDPE"/>
      <sheetName val="analysis"/>
      <sheetName val="Bed Class"/>
      <sheetName val="Cd"/>
      <sheetName val="Staff Acco_"/>
      <sheetName val="SSR"/>
      <sheetName val="DATA-2005-06"/>
      <sheetName val="_5wgdhabfinal00_01"/>
      <sheetName val="CI"/>
      <sheetName val="G.R.P"/>
      <sheetName val="PSC REVISED"/>
      <sheetName val="MRATES"/>
      <sheetName val="Suppl-data"/>
      <sheetName val="Labels"/>
      <sheetName val="DATA SHEET FOR 2016-17"/>
      <sheetName val="maya"/>
      <sheetName val="BM-HOOP"/>
      <sheetName val="Basicrates"/>
      <sheetName val="mlead"/>
      <sheetName val="sup dat"/>
      <sheetName val="Global factors"/>
      <sheetName val="hdpe weights"/>
      <sheetName val="PVC weights"/>
      <sheetName val="index"/>
      <sheetName val="COST"/>
      <sheetName val="basdat"/>
      <sheetName val="CONNECT"/>
      <sheetName val="mlead "/>
      <sheetName val="C.D.Abs.Est."/>
      <sheetName val="GR.slab-reinft"/>
      <sheetName val="Bill-1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2">
          <cell r="D2" t="str">
            <v>cc(1:2:4)</v>
          </cell>
        </row>
        <row r="3">
          <cell r="D3" t="str">
            <v>cc(1:3:6)</v>
          </cell>
        </row>
        <row r="4">
          <cell r="D4" t="str">
            <v>cc(1:4:8)</v>
          </cell>
        </row>
        <row r="5">
          <cell r="D5" t="str">
            <v>cc(1:5:10)</v>
          </cell>
        </row>
        <row r="6">
          <cell r="D6" t="str">
            <v>cc(1:5:8)</v>
          </cell>
        </row>
        <row r="7">
          <cell r="D7" t="str">
            <v>cc(1:6:10)</v>
          </cell>
        </row>
        <row r="14">
          <cell r="D14" t="str">
            <v>8mm</v>
          </cell>
          <cell r="F14" t="str">
            <v>RCC(1:2:4)</v>
          </cell>
          <cell r="G14" t="str">
            <v>RCC(1:2:4)</v>
          </cell>
        </row>
        <row r="15">
          <cell r="D15" t="str">
            <v>12mm</v>
          </cell>
          <cell r="F15" t="str">
            <v>RCC(1:1.5:3)</v>
          </cell>
          <cell r="G15" t="str">
            <v>RCC(1:1.5:3)</v>
          </cell>
        </row>
        <row r="16">
          <cell r="D16" t="str">
            <v>20mm</v>
          </cell>
          <cell r="G16" t="str">
            <v>VRCC(1:2:4)</v>
          </cell>
        </row>
        <row r="17">
          <cell r="G17" t="str">
            <v>VRCC(1:1.5:3)</v>
          </cell>
        </row>
        <row r="27">
          <cell r="A27" t="str">
            <v>0.00-4.00m</v>
          </cell>
        </row>
        <row r="28">
          <cell r="A28" t="str">
            <v>4.00-6.00m</v>
          </cell>
        </row>
        <row r="29">
          <cell r="A29" t="str">
            <v>6.00-8.00m</v>
          </cell>
        </row>
        <row r="30">
          <cell r="A30" t="str">
            <v>8.00-10.00m</v>
          </cell>
        </row>
        <row r="31">
          <cell r="A31" t="str">
            <v>10.00-12.00m</v>
          </cell>
        </row>
        <row r="32">
          <cell r="A32" t="str">
            <v>12.00-14.00m</v>
          </cell>
        </row>
        <row r="33">
          <cell r="A33" t="str">
            <v>14.00-16.00m</v>
          </cell>
        </row>
        <row r="34">
          <cell r="A34" t="str">
            <v>16.00-18.00m</v>
          </cell>
        </row>
        <row r="35">
          <cell r="A35" t="str">
            <v>18.00-20.00m</v>
          </cell>
        </row>
        <row r="36">
          <cell r="A36" t="str">
            <v>20.00-22.00m</v>
          </cell>
        </row>
        <row r="37">
          <cell r="A37" t="str">
            <v>22.00-24.00m</v>
          </cell>
        </row>
        <row r="38">
          <cell r="A38" t="str">
            <v>24.00-26.00m</v>
          </cell>
        </row>
        <row r="39">
          <cell r="A39" t="str">
            <v>26.00-28.00m</v>
          </cell>
        </row>
        <row r="40">
          <cell r="A40" t="str">
            <v>28.00-30.00m</v>
          </cell>
        </row>
        <row r="43">
          <cell r="A43" t="str">
            <v>0.00-5.00m</v>
          </cell>
        </row>
        <row r="44">
          <cell r="A44" t="str">
            <v>5.00-8.00m</v>
          </cell>
        </row>
        <row r="45">
          <cell r="A45" t="str">
            <v>8.00-11.00m</v>
          </cell>
        </row>
        <row r="46">
          <cell r="A46" t="str">
            <v>11.00-14.00m</v>
          </cell>
        </row>
        <row r="47">
          <cell r="A47" t="str">
            <v>14.00-17.00m</v>
          </cell>
        </row>
        <row r="48">
          <cell r="A48" t="str">
            <v>17.00-20.00m</v>
          </cell>
        </row>
        <row r="49">
          <cell r="A49" t="str">
            <v>20.00-23.00m</v>
          </cell>
        </row>
        <row r="50">
          <cell r="A50" t="str">
            <v>23.00-26.00m</v>
          </cell>
        </row>
        <row r="51">
          <cell r="A51" t="str">
            <v>26.00-29.00m</v>
          </cell>
        </row>
        <row r="52">
          <cell r="A52" t="str">
            <v>29.00-32.00m</v>
          </cell>
        </row>
        <row r="53">
          <cell r="A53" t="str">
            <v>32.00-35.00m</v>
          </cell>
        </row>
        <row r="54">
          <cell r="A54" t="str">
            <v>35.00-38.00m</v>
          </cell>
        </row>
        <row r="98">
          <cell r="A98">
            <v>0.6</v>
          </cell>
        </row>
        <row r="99">
          <cell r="A99">
            <v>0.8</v>
          </cell>
        </row>
        <row r="100">
          <cell r="A100">
            <v>1</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
      <sheetName val="1"/>
      <sheetName val="2A"/>
      <sheetName val="2B"/>
      <sheetName val="2C"/>
      <sheetName val="2D"/>
      <sheetName val="2E"/>
      <sheetName val="2F"/>
      <sheetName val="2G"/>
      <sheetName val="2H"/>
      <sheetName val="3A"/>
      <sheetName val="3B"/>
      <sheetName val="4"/>
      <sheetName val="5"/>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10"/>
      <sheetName val="11"/>
      <sheetName val="12"/>
      <sheetName val="13"/>
      <sheetName val="14"/>
      <sheetName val="DATA"/>
      <sheetName val="Sheet1"/>
      <sheetName val="data existing_do not delete"/>
      <sheetName val="Bridge Data 2005-06"/>
      <sheetName val="p&amp;m"/>
      <sheetName val="Boq (Main Building)"/>
      <sheetName val="Staff Acco_"/>
      <sheetName val="Mactan"/>
      <sheetName val="Mandaue"/>
      <sheetName val="C&amp;S monthwise"/>
      <sheetName val="General"/>
      <sheetName val="Staff Acco."/>
      <sheetName val="Boq"/>
      <sheetName val="Data-Road "/>
      <sheetName val="Side Drains"/>
      <sheetName val="DATA-CD "/>
      <sheetName val="Retaining walls "/>
      <sheetName val="banilad"/>
      <sheetName val="BWSCPlt"/>
      <sheetName val="CI"/>
      <sheetName val="DI"/>
      <sheetName val="G.R.P"/>
      <sheetName val="HDPE"/>
      <sheetName val="PSC REVISED"/>
      <sheetName val="pv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
      <sheetName val="1"/>
      <sheetName val="2A"/>
      <sheetName val="2B"/>
      <sheetName val="2C"/>
      <sheetName val="2D"/>
      <sheetName val="2E"/>
      <sheetName val="2F"/>
      <sheetName val="2G"/>
      <sheetName val="2H"/>
      <sheetName val="3A"/>
      <sheetName val="3B"/>
      <sheetName val="4"/>
      <sheetName val="5"/>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10"/>
      <sheetName val="11"/>
      <sheetName val="12"/>
      <sheetName val="13"/>
      <sheetName val="14"/>
      <sheetName val="DATA"/>
      <sheetName val="Sheet1"/>
      <sheetName val="data existing_do not delete"/>
      <sheetName val="Bridge Data 2005-06"/>
      <sheetName val="p&amp;m"/>
      <sheetName val="Boq (Main Building)"/>
      <sheetName val="Staff Acco_"/>
      <sheetName val="Mactan"/>
      <sheetName val="Mandaue"/>
      <sheetName val="C&amp;S monthwise"/>
      <sheetName val="General"/>
      <sheetName val="Boq"/>
      <sheetName val="BWSCPlt"/>
      <sheetName val="CI"/>
      <sheetName val="DI"/>
      <sheetName val="G.R.P"/>
      <sheetName val="HDPE"/>
      <sheetName val="PSC REVISED"/>
      <sheetName val="pvc"/>
      <sheetName val="Data-Road "/>
      <sheetName val="Side Drains"/>
      <sheetName val="DATA-CD "/>
      <sheetName val="Retaining walls "/>
      <sheetName val="Staff Acco."/>
      <sheetName val="banila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refreshError="1"/>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Lead statement"/>
      <sheetName val="SSR 2010-11 Rates"/>
      <sheetName val="Hire charges"/>
      <sheetName val="centering"/>
      <sheetName val="40KL-250KL Estimate &amp; data"/>
      <sheetName val="CI specials for OHSR"/>
      <sheetName val="DATA"/>
      <sheetName val="segments-details"/>
      <sheetName val="int-Dia-hdpe"/>
      <sheetName val="habs-list"/>
      <sheetName val="int-Dia-pvc"/>
      <sheetName val="TBAL9697 -group wise  sdpl"/>
      <sheetName val="p&amp;m"/>
      <sheetName val="gen"/>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comp-st(GEN)"/>
      <sheetName val="CD_Data"/>
    </sheetNames>
    <sheetDataSet>
      <sheetData sheetId="0"/>
      <sheetData sheetId="1" refreshError="1">
        <row r="6">
          <cell r="P6">
            <v>291.45999999999998</v>
          </cell>
        </row>
        <row r="19">
          <cell r="P19">
            <v>4400</v>
          </cell>
        </row>
      </sheetData>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int-Dia-hdpe"/>
      <sheetName val="int-Dia-pvc"/>
      <sheetName val="segments-details"/>
      <sheetName val="habs-list"/>
      <sheetName val="hyd-DESIGN"/>
      <sheetName val="LWL"/>
      <sheetName val="duty"/>
      <sheetName val="MWL"/>
      <sheetName val="water-pros-ultimate-rate"/>
      <sheetName val="water"/>
      <sheetName val="water-ultimater"/>
      <sheetName val="RAMAPPA-Out Flow"/>
      <sheetName val="chart-RAMAPPA-OUT-flow"/>
      <sheetName val="Chart1-habs"/>
      <sheetName val="Chart1-habs-MAIN"/>
      <sheetName val="PIVOT"/>
      <sheetName val="ce-revised"/>
      <sheetName val="Sheet1"/>
      <sheetName val="RMR"/>
      <sheetName val="RAMAPPA-Out_Flow"/>
      <sheetName val="Nspt-smp-final-ORIGINAL"/>
      <sheetName val="MRATES"/>
      <sheetName val="detls"/>
      <sheetName val="t_prsr"/>
      <sheetName val="Specification report"/>
      <sheetName val="int_Dia_hdpe"/>
      <sheetName val="int_Dia_pvc"/>
      <sheetName val="segments_details"/>
      <sheetName val="habs_list"/>
      <sheetName val="Sheet1 (2)"/>
      <sheetName val="DATA"/>
      <sheetName val="id"/>
      <sheetName val="Common "/>
      <sheetName val="Data.F8.BTR"/>
      <sheetName val="Lead statement"/>
      <sheetName val="GF SB Ok "/>
      <sheetName val="Bitumen trunk"/>
      <sheetName val="Feeder"/>
      <sheetName val="R99 etc"/>
      <sheetName val="Trunk unpaved"/>
      <sheetName val="BWSCPlt"/>
      <sheetName val="CI"/>
      <sheetName val="DI"/>
      <sheetName val="G.R.P"/>
      <sheetName val="HDPE"/>
      <sheetName val="PSC REVISED"/>
      <sheetName val="pvc"/>
      <sheetName val="LEAD"/>
      <sheetName val="Class IV Qtr. Ele"/>
      <sheetName val="Road data"/>
      <sheetName val="abs road"/>
      <sheetName val="coverpage"/>
      <sheetName val="Abs"/>
      <sheetName val="Sheet2"/>
      <sheetName val="PUMP_DATA"/>
      <sheetName val="wh_data_R"/>
      <sheetName val="gen"/>
      <sheetName val="leads"/>
      <sheetName val="DATA_PRG"/>
      <sheetName val="WATER-HAMMER"/>
      <sheetName val="DATA-BASE"/>
      <sheetName val="DATA-ABSTRACT"/>
      <sheetName val="3405-2014"/>
      <sheetName val="Qty"/>
      <sheetName val="Lead Distance"/>
      <sheetName val="hdpe weights"/>
      <sheetName val="C-data"/>
      <sheetName val="pvc_basic"/>
      <sheetName val="hdpe_basic"/>
      <sheetName val="Staff Acco."/>
      <sheetName val="data existing_do not delete"/>
      <sheetName val="Material"/>
      <sheetName val="Main sheet"/>
      <sheetName val="data-WS &amp; Sanitary-18-19."/>
      <sheetName val="PH data"/>
      <sheetName val="Work_sheet"/>
      <sheetName val="wh"/>
      <sheetName val="pumping main"/>
      <sheetName val="AV-HDPE"/>
      <sheetName val="Di_gate-HDPE"/>
      <sheetName val="zone-8"/>
      <sheetName val="MHNO_LEV"/>
      <sheetName val="TBAL9697 -group wise  sdpl"/>
      <sheetName val="p&amp;m"/>
      <sheetName val="PVC_dia"/>
      <sheetName val="nodes"/>
      <sheetName val="int-Dia"/>
      <sheetName val="co_5"/>
      <sheetName val="Buildings"/>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Labour"/>
      <sheetName val="inWords"/>
      <sheetName val="RAMAPPA-Out_Flow1"/>
      <sheetName val="Specification_report"/>
      <sheetName val="Sheet1_(2)"/>
      <sheetName val="Common_"/>
      <sheetName val="Data_F8_BTR"/>
      <sheetName val="Lead_statement"/>
      <sheetName val="GF_SB_Ok_"/>
      <sheetName val="Bitumen_trunk"/>
      <sheetName val="R99_etc"/>
      <sheetName val="Trunk_unpaved"/>
      <sheetName val="G_R_P"/>
      <sheetName val="PSC_REVISED"/>
      <sheetName val="Class_IV_Qtr__Ele"/>
      <sheetName val="Road_data"/>
      <sheetName val="abs_road"/>
      <sheetName val=" "/>
      <sheetName val="Usage"/>
      <sheetName val="General"/>
      <sheetName val="Summary"/>
      <sheetName val="v"/>
      <sheetName val="DATA-2005-06"/>
      <sheetName val="r"/>
      <sheetName val="l"/>
      <sheetName val="GROUND"/>
      <sheetName val="habs-details"/>
      <sheetName val="hab-details"/>
      <sheetName val="ENTRY"/>
      <sheetName val="INPUT"/>
      <sheetName val="Cover Page"/>
      <sheetName val="Design"/>
      <sheetName val="Abs working"/>
      <sheetName val="OHSR"/>
      <sheetName val="OHSR-COMP"/>
      <sheetName val="DISTRIBUTION"/>
      <sheetName val="Dist working"/>
      <sheetName val="OFC working"/>
      <sheetName val="House Hold working"/>
      <sheetName val="HHC COMP"/>
      <sheetName val="Levels"/>
      <sheetName val="ssr-rates"/>
      <sheetName val="DATA SHEET"/>
      <sheetName val="PVC weights"/>
      <sheetName val="m1"/>
      <sheetName val="Plant &amp;  Machinery"/>
      <sheetName val="BM-HOOP"/>
      <sheetName val="Habcodes"/>
      <sheetName val="index"/>
      <sheetName val="GM&amp;PM EST"/>
      <sheetName val="water-hammar-strenght"/>
      <sheetName val="Civil Works"/>
      <sheetName val="SUMP1420KL@HW"/>
      <sheetName val="SEGMENTS "/>
      <sheetName val="SubAnlysis"/>
      <sheetName val="Lead_Distance"/>
      <sheetName val="hdpe_weights"/>
      <sheetName val="TBAL9697_-group_wise__sdpl"/>
      <sheetName val="Staff_Acco_"/>
      <sheetName val="data_existing_do_not_delete"/>
      <sheetName val="Main_sheet"/>
      <sheetName val="data-WS_&amp;_Sanitary-18-19_"/>
      <sheetName val="PH_data"/>
      <sheetName val="pumping_main"/>
      <sheetName val="HPC Bill (1) 1st"/>
      <sheetName val="m"/>
      <sheetName val="Estimate"/>
      <sheetName val="pop"/>
      <sheetName val="JAWAHAR-hyd-original"/>
      <sheetName val="labour rates"/>
      <sheetName val="Z1_DATA"/>
      <sheetName val="zone-2"/>
      <sheetName val="hdpe-rates"/>
      <sheetName val="HDPE-pipe-rates"/>
      <sheetName val="pvc-rates"/>
      <sheetName val="pvc-pipe-rates"/>
      <sheetName val="Lookup"/>
      <sheetName val="C.D.Abs.Est."/>
      <sheetName val="D1_CO"/>
      <sheetName val="D2_CO"/>
      <sheetName val="Lead statement ss5"/>
      <sheetName val="Central Lightening Estimate Arg"/>
      <sheetName val="_5wgdhabfinal00_01"/>
      <sheetName val="rdamdata"/>
      <sheetName val="lead-st"/>
      <sheetName val="DISCOUNT"/>
      <sheetName val="economic PM"/>
      <sheetName val="Mp-team 1"/>
      <sheetName val="VC rate"/>
      <sheetName val="PM&amp;GM"/>
      <sheetName val="AV-DI"/>
      <sheetName val="DIgate_PVC "/>
      <sheetName val="scour-DI-CI"/>
      <sheetName val="scour-pvc-hdpe-psc-bwsc"/>
      <sheetName val="mlead"/>
      <sheetName val="1V800"/>
      <sheetName val="HEAD"/>
      <sheetName val="maya"/>
      <sheetName val="I-CO"/>
      <sheetName val="Bridge Data 2005-06"/>
      <sheetName val="Sheet3"/>
      <sheetName val="comp-st(GEN)"/>
      <sheetName val="CD_Data"/>
      <sheetName val="CC Road"/>
      <sheetName val="CPHEEO"/>
      <sheetName val="wh_data"/>
      <sheetName val="bom"/>
      <sheetName val="Road Detail Est."/>
      <sheetName val="mlead "/>
      <sheetName val="R_Det"/>
      <sheetName val="Global factors"/>
      <sheetName val="Cover"/>
      <sheetName val="AOR"/>
      <sheetName val="GA"/>
      <sheetName val="TOP SLAB-beams"/>
      <sheetName val="Works"/>
    </sheetNames>
    <sheetDataSet>
      <sheetData sheetId="0">
        <row r="3">
          <cell r="C3">
            <v>25</v>
          </cell>
        </row>
      </sheetData>
      <sheetData sheetId="1" refreshError="1">
        <row r="3">
          <cell r="C3">
            <v>25</v>
          </cell>
          <cell r="E3">
            <v>19</v>
          </cell>
          <cell r="F3">
            <v>19</v>
          </cell>
          <cell r="G3">
            <v>19</v>
          </cell>
          <cell r="H3">
            <v>19</v>
          </cell>
        </row>
        <row r="4">
          <cell r="C4">
            <v>32</v>
          </cell>
          <cell r="E4">
            <v>27.8</v>
          </cell>
          <cell r="F4">
            <v>27.8</v>
          </cell>
          <cell r="G4">
            <v>26.7</v>
          </cell>
          <cell r="H4">
            <v>25.6</v>
          </cell>
        </row>
        <row r="5">
          <cell r="C5">
            <v>40</v>
          </cell>
          <cell r="E5">
            <v>34.9</v>
          </cell>
          <cell r="F5">
            <v>34.9</v>
          </cell>
          <cell r="G5">
            <v>33.5</v>
          </cell>
          <cell r="H5">
            <v>32</v>
          </cell>
        </row>
        <row r="6">
          <cell r="C6">
            <v>50</v>
          </cell>
          <cell r="E6">
            <v>45</v>
          </cell>
          <cell r="F6">
            <v>43.8</v>
          </cell>
          <cell r="G6">
            <v>41.8</v>
          </cell>
          <cell r="H6">
            <v>40</v>
          </cell>
        </row>
        <row r="7">
          <cell r="C7">
            <v>63</v>
          </cell>
          <cell r="E7">
            <v>56</v>
          </cell>
          <cell r="F7">
            <v>54.6</v>
          </cell>
          <cell r="G7">
            <v>52.9</v>
          </cell>
          <cell r="H7">
            <v>49.8</v>
          </cell>
        </row>
        <row r="8">
          <cell r="C8">
            <v>75</v>
          </cell>
          <cell r="E8">
            <v>66.599999999999994</v>
          </cell>
          <cell r="F8">
            <v>65.2</v>
          </cell>
          <cell r="G8">
            <v>63</v>
          </cell>
          <cell r="H8">
            <v>59.4</v>
          </cell>
        </row>
        <row r="9">
          <cell r="C9">
            <v>90</v>
          </cell>
          <cell r="E9">
            <v>80</v>
          </cell>
          <cell r="F9">
            <v>78.400000000000006</v>
          </cell>
          <cell r="G9">
            <v>75.7</v>
          </cell>
          <cell r="H9">
            <v>71.400000000000006</v>
          </cell>
        </row>
        <row r="10">
          <cell r="C10">
            <v>110</v>
          </cell>
          <cell r="E10">
            <v>98</v>
          </cell>
          <cell r="F10">
            <v>95.8</v>
          </cell>
          <cell r="G10">
            <v>92.5</v>
          </cell>
          <cell r="H10">
            <v>87.6</v>
          </cell>
        </row>
        <row r="11">
          <cell r="C11">
            <v>125</v>
          </cell>
          <cell r="E11">
            <v>111.4</v>
          </cell>
          <cell r="F11">
            <v>109</v>
          </cell>
          <cell r="G11">
            <v>105.2</v>
          </cell>
          <cell r="H11">
            <v>99.4</v>
          </cell>
        </row>
        <row r="12">
          <cell r="C12">
            <v>140</v>
          </cell>
          <cell r="E12">
            <v>124.8</v>
          </cell>
          <cell r="F12">
            <v>122</v>
          </cell>
          <cell r="G12">
            <v>117.9</v>
          </cell>
          <cell r="H12">
            <v>111.4</v>
          </cell>
        </row>
        <row r="13">
          <cell r="C13">
            <v>160</v>
          </cell>
          <cell r="E13">
            <v>142.80000000000001</v>
          </cell>
          <cell r="F13">
            <v>139.6</v>
          </cell>
          <cell r="G13">
            <v>134.80000000000001</v>
          </cell>
          <cell r="H13">
            <v>127.4</v>
          </cell>
        </row>
        <row r="14">
          <cell r="C14">
            <v>180</v>
          </cell>
          <cell r="E14">
            <v>160.6</v>
          </cell>
          <cell r="F14">
            <v>157</v>
          </cell>
          <cell r="G14">
            <v>151.6</v>
          </cell>
          <cell r="H14">
            <v>143.4</v>
          </cell>
        </row>
        <row r="15">
          <cell r="C15">
            <v>200</v>
          </cell>
          <cell r="E15">
            <v>178.6</v>
          </cell>
          <cell r="F15">
            <v>174.6</v>
          </cell>
          <cell r="G15">
            <v>168.5</v>
          </cell>
          <cell r="H15">
            <v>159.4</v>
          </cell>
        </row>
        <row r="16">
          <cell r="C16">
            <v>225</v>
          </cell>
          <cell r="E16">
            <v>201</v>
          </cell>
          <cell r="F16">
            <v>196.4</v>
          </cell>
          <cell r="G16">
            <v>187.9</v>
          </cell>
          <cell r="H16">
            <v>179.4</v>
          </cell>
        </row>
        <row r="17">
          <cell r="C17">
            <v>250</v>
          </cell>
          <cell r="E17">
            <v>223.4</v>
          </cell>
          <cell r="F17">
            <v>218.4</v>
          </cell>
          <cell r="G17">
            <v>208.9</v>
          </cell>
          <cell r="H17">
            <v>199.4</v>
          </cell>
        </row>
        <row r="18">
          <cell r="C18">
            <v>280</v>
          </cell>
          <cell r="E18">
            <v>250.2</v>
          </cell>
          <cell r="F18">
            <v>244.6</v>
          </cell>
          <cell r="G18">
            <v>234</v>
          </cell>
          <cell r="H18">
            <v>223.4</v>
          </cell>
        </row>
        <row r="19">
          <cell r="C19">
            <v>315</v>
          </cell>
          <cell r="E19">
            <v>281.60000000000002</v>
          </cell>
          <cell r="F19">
            <v>275</v>
          </cell>
          <cell r="G19">
            <v>263.2</v>
          </cell>
          <cell r="H19">
            <v>251.4</v>
          </cell>
        </row>
        <row r="20">
          <cell r="C20">
            <v>355</v>
          </cell>
          <cell r="E20">
            <v>317.39999999999998</v>
          </cell>
          <cell r="F20">
            <v>310.39999999999998</v>
          </cell>
          <cell r="G20">
            <v>296.89999999999998</v>
          </cell>
          <cell r="H20">
            <v>283.39999999999998</v>
          </cell>
        </row>
        <row r="21">
          <cell r="C21">
            <v>400</v>
          </cell>
          <cell r="E21">
            <v>355.8</v>
          </cell>
          <cell r="F21">
            <v>347.4</v>
          </cell>
          <cell r="G21">
            <v>331.6</v>
          </cell>
          <cell r="H21">
            <v>315.8</v>
          </cell>
        </row>
        <row r="22">
          <cell r="C22">
            <v>500</v>
          </cell>
          <cell r="E22">
            <v>500</v>
          </cell>
          <cell r="F22">
            <v>500</v>
          </cell>
          <cell r="G22">
            <v>500</v>
          </cell>
          <cell r="H22">
            <v>500</v>
          </cell>
        </row>
        <row r="23">
          <cell r="C23">
            <v>600</v>
          </cell>
          <cell r="E23">
            <v>600</v>
          </cell>
          <cell r="F23">
            <v>600</v>
          </cell>
          <cell r="G23">
            <v>600</v>
          </cell>
          <cell r="H23">
            <v>600</v>
          </cell>
        </row>
        <row r="24">
          <cell r="C24">
            <v>700</v>
          </cell>
          <cell r="E24">
            <v>700</v>
          </cell>
          <cell r="F24">
            <v>700</v>
          </cell>
          <cell r="G24">
            <v>700</v>
          </cell>
          <cell r="H24">
            <v>700</v>
          </cell>
        </row>
        <row r="25">
          <cell r="C25">
            <v>800</v>
          </cell>
          <cell r="E25">
            <v>800</v>
          </cell>
          <cell r="F25">
            <v>800</v>
          </cell>
          <cell r="G25">
            <v>800</v>
          </cell>
          <cell r="H25">
            <v>800</v>
          </cell>
        </row>
        <row r="26">
          <cell r="C26">
            <v>900</v>
          </cell>
          <cell r="E26">
            <v>900</v>
          </cell>
          <cell r="F26">
            <v>900</v>
          </cell>
          <cell r="G26">
            <v>900</v>
          </cell>
          <cell r="H26">
            <v>900</v>
          </cell>
        </row>
        <row r="27">
          <cell r="C27">
            <v>1000</v>
          </cell>
          <cell r="E27">
            <v>1000</v>
          </cell>
          <cell r="F27">
            <v>1000</v>
          </cell>
          <cell r="G27">
            <v>1000</v>
          </cell>
          <cell r="H27">
            <v>1000</v>
          </cell>
        </row>
      </sheetData>
      <sheetData sheetId="2" refreshError="1">
        <row r="3">
          <cell r="C3">
            <v>25</v>
          </cell>
          <cell r="E3">
            <v>19</v>
          </cell>
          <cell r="F3">
            <v>19</v>
          </cell>
          <cell r="G3">
            <v>19</v>
          </cell>
          <cell r="H3">
            <v>19</v>
          </cell>
        </row>
        <row r="4">
          <cell r="C4">
            <v>32</v>
          </cell>
          <cell r="E4">
            <v>27.8</v>
          </cell>
          <cell r="F4">
            <v>27.8</v>
          </cell>
          <cell r="G4">
            <v>25.6</v>
          </cell>
          <cell r="H4">
            <v>25.6</v>
          </cell>
        </row>
        <row r="5">
          <cell r="C5">
            <v>40</v>
          </cell>
          <cell r="E5">
            <v>34.9</v>
          </cell>
          <cell r="F5">
            <v>34.9</v>
          </cell>
          <cell r="G5">
            <v>32</v>
          </cell>
          <cell r="H5">
            <v>32</v>
          </cell>
        </row>
        <row r="6">
          <cell r="C6">
            <v>50</v>
          </cell>
          <cell r="E6">
            <v>45</v>
          </cell>
          <cell r="F6">
            <v>43.8</v>
          </cell>
          <cell r="G6">
            <v>40</v>
          </cell>
          <cell r="H6">
            <v>40</v>
          </cell>
        </row>
        <row r="7">
          <cell r="C7">
            <v>63</v>
          </cell>
          <cell r="E7">
            <v>59.2</v>
          </cell>
          <cell r="F7">
            <v>57.6</v>
          </cell>
          <cell r="G7">
            <v>54.8</v>
          </cell>
          <cell r="H7">
            <v>54.8</v>
          </cell>
        </row>
        <row r="8">
          <cell r="C8">
            <v>75</v>
          </cell>
          <cell r="E8">
            <v>70.599999999999994</v>
          </cell>
          <cell r="F8">
            <v>68.8</v>
          </cell>
          <cell r="G8">
            <v>65.2</v>
          </cell>
          <cell r="H8">
            <v>65.2</v>
          </cell>
        </row>
        <row r="9">
          <cell r="C9">
            <v>90</v>
          </cell>
          <cell r="E9">
            <v>84.8</v>
          </cell>
          <cell r="F9">
            <v>82.6</v>
          </cell>
          <cell r="G9">
            <v>78.599999999999994</v>
          </cell>
          <cell r="H9">
            <v>78.599999999999994</v>
          </cell>
        </row>
        <row r="10">
          <cell r="C10">
            <v>110</v>
          </cell>
          <cell r="E10">
            <v>104</v>
          </cell>
          <cell r="F10">
            <v>101.4</v>
          </cell>
          <cell r="G10">
            <v>95.8</v>
          </cell>
          <cell r="H10">
            <v>95.8</v>
          </cell>
        </row>
        <row r="11">
          <cell r="C11">
            <v>125</v>
          </cell>
          <cell r="E11">
            <v>118.2</v>
          </cell>
          <cell r="F11">
            <v>115</v>
          </cell>
          <cell r="G11">
            <v>109</v>
          </cell>
          <cell r="H11">
            <v>109</v>
          </cell>
        </row>
        <row r="12">
          <cell r="C12">
            <v>140</v>
          </cell>
          <cell r="E12">
            <v>132.80000000000001</v>
          </cell>
          <cell r="F12">
            <v>129</v>
          </cell>
          <cell r="G12">
            <v>122.2</v>
          </cell>
          <cell r="H12">
            <v>122.2</v>
          </cell>
        </row>
        <row r="13">
          <cell r="C13">
            <v>160</v>
          </cell>
          <cell r="E13">
            <v>151.4</v>
          </cell>
          <cell r="F13">
            <v>147.6</v>
          </cell>
          <cell r="G13">
            <v>139.6</v>
          </cell>
          <cell r="H13">
            <v>139.6</v>
          </cell>
        </row>
        <row r="14">
          <cell r="C14">
            <v>180</v>
          </cell>
          <cell r="E14">
            <v>170.2</v>
          </cell>
          <cell r="F14">
            <v>165.8</v>
          </cell>
          <cell r="G14">
            <v>157.19999999999999</v>
          </cell>
          <cell r="H14">
            <v>157.19999999999999</v>
          </cell>
        </row>
        <row r="15">
          <cell r="C15">
            <v>200</v>
          </cell>
          <cell r="E15">
            <v>189.4</v>
          </cell>
          <cell r="F15">
            <v>184.2</v>
          </cell>
          <cell r="G15">
            <v>174.6</v>
          </cell>
          <cell r="H15">
            <v>174.6</v>
          </cell>
        </row>
        <row r="16">
          <cell r="C16">
            <v>225</v>
          </cell>
          <cell r="E16">
            <v>213</v>
          </cell>
          <cell r="F16">
            <v>207.8</v>
          </cell>
          <cell r="G16">
            <v>196.4</v>
          </cell>
          <cell r="H16">
            <v>196.4</v>
          </cell>
        </row>
        <row r="17">
          <cell r="C17">
            <v>250</v>
          </cell>
          <cell r="E17">
            <v>237</v>
          </cell>
          <cell r="F17">
            <v>230.4</v>
          </cell>
          <cell r="G17">
            <v>218.2</v>
          </cell>
          <cell r="H17">
            <v>218.2</v>
          </cell>
        </row>
        <row r="18">
          <cell r="C18">
            <v>280</v>
          </cell>
          <cell r="E18">
            <v>265.2</v>
          </cell>
          <cell r="F18">
            <v>258</v>
          </cell>
          <cell r="G18">
            <v>244.4</v>
          </cell>
          <cell r="H18">
            <v>244.4</v>
          </cell>
        </row>
        <row r="19">
          <cell r="C19">
            <v>315</v>
          </cell>
          <cell r="E19">
            <v>298.39999999999998</v>
          </cell>
          <cell r="F19">
            <v>290.2</v>
          </cell>
          <cell r="G19">
            <v>275.2</v>
          </cell>
          <cell r="H19">
            <v>275.2</v>
          </cell>
        </row>
        <row r="20">
          <cell r="C20">
            <v>400</v>
          </cell>
          <cell r="E20">
            <v>400</v>
          </cell>
          <cell r="F20">
            <v>400</v>
          </cell>
          <cell r="G20">
            <v>400</v>
          </cell>
          <cell r="H20">
            <v>400</v>
          </cell>
        </row>
        <row r="21">
          <cell r="C21">
            <v>450</v>
          </cell>
          <cell r="E21">
            <v>450</v>
          </cell>
          <cell r="F21">
            <v>450</v>
          </cell>
          <cell r="G21">
            <v>450</v>
          </cell>
          <cell r="H21">
            <v>450</v>
          </cell>
        </row>
        <row r="22">
          <cell r="C22">
            <v>500</v>
          </cell>
          <cell r="E22">
            <v>500</v>
          </cell>
          <cell r="F22">
            <v>500</v>
          </cell>
          <cell r="G22">
            <v>500</v>
          </cell>
          <cell r="H22">
            <v>500</v>
          </cell>
        </row>
        <row r="23">
          <cell r="C23">
            <v>600</v>
          </cell>
          <cell r="E23">
            <v>600</v>
          </cell>
          <cell r="F23">
            <v>600</v>
          </cell>
          <cell r="G23">
            <v>600</v>
          </cell>
          <cell r="H23">
            <v>600</v>
          </cell>
        </row>
        <row r="24">
          <cell r="C24">
            <v>700</v>
          </cell>
          <cell r="E24">
            <v>700</v>
          </cell>
          <cell r="F24">
            <v>700</v>
          </cell>
          <cell r="G24">
            <v>700</v>
          </cell>
          <cell r="H24">
            <v>700</v>
          </cell>
        </row>
        <row r="25">
          <cell r="C25">
            <v>800</v>
          </cell>
          <cell r="E25">
            <v>800</v>
          </cell>
          <cell r="F25">
            <v>800</v>
          </cell>
          <cell r="G25">
            <v>800</v>
          </cell>
          <cell r="H25">
            <v>800</v>
          </cell>
        </row>
        <row r="26">
          <cell r="C26">
            <v>900</v>
          </cell>
          <cell r="E26">
            <v>900</v>
          </cell>
          <cell r="F26">
            <v>900</v>
          </cell>
          <cell r="G26">
            <v>900</v>
          </cell>
          <cell r="H26">
            <v>900</v>
          </cell>
        </row>
        <row r="27">
          <cell r="C27">
            <v>1000</v>
          </cell>
          <cell r="E27">
            <v>1000</v>
          </cell>
          <cell r="F27">
            <v>1000</v>
          </cell>
          <cell r="G27">
            <v>1000</v>
          </cell>
          <cell r="H27">
            <v>1000</v>
          </cell>
        </row>
      </sheetData>
      <sheetData sheetId="3" refreshError="1">
        <row r="5">
          <cell r="A5">
            <v>1</v>
          </cell>
          <cell r="B5" t="str">
            <v>A</v>
          </cell>
          <cell r="C5" t="str">
            <v>GLBR top</v>
          </cell>
          <cell r="D5">
            <v>140</v>
          </cell>
        </row>
        <row r="6">
          <cell r="A6">
            <v>2</v>
          </cell>
          <cell r="B6" t="str">
            <v>B</v>
          </cell>
          <cell r="C6" t="str">
            <v>GLBR bottom</v>
          </cell>
          <cell r="D6">
            <v>115</v>
          </cell>
        </row>
        <row r="7">
          <cell r="A7">
            <v>3</v>
          </cell>
          <cell r="B7" t="str">
            <v>C</v>
          </cell>
          <cell r="C7" t="str">
            <v>Goilapalem jn</v>
          </cell>
          <cell r="D7">
            <v>111.84</v>
          </cell>
        </row>
        <row r="8">
          <cell r="A8">
            <v>4</v>
          </cell>
          <cell r="B8" t="str">
            <v>CT1</v>
          </cell>
          <cell r="C8" t="str">
            <v>Goilapalem GLSR X</v>
          </cell>
          <cell r="D8">
            <v>111.84</v>
          </cell>
        </row>
        <row r="9">
          <cell r="A9">
            <v>5</v>
          </cell>
          <cell r="B9">
            <v>1</v>
          </cell>
          <cell r="C9" t="str">
            <v xml:space="preserve">Goilapalem GLSR </v>
          </cell>
          <cell r="D9">
            <v>111.84</v>
          </cell>
        </row>
        <row r="10">
          <cell r="A10">
            <v>6</v>
          </cell>
          <cell r="B10" t="str">
            <v>D</v>
          </cell>
          <cell r="C10" t="str">
            <v>Devipalli JN</v>
          </cell>
          <cell r="D10">
            <v>105.73</v>
          </cell>
        </row>
        <row r="11">
          <cell r="A11">
            <v>7</v>
          </cell>
          <cell r="B11" t="str">
            <v>DA</v>
          </cell>
          <cell r="C11" t="str">
            <v>Devipalli V jn</v>
          </cell>
          <cell r="D11">
            <v>105.73</v>
          </cell>
        </row>
        <row r="12">
          <cell r="A12">
            <v>8</v>
          </cell>
          <cell r="B12" t="str">
            <v>DAT2</v>
          </cell>
          <cell r="C12" t="str">
            <v>Devipalli OHSRX</v>
          </cell>
          <cell r="D12">
            <v>105.73</v>
          </cell>
        </row>
        <row r="13">
          <cell r="A13">
            <v>9</v>
          </cell>
          <cell r="B13">
            <v>2</v>
          </cell>
          <cell r="C13" t="str">
            <v>Devipalli OHSR</v>
          </cell>
          <cell r="D13">
            <v>105.75</v>
          </cell>
        </row>
        <row r="14">
          <cell r="A14">
            <v>10</v>
          </cell>
          <cell r="B14" t="str">
            <v>DB</v>
          </cell>
          <cell r="C14" t="str">
            <v>Raindrum v jn</v>
          </cell>
          <cell r="D14">
            <v>104.65</v>
          </cell>
        </row>
        <row r="15">
          <cell r="A15">
            <v>11</v>
          </cell>
          <cell r="B15" t="str">
            <v>DBT3</v>
          </cell>
          <cell r="C15" t="str">
            <v>Raindrum OHSRX</v>
          </cell>
          <cell r="D15">
            <v>104.77</v>
          </cell>
        </row>
        <row r="16">
          <cell r="A16">
            <v>12</v>
          </cell>
          <cell r="B16">
            <v>3</v>
          </cell>
          <cell r="C16" t="str">
            <v>Raindrum OHSR</v>
          </cell>
          <cell r="D16">
            <v>106.45</v>
          </cell>
        </row>
        <row r="17">
          <cell r="A17">
            <v>13</v>
          </cell>
          <cell r="B17" t="str">
            <v>DBT4</v>
          </cell>
          <cell r="C17" t="str">
            <v>Kanimeruka OHSRX</v>
          </cell>
          <cell r="D17">
            <v>104.33</v>
          </cell>
        </row>
        <row r="18">
          <cell r="A18">
            <v>14</v>
          </cell>
          <cell r="B18">
            <v>4</v>
          </cell>
          <cell r="C18" t="str">
            <v>Kanimeruka OHSR</v>
          </cell>
          <cell r="D18">
            <v>105.35</v>
          </cell>
        </row>
        <row r="19">
          <cell r="A19">
            <v>15</v>
          </cell>
          <cell r="B19" t="str">
            <v>E</v>
          </cell>
          <cell r="C19" t="str">
            <v>Kondavanipalem jn</v>
          </cell>
          <cell r="D19">
            <v>100.78</v>
          </cell>
        </row>
        <row r="20">
          <cell r="A20">
            <v>16</v>
          </cell>
          <cell r="B20" t="str">
            <v>ET5</v>
          </cell>
          <cell r="C20" t="str">
            <v>Kondavanipalem GLSRX</v>
          </cell>
          <cell r="D20">
            <v>105.78</v>
          </cell>
        </row>
        <row r="21">
          <cell r="A21">
            <v>17</v>
          </cell>
          <cell r="B21">
            <v>5</v>
          </cell>
          <cell r="C21" t="str">
            <v>Kondavanipalem GLSR</v>
          </cell>
          <cell r="D21">
            <v>105.78</v>
          </cell>
        </row>
        <row r="22">
          <cell r="A22">
            <v>18</v>
          </cell>
          <cell r="B22" t="str">
            <v>F</v>
          </cell>
          <cell r="C22" t="str">
            <v>Budalanapalli jn</v>
          </cell>
          <cell r="D22">
            <v>98.79</v>
          </cell>
        </row>
        <row r="23">
          <cell r="A23">
            <v>20</v>
          </cell>
          <cell r="B23" t="str">
            <v>FA</v>
          </cell>
          <cell r="C23" t="str">
            <v>Rudrapalem X</v>
          </cell>
          <cell r="D23">
            <v>97.92</v>
          </cell>
        </row>
        <row r="24">
          <cell r="A24">
            <v>21</v>
          </cell>
          <cell r="B24" t="str">
            <v>FAB</v>
          </cell>
          <cell r="C24" t="str">
            <v>Rudrapalem V jn</v>
          </cell>
          <cell r="D24">
            <v>97.62</v>
          </cell>
        </row>
        <row r="25">
          <cell r="A25">
            <v>22</v>
          </cell>
          <cell r="B25" t="str">
            <v>FABT6</v>
          </cell>
          <cell r="C25" t="str">
            <v>Rudrapalem OHSRX</v>
          </cell>
          <cell r="D25">
            <v>97.62</v>
          </cell>
        </row>
        <row r="26">
          <cell r="A26">
            <v>23</v>
          </cell>
          <cell r="B26">
            <v>6</v>
          </cell>
          <cell r="C26" t="str">
            <v>Rudrapalem OHSR</v>
          </cell>
          <cell r="D26">
            <v>97.92</v>
          </cell>
        </row>
        <row r="27">
          <cell r="A27">
            <v>25</v>
          </cell>
          <cell r="B27" t="str">
            <v>FABT7</v>
          </cell>
          <cell r="C27" t="str">
            <v>Barikipala OHSRX</v>
          </cell>
          <cell r="D27">
            <v>97.62</v>
          </cell>
        </row>
        <row r="28">
          <cell r="A28">
            <v>26</v>
          </cell>
          <cell r="B28">
            <v>7</v>
          </cell>
          <cell r="C28" t="str">
            <v>Barikipala OHSR</v>
          </cell>
          <cell r="D28">
            <v>97.55</v>
          </cell>
        </row>
        <row r="29">
          <cell r="A29">
            <v>27</v>
          </cell>
          <cell r="B29" t="str">
            <v>FAC</v>
          </cell>
          <cell r="C29" t="str">
            <v>Kothuru jn</v>
          </cell>
          <cell r="D29">
            <v>95.05</v>
          </cell>
        </row>
        <row r="30">
          <cell r="A30">
            <v>28</v>
          </cell>
          <cell r="B30" t="str">
            <v>FACT8</v>
          </cell>
          <cell r="C30" t="str">
            <v>Kothuru OHSRX</v>
          </cell>
          <cell r="D30">
            <v>95.05</v>
          </cell>
        </row>
        <row r="31">
          <cell r="A31">
            <v>29</v>
          </cell>
          <cell r="B31">
            <v>8</v>
          </cell>
          <cell r="C31" t="str">
            <v>Kothuru OHSR</v>
          </cell>
          <cell r="D31">
            <v>95.45</v>
          </cell>
        </row>
        <row r="32">
          <cell r="A32">
            <v>30</v>
          </cell>
          <cell r="B32" t="str">
            <v>FACT9</v>
          </cell>
          <cell r="C32" t="str">
            <v xml:space="preserve"> B rajeru OHSRX</v>
          </cell>
          <cell r="D32">
            <v>95.05</v>
          </cell>
        </row>
        <row r="33">
          <cell r="A33">
            <v>31</v>
          </cell>
          <cell r="B33">
            <v>9</v>
          </cell>
          <cell r="C33" t="str">
            <v xml:space="preserve"> B rajeru OHSR</v>
          </cell>
          <cell r="D33">
            <v>92.38</v>
          </cell>
        </row>
        <row r="34">
          <cell r="A34">
            <v>32</v>
          </cell>
          <cell r="B34" t="str">
            <v>G</v>
          </cell>
          <cell r="C34" t="str">
            <v>GP Agraharam JN</v>
          </cell>
          <cell r="D34">
            <v>98.63</v>
          </cell>
        </row>
        <row r="35">
          <cell r="A35">
            <v>33</v>
          </cell>
          <cell r="B35" t="str">
            <v>GT10</v>
          </cell>
          <cell r="C35" t="str">
            <v>GP Agraharam OHSRX</v>
          </cell>
          <cell r="D35">
            <v>98.79</v>
          </cell>
        </row>
        <row r="36">
          <cell r="A36">
            <v>34</v>
          </cell>
          <cell r="B36">
            <v>10</v>
          </cell>
          <cell r="C36" t="str">
            <v>GP Agraharam OHSR</v>
          </cell>
          <cell r="D36">
            <v>98.65</v>
          </cell>
        </row>
        <row r="37">
          <cell r="A37">
            <v>35</v>
          </cell>
          <cell r="B37" t="str">
            <v>GT101</v>
          </cell>
          <cell r="C37" t="str">
            <v>Maruwada mid BPTX</v>
          </cell>
          <cell r="D37">
            <v>90</v>
          </cell>
        </row>
        <row r="38">
          <cell r="A38">
            <v>36</v>
          </cell>
          <cell r="B38">
            <v>101</v>
          </cell>
          <cell r="C38" t="str">
            <v>Maruwada mid BPT</v>
          </cell>
          <cell r="D38">
            <v>90</v>
          </cell>
        </row>
        <row r="39">
          <cell r="A39">
            <v>37</v>
          </cell>
          <cell r="B39" t="str">
            <v>XX</v>
          </cell>
          <cell r="C39" t="str">
            <v>Budalanapalli jn BPT</v>
          </cell>
          <cell r="D39">
            <v>90</v>
          </cell>
        </row>
        <row r="40">
          <cell r="A40">
            <v>37</v>
          </cell>
          <cell r="B40" t="str">
            <v>BPT JN</v>
          </cell>
          <cell r="C40" t="str">
            <v>BPT JN</v>
          </cell>
          <cell r="D40">
            <v>90</v>
          </cell>
        </row>
        <row r="41">
          <cell r="A41">
            <v>35</v>
          </cell>
          <cell r="B41" t="str">
            <v>H</v>
          </cell>
          <cell r="C41" t="str">
            <v>Maruwada jn</v>
          </cell>
          <cell r="D41">
            <v>83.98</v>
          </cell>
        </row>
        <row r="42">
          <cell r="A42">
            <v>36</v>
          </cell>
          <cell r="B42" t="str">
            <v>HT11</v>
          </cell>
          <cell r="C42" t="str">
            <v>Maruwada OHSRX</v>
          </cell>
          <cell r="D42">
            <v>84.25</v>
          </cell>
        </row>
        <row r="43">
          <cell r="A43">
            <v>37</v>
          </cell>
          <cell r="B43">
            <v>11</v>
          </cell>
          <cell r="C43" t="str">
            <v>Maruwada OHSR</v>
          </cell>
          <cell r="D43">
            <v>84.25</v>
          </cell>
        </row>
        <row r="44">
          <cell r="A44">
            <v>38</v>
          </cell>
          <cell r="B44" t="str">
            <v>I</v>
          </cell>
          <cell r="C44" t="str">
            <v>M Kothavalasa</v>
          </cell>
          <cell r="D44">
            <v>81</v>
          </cell>
        </row>
        <row r="45">
          <cell r="A45">
            <v>39</v>
          </cell>
          <cell r="B45" t="str">
            <v>IT12</v>
          </cell>
          <cell r="C45" t="str">
            <v>M Kothavalasa</v>
          </cell>
          <cell r="D45">
            <v>81</v>
          </cell>
        </row>
        <row r="46">
          <cell r="A46">
            <v>40</v>
          </cell>
          <cell r="B46">
            <v>12</v>
          </cell>
          <cell r="C46" t="str">
            <v>M Kothavalasa</v>
          </cell>
          <cell r="D46">
            <v>81</v>
          </cell>
        </row>
        <row r="47">
          <cell r="A47">
            <v>41</v>
          </cell>
          <cell r="B47" t="str">
            <v>J</v>
          </cell>
          <cell r="C47" t="str">
            <v>Yedipalem v jn</v>
          </cell>
          <cell r="D47">
            <v>83.16</v>
          </cell>
        </row>
        <row r="48">
          <cell r="A48">
            <v>42</v>
          </cell>
          <cell r="B48" t="str">
            <v>K</v>
          </cell>
          <cell r="C48" t="str">
            <v>Yedipalem jn</v>
          </cell>
          <cell r="D48">
            <v>83.16</v>
          </cell>
        </row>
        <row r="49">
          <cell r="A49">
            <v>43</v>
          </cell>
          <cell r="B49" t="str">
            <v>KT13</v>
          </cell>
          <cell r="C49" t="str">
            <v>Yedipalem OHSRX</v>
          </cell>
          <cell r="D49">
            <v>83.45</v>
          </cell>
        </row>
        <row r="50">
          <cell r="A50">
            <v>44</v>
          </cell>
          <cell r="B50">
            <v>13</v>
          </cell>
          <cell r="C50" t="str">
            <v>Yedipalem OHSR</v>
          </cell>
          <cell r="D50">
            <v>83.45</v>
          </cell>
        </row>
        <row r="51">
          <cell r="A51">
            <v>45</v>
          </cell>
          <cell r="B51" t="str">
            <v>L</v>
          </cell>
          <cell r="C51" t="str">
            <v>Kothapalem jn</v>
          </cell>
          <cell r="D51">
            <v>83.35</v>
          </cell>
        </row>
        <row r="52">
          <cell r="A52">
            <v>46</v>
          </cell>
          <cell r="B52" t="str">
            <v>LT14</v>
          </cell>
          <cell r="C52" t="str">
            <v>Kothapalem OHSRX</v>
          </cell>
          <cell r="D52">
            <v>96.85</v>
          </cell>
        </row>
        <row r="53">
          <cell r="A53">
            <v>47</v>
          </cell>
          <cell r="B53">
            <v>14</v>
          </cell>
          <cell r="C53" t="str">
            <v>Kothapalem OHSR</v>
          </cell>
          <cell r="D53">
            <v>96.85</v>
          </cell>
        </row>
        <row r="54">
          <cell r="A54">
            <v>48</v>
          </cell>
          <cell r="B54" t="str">
            <v>M</v>
          </cell>
          <cell r="C54" t="str">
            <v>Gumada jn</v>
          </cell>
          <cell r="D54">
            <v>86.57</v>
          </cell>
        </row>
        <row r="55">
          <cell r="A55">
            <v>49</v>
          </cell>
          <cell r="B55" t="str">
            <v>MT15</v>
          </cell>
          <cell r="C55" t="str">
            <v>Gumada OHSRX</v>
          </cell>
          <cell r="D55">
            <v>88.75</v>
          </cell>
        </row>
        <row r="56">
          <cell r="A56">
            <v>50</v>
          </cell>
          <cell r="B56">
            <v>15</v>
          </cell>
          <cell r="C56" t="str">
            <v>Gumada OHSR</v>
          </cell>
          <cell r="D56">
            <v>88.75</v>
          </cell>
        </row>
        <row r="57">
          <cell r="A57">
            <v>51</v>
          </cell>
          <cell r="B57" t="str">
            <v>N</v>
          </cell>
          <cell r="C57" t="str">
            <v>Cheedipalem jn</v>
          </cell>
          <cell r="D57">
            <v>86.57</v>
          </cell>
        </row>
        <row r="58">
          <cell r="A58">
            <v>52</v>
          </cell>
          <cell r="B58" t="str">
            <v>NT16</v>
          </cell>
          <cell r="C58" t="str">
            <v>Cheedipalem JNOHSRX</v>
          </cell>
          <cell r="D58">
            <v>86.57</v>
          </cell>
        </row>
        <row r="59">
          <cell r="B59">
            <v>16</v>
          </cell>
          <cell r="C59" t="str">
            <v>Cheedipalem JNOHSR</v>
          </cell>
          <cell r="D59">
            <v>86.57</v>
          </cell>
        </row>
        <row r="60">
          <cell r="A60">
            <v>53</v>
          </cell>
          <cell r="B60" t="str">
            <v>NT17</v>
          </cell>
          <cell r="C60" t="str">
            <v>Gadapapeta OHSRX</v>
          </cell>
          <cell r="D60">
            <v>95.14</v>
          </cell>
        </row>
        <row r="61">
          <cell r="A61">
            <v>54</v>
          </cell>
          <cell r="B61">
            <v>17</v>
          </cell>
          <cell r="C61" t="str">
            <v>Gadapapeta OHSR</v>
          </cell>
          <cell r="D61">
            <v>95.14</v>
          </cell>
        </row>
        <row r="62">
          <cell r="A62">
            <v>55</v>
          </cell>
          <cell r="B62" t="str">
            <v>JA</v>
          </cell>
          <cell r="C62" t="str">
            <v>Kovvadapeta jn</v>
          </cell>
          <cell r="D62">
            <v>89.15</v>
          </cell>
        </row>
        <row r="63">
          <cell r="A63">
            <v>56</v>
          </cell>
          <cell r="B63" t="str">
            <v>JA18</v>
          </cell>
          <cell r="C63" t="str">
            <v>Kovvadapeta OHSRX</v>
          </cell>
          <cell r="D63">
            <v>86.77</v>
          </cell>
        </row>
        <row r="64">
          <cell r="A64">
            <v>57</v>
          </cell>
          <cell r="B64">
            <v>18</v>
          </cell>
          <cell r="C64" t="str">
            <v>Kovvadapeta OHSR</v>
          </cell>
          <cell r="D64">
            <v>86.77</v>
          </cell>
        </row>
        <row r="65">
          <cell r="A65">
            <v>58</v>
          </cell>
          <cell r="B65" t="str">
            <v>JB</v>
          </cell>
          <cell r="C65" t="str">
            <v>Veduruwada jn</v>
          </cell>
          <cell r="D65">
            <v>90.85</v>
          </cell>
        </row>
        <row r="66">
          <cell r="A66">
            <v>59</v>
          </cell>
          <cell r="B66" t="str">
            <v>JBT19</v>
          </cell>
          <cell r="C66" t="str">
            <v>Veduruwada OHSRX</v>
          </cell>
          <cell r="D66">
            <v>91.06</v>
          </cell>
        </row>
        <row r="67">
          <cell r="A67">
            <v>60</v>
          </cell>
          <cell r="B67">
            <v>19</v>
          </cell>
          <cell r="C67" t="str">
            <v>Veduruwada OHSR</v>
          </cell>
          <cell r="D67">
            <v>91.06</v>
          </cell>
        </row>
        <row r="68">
          <cell r="A68">
            <v>61</v>
          </cell>
          <cell r="B68" t="str">
            <v>JC</v>
          </cell>
          <cell r="C68" t="str">
            <v>Paidipeta jn</v>
          </cell>
          <cell r="D68">
            <v>97.3</v>
          </cell>
        </row>
        <row r="69">
          <cell r="A69">
            <v>62</v>
          </cell>
          <cell r="B69" t="str">
            <v>JCT20</v>
          </cell>
          <cell r="C69" t="str">
            <v>Paidipeta OHSRX</v>
          </cell>
          <cell r="D69">
            <v>97.63</v>
          </cell>
        </row>
        <row r="70">
          <cell r="A70">
            <v>63</v>
          </cell>
          <cell r="B70">
            <v>20</v>
          </cell>
          <cell r="C70" t="str">
            <v>Paidipeta OHSR</v>
          </cell>
          <cell r="D70">
            <v>97.63</v>
          </cell>
        </row>
        <row r="71">
          <cell r="A71">
            <v>64</v>
          </cell>
          <cell r="B71" t="str">
            <v>JD</v>
          </cell>
          <cell r="C71" t="str">
            <v>NK palem jn</v>
          </cell>
          <cell r="D71">
            <v>115.65</v>
          </cell>
        </row>
        <row r="72">
          <cell r="A72">
            <v>65</v>
          </cell>
          <cell r="B72" t="str">
            <v>JDT21</v>
          </cell>
          <cell r="C72" t="str">
            <v>NK palem OHSRX</v>
          </cell>
          <cell r="D72">
            <v>115.65</v>
          </cell>
        </row>
        <row r="73">
          <cell r="A73">
            <v>66</v>
          </cell>
          <cell r="B73">
            <v>21</v>
          </cell>
          <cell r="C73" t="str">
            <v>NK palem OHSR</v>
          </cell>
          <cell r="D73">
            <v>115.65</v>
          </cell>
        </row>
        <row r="74">
          <cell r="A74">
            <v>67</v>
          </cell>
          <cell r="B74" t="str">
            <v>JDT22</v>
          </cell>
          <cell r="C74" t="str">
            <v>KP padu OHSRX</v>
          </cell>
          <cell r="D74">
            <v>108.64</v>
          </cell>
        </row>
        <row r="75">
          <cell r="A75">
            <v>68</v>
          </cell>
          <cell r="B75">
            <v>22</v>
          </cell>
          <cell r="C75" t="str">
            <v>KP padu OHSR</v>
          </cell>
          <cell r="D75">
            <v>108.64</v>
          </cell>
        </row>
        <row r="76">
          <cell r="A76">
            <v>62</v>
          </cell>
          <cell r="B76" t="str">
            <v>JCT201</v>
          </cell>
          <cell r="C76" t="str">
            <v>Paidipeta sumpX</v>
          </cell>
          <cell r="D76">
            <v>97.63</v>
          </cell>
        </row>
        <row r="77">
          <cell r="A77">
            <v>63</v>
          </cell>
          <cell r="B77">
            <v>201</v>
          </cell>
          <cell r="C77" t="str">
            <v>Paidipeta sump</v>
          </cell>
          <cell r="D77">
            <v>97.63</v>
          </cell>
        </row>
      </sheetData>
      <sheetData sheetId="4" refreshError="1">
        <row r="5">
          <cell r="B5">
            <v>1</v>
          </cell>
        </row>
        <row r="6">
          <cell r="B6">
            <v>2</v>
          </cell>
        </row>
        <row r="7">
          <cell r="B7">
            <v>3</v>
          </cell>
        </row>
        <row r="8">
          <cell r="B8">
            <v>4</v>
          </cell>
        </row>
        <row r="9">
          <cell r="B9">
            <v>5</v>
          </cell>
        </row>
        <row r="10">
          <cell r="B10">
            <v>6</v>
          </cell>
        </row>
        <row r="11">
          <cell r="B11">
            <v>7</v>
          </cell>
        </row>
        <row r="12">
          <cell r="B12">
            <v>8</v>
          </cell>
        </row>
        <row r="13">
          <cell r="B13">
            <v>9</v>
          </cell>
        </row>
        <row r="14">
          <cell r="B14">
            <v>10</v>
          </cell>
        </row>
        <row r="15">
          <cell r="B15">
            <v>101</v>
          </cell>
        </row>
        <row r="16">
          <cell r="B16">
            <v>11</v>
          </cell>
        </row>
        <row r="17">
          <cell r="B17">
            <v>12</v>
          </cell>
        </row>
        <row r="18">
          <cell r="B18">
            <v>13</v>
          </cell>
        </row>
        <row r="19">
          <cell r="B19">
            <v>14</v>
          </cell>
        </row>
        <row r="20">
          <cell r="B20">
            <v>15</v>
          </cell>
        </row>
        <row r="21">
          <cell r="B21">
            <v>16</v>
          </cell>
        </row>
        <row r="22">
          <cell r="B22">
            <v>17</v>
          </cell>
        </row>
        <row r="23">
          <cell r="B23">
            <v>18</v>
          </cell>
        </row>
        <row r="24">
          <cell r="B24">
            <v>19</v>
          </cell>
        </row>
        <row r="25">
          <cell r="B25">
            <v>201</v>
          </cell>
        </row>
        <row r="26">
          <cell r="B26">
            <v>20</v>
          </cell>
        </row>
        <row r="27">
          <cell r="B27">
            <v>21</v>
          </cell>
        </row>
        <row r="28">
          <cell r="B28">
            <v>22</v>
          </cell>
        </row>
      </sheetData>
      <sheetData sheetId="5"/>
      <sheetData sheetId="6"/>
      <sheetData sheetId="7"/>
      <sheetData sheetId="8"/>
      <sheetData sheetId="9" refreshError="1"/>
      <sheetData sheetId="10"/>
      <sheetData sheetId="11" refreshError="1"/>
      <sheetData sheetId="12"/>
      <sheetData sheetId="13" refreshError="1"/>
      <sheetData sheetId="14" refreshError="1"/>
      <sheetData sheetId="15" refreshError="1"/>
      <sheetData sheetId="16"/>
      <sheetData sheetId="17"/>
      <sheetData sheetId="18"/>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ECIFICATION"/>
      <sheetName val="SHADIKHANA_ESTT"/>
      <sheetName val="DATA_PRG"/>
      <sheetName val="DATA_COPY"/>
      <sheetName val="DATA_PRG _NO_SEIG"/>
      <sheetName val="SA"/>
      <sheetName val="SHEDULE-A"/>
      <sheetName val="segments-details"/>
      <sheetName val="int-Dia-hdpe"/>
      <sheetName val="habs-list"/>
      <sheetName val="int-Dia-pvc"/>
      <sheetName val="C.C. Road"/>
      <sheetName val="SHE-A(CC Road)"/>
      <sheetName val="Cladding"/>
      <sheetName val="SHE-A(Cladding)"/>
      <sheetName val="Dism-Dormi"/>
      <sheetName val="SHE-A(Dis-Dor)"/>
      <sheetName val="Dis-Office, Library"/>
      <sheetName val="SHE-A(Dis-Lib)"/>
      <sheetName val="Drilling-RJC"/>
      <sheetName val="SHE-A(Dril-Kmm)"/>
      <sheetName val="Drilling-NKP"/>
      <sheetName val="SHE-A(Dril-NKP)"/>
      <sheetName val="LEAD"/>
      <sheetName val="C-data"/>
      <sheetName val="E- DATA "/>
      <sheetName val="WS-DATA"/>
      <sheetName val="Civil"/>
      <sheetName val="Ele"/>
      <sheetName val="GEN-ABS"/>
      <sheetName val="SHE-A"/>
      <sheetName val="Conv"/>
      <sheetName val="Basic Data"/>
      <sheetName val="Joinary"/>
      <sheetName val="MRATES"/>
      <sheetName val="C page"/>
      <sheetName val="El Data1"/>
      <sheetName val="C. Wall"/>
      <sheetName val="G-ABS"/>
      <sheetName val="BOQ"/>
      <sheetName val="load1"/>
      <sheetName val="details1"/>
      <sheetName val="data1"/>
      <sheetName val="load"/>
      <sheetName val="details"/>
      <sheetName val="BidRequirement"/>
      <sheetName val="Note"/>
      <sheetName val="obd data"/>
      <sheetName val="conveyance"/>
      <sheetName val="Input"/>
      <sheetName val="Civil SSR"/>
      <sheetName val="WS SSR"/>
      <sheetName val="Joinery"/>
      <sheetName val="WS Data"/>
      <sheetName val="GA"/>
      <sheetName val="CVL-ABCD"/>
      <sheetName val="WS-ABCD"/>
      <sheetName val="SUM"/>
      <sheetName val="ABS-CVL-MC"/>
      <sheetName val="MC -WS-Abs"/>
      <sheetName val="MC-Stilt"/>
      <sheetName val="MC-GF"/>
      <sheetName val="MC-FF"/>
      <sheetName val="MC-SF"/>
      <sheetName val="MC-TF"/>
      <sheetName val="MC-Terrace"/>
      <sheetName val="MC-WS-Det "/>
      <sheetName val="SUM-BH"/>
      <sheetName val="ABS-CVL-BH"/>
      <sheetName val="ABS-WS-BH"/>
      <sheetName val="Boys Hos-Stilt"/>
      <sheetName val="Boys Hos-GF"/>
      <sheetName val="Boys-Typ (1 -4)"/>
      <sheetName val="Boys-fifth floor"/>
      <sheetName val="Boys Terrace "/>
      <sheetName val="BH-WS"/>
      <sheetName val="SUM-GH"/>
      <sheetName val="ABS-CVL-GH "/>
      <sheetName val="ABS-WS-GH"/>
      <sheetName val="GH-Stilt "/>
      <sheetName val="GH-GF"/>
      <sheetName val="GH-1st &amp; 2nd"/>
      <sheetName val="GH-3rd"/>
      <sheetName val="GHl-4th "/>
      <sheetName val="GH-5th"/>
      <sheetName val="GH-Terrace"/>
      <sheetName val="GH-WS"/>
      <sheetName val="SUM-TS"/>
      <sheetName val="ABS-CVL-TS"/>
      <sheetName val="Abs-WS-TS"/>
      <sheetName val="TS-Stilt"/>
      <sheetName val="TS-Typical"/>
      <sheetName val="TS-8th"/>
      <sheetName val="TS-Terrace  "/>
      <sheetName val="TS-WS "/>
      <sheetName val="SUM-NTS"/>
      <sheetName val="ABS-CVL-NTS"/>
      <sheetName val="ABS-WS-NTS"/>
      <sheetName val="NTS-Stilt"/>
      <sheetName val="NTS-TYP"/>
      <sheetName val="NTS-Terrace"/>
      <sheetName val="NTS-WS"/>
      <sheetName val="SUM-NQ"/>
      <sheetName val="ABS-CVL-NQ"/>
      <sheetName val="ABS-WS-NQ"/>
      <sheetName val="NQ-Stilt"/>
      <sheetName val="NQ-GF"/>
      <sheetName val="NQ-Typical "/>
      <sheetName val="NQ-Terrace "/>
      <sheetName val="NQ-WS"/>
      <sheetName val="CIVL-ABS(Canteen) "/>
      <sheetName val="Canteen-ABS-WS "/>
      <sheetName val="Canteen GF"/>
      <sheetName val="Canteen-WS-Det  "/>
      <sheetName val="ABS-CVL-Kitchen &amp; Dining"/>
      <sheetName val="KIT-ABS-WS"/>
      <sheetName val="Kitchen"/>
      <sheetName val="Kitchen-WS-Det"/>
      <sheetName val="ABS-Security"/>
      <sheetName val="SEC-ABS-WS"/>
      <sheetName val="Security"/>
      <sheetName val="SEC-WS-Det"/>
      <sheetName val="ABS-(site)"/>
      <sheetName val="Retaining wall"/>
      <sheetName val="M.C ROAD"/>
      <sheetName val="M.C SITE "/>
      <sheetName val="Abs-sump 5.0 lit &amp; Pump)"/>
      <sheetName val="Sump(5.0 Lack Litr &amp; Pump"/>
      <sheetName val="Bridge Data 2005-06"/>
      <sheetName val="nodes"/>
      <sheetName val="int-Dia"/>
      <sheetName val="Cover"/>
      <sheetName val="r"/>
      <sheetName val="Specification report"/>
      <sheetName val="DATA-BASE"/>
      <sheetName val="DATA-ABSTRACT"/>
      <sheetName val="GROUND FLOOR"/>
      <sheetName val="Lead statement"/>
      <sheetName val="GF SB Ok "/>
      <sheetName val="Sheet1"/>
      <sheetName val="BWSCPlt"/>
      <sheetName val="CI"/>
      <sheetName val="DI"/>
      <sheetName val="G.R.P"/>
      <sheetName val="HDPE"/>
      <sheetName val="PSC REVISED"/>
      <sheetName val="pvc"/>
      <sheetName val="pvc_basic"/>
      <sheetName val="Work_sheet"/>
      <sheetName val="Road data"/>
      <sheetName val="data"/>
      <sheetName val="t_prsr"/>
      <sheetName val="id"/>
      <sheetName val=" "/>
      <sheetName val="EST 17-18 Final (2)"/>
      <sheetName val="BOQ Est-WS "/>
      <sheetName val="BOQ Est-Civil"/>
      <sheetName val="Est-Civil"/>
      <sheetName val="Est-WS"/>
      <sheetName val="EST 17-18 Final"/>
      <sheetName val="Qualification"/>
      <sheetName val="RMR"/>
      <sheetName val="Road Detail Est."/>
      <sheetName val="Labour"/>
      <sheetName val="Main sheet"/>
      <sheetName val="data existing_do not delete"/>
      <sheetName val="0000000000000"/>
      <sheetName val="Civil Works"/>
      <sheetName val="m"/>
      <sheetName val="Abs Estimate CIVIL (2)"/>
      <sheetName val="gen"/>
      <sheetName val="Civil (2)"/>
      <sheetName val="DataInput"/>
      <sheetName val="DataInput-1"/>
      <sheetName val="Leads"/>
      <sheetName val="DI Rate Analysis"/>
      <sheetName val="Economic RisingMain  Ph-I"/>
      <sheetName val="Data rough"/>
      <sheetName val="Common "/>
      <sheetName val="coverpage"/>
      <sheetName val="PH data"/>
      <sheetName val="v"/>
      <sheetName val="Nspt-smp-final-ORIGINAL"/>
      <sheetName val="PS1"/>
      <sheetName val="Sheet9"/>
      <sheetName val="Sheet1 (2)"/>
      <sheetName val="Data.F8.BTR"/>
      <sheetName val="labour coeff"/>
      <sheetName val="p&amp;m"/>
      <sheetName val="TBAL9697 -group wise  sdpl"/>
      <sheetName val="Staff Acco."/>
      <sheetName val="dBase"/>
      <sheetName val="GF Columns"/>
      <sheetName val="Material"/>
      <sheetName val="labour rates"/>
      <sheetName val="Lookup"/>
      <sheetName val="Estimate "/>
      <sheetName val="Plant &amp;  Machinery"/>
      <sheetName val="abs road"/>
      <sheetName val="R_Det"/>
      <sheetName val="mlead"/>
      <sheetName val="HDPE-pipe-rates"/>
      <sheetName val="pvc-pipe-rates"/>
      <sheetName val="mas_hab"/>
      <sheetName val="Sheet2"/>
      <sheetName val="electrical data 4"/>
      <sheetName val="Building Data gst (2)"/>
      <sheetName val="Houseing"/>
      <sheetName val="Housing Embaded Taxes"/>
      <sheetName val="Infra (2)"/>
      <sheetName val="Infra"/>
      <sheetName val="Infra Embaded Taxes"/>
      <sheetName val="Sump &amp; ST (2)"/>
      <sheetName val="B Datas"/>
      <sheetName val="Building Data gst"/>
      <sheetName val="Sewer"/>
      <sheetName val="Sewer Lines"/>
      <sheetName val="data-HDPE &amp; PVC pipes (2)"/>
      <sheetName val="Electrical (2)"/>
      <sheetName val="Tax statement"/>
      <sheetName val="Valves"/>
      <sheetName val="data-Chamber-1"/>
      <sheetName val="data-RWHS"/>
      <sheetName val="MH-est (2)"/>
      <sheetName val="A"/>
      <sheetName val="Water Supply"/>
      <sheetName val="AA"/>
      <sheetName val="Electrical"/>
      <sheetName val="Sanitary"/>
      <sheetName val="Building Data"/>
      <sheetName val="Sump &amp; ST"/>
      <sheetName val="data-HDPE &amp; PVC pipes"/>
      <sheetName val="RC-Bore wells-1"/>
      <sheetName val="RC-Bore wells-3"/>
      <sheetName val="RC-Bore wells-2"/>
      <sheetName val="drains Data"/>
      <sheetName val="CC Roads Data"/>
      <sheetName val="drains-data-GHMC-16-17"/>
      <sheetName val="Ele. DATA"/>
      <sheetName val="Lead- 16-17"/>
      <sheetName val="PH data-16-17"/>
      <sheetName val="data-Lowering"/>
      <sheetName val="data-MH"/>
      <sheetName val="MH-est"/>
      <sheetName val="CI Spe."/>
      <sheetName val="Taxes"/>
      <sheetName val="BOQ+ final"/>
      <sheetName val="ws-09-ahmedguda"/>
      <sheetName val="D.pochampally"/>
      <sheetName val="fire fighting"/>
      <sheetName val="Sheet3"/>
      <sheetName val="ABSTRACT"/>
      <sheetName val="upto"/>
      <sheetName val="final abstract"/>
      <sheetName val="SubAnlysis"/>
      <sheetName val="DATA_PRG__NO_SEIG"/>
      <sheetName val="C_C__Road"/>
      <sheetName val="SHE-A(CC_Road)"/>
      <sheetName val="Dis-Office,_Library"/>
      <sheetName val="E-_DATA_"/>
      <sheetName val="Basic_Data"/>
      <sheetName val="C_page"/>
      <sheetName val="El_Data1"/>
      <sheetName val="C__Wall"/>
      <sheetName val="obd_data"/>
      <sheetName val="Bridge_Data_2005-06"/>
      <sheetName val="Specification_report"/>
      <sheetName val="GROUND_FLOOR"/>
      <sheetName val="Lead_statement"/>
      <sheetName val="GF_SB_Ok_"/>
      <sheetName val="G_R_P"/>
      <sheetName val="PSC_REVISED"/>
      <sheetName val="data_existing_do_not_delete"/>
      <sheetName val="Road_data"/>
      <sheetName val="Civil_SSR"/>
      <sheetName val="WS_SSR"/>
      <sheetName val="WS_Data"/>
      <sheetName val="MC_-WS-Abs"/>
      <sheetName val="MC-WS-Det_"/>
      <sheetName val="Boys_Hos-Stilt"/>
      <sheetName val="Boys_Hos-GF"/>
      <sheetName val="Boys-Typ_(1_-4)"/>
      <sheetName val="Boys-fifth_floor"/>
      <sheetName val="Boys_Terrace_"/>
      <sheetName val="ABS-CVL-GH_"/>
      <sheetName val="GH-Stilt_"/>
      <sheetName val="GH-1st_&amp;_2nd"/>
      <sheetName val="GHl-4th_"/>
      <sheetName val="TS-Terrace__"/>
      <sheetName val="TS-WS_"/>
      <sheetName val="NQ-Typical_"/>
      <sheetName val="NQ-Terrace_"/>
      <sheetName val="CIVL-ABS(Canteen)_"/>
      <sheetName val="Canteen-ABS-WS_"/>
      <sheetName val="Canteen_GF"/>
      <sheetName val="Canteen-WS-Det__"/>
      <sheetName val="ABS-CVL-Kitchen_&amp;_Dining"/>
      <sheetName val="Retaining_wall"/>
      <sheetName val="M_C_ROAD"/>
      <sheetName val="M_C_SITE_"/>
      <sheetName val="Abs-sump_5_0_lit_&amp;_Pump)"/>
      <sheetName val="Sump(5_0_Lack_Litr_&amp;_Pump"/>
      <sheetName val="_"/>
      <sheetName val="EST_17-18_Final_(2)"/>
      <sheetName val="BOQ_Est-WS_"/>
      <sheetName val="BOQ_Est-Civil"/>
      <sheetName val="EST_17-18_Final"/>
      <sheetName val="Road_Detail_Est_"/>
      <sheetName val="Main_sheet"/>
      <sheetName val="Abs_Estimate_CIVIL_(2)"/>
      <sheetName val="Civil_Works"/>
      <sheetName val="Civil_(2)"/>
      <sheetName val="PH_data"/>
      <sheetName val="DI_Rate_Analysis"/>
      <sheetName val="Economic_RisingMain__Ph-I"/>
      <sheetName val="Data_rough"/>
      <sheetName val="Common_"/>
      <sheetName val="ELE-data"/>
      <sheetName val="D&amp;W DATA 1"/>
      <sheetName val="ABS WITH PS CHAGES"/>
      <sheetName val="GRILL DATA"/>
      <sheetName val="Grill data 2"/>
      <sheetName val="Girls New Toilet Block"/>
      <sheetName val="DRINKING WATER"/>
      <sheetName val="Major Repairs"/>
      <sheetName val="Boys toilets rep"/>
      <sheetName val="boys toilets rep "/>
      <sheetName val="SUMP"/>
      <sheetName val="PATHWAY"/>
      <sheetName val="Head room"/>
      <sheetName val="Electrification"/>
      <sheetName val="students furniture"/>
      <sheetName val="staff furniture"/>
      <sheetName val="Library furniture"/>
      <sheetName val="computer lab furniture"/>
      <sheetName val="Dining Dismantling"/>
      <sheetName val="Dining hall furniture "/>
      <sheetName val="Green Chalk boards"/>
      <sheetName val="Paintings"/>
      <sheetName val="C wall ARH"/>
      <sheetName val="C wall raising"/>
      <sheetName val="Fencing"/>
      <sheetName val="MD"/>
      <sheetName val="kitchen conversion"/>
      <sheetName val="ACR's 4 nos- SF"/>
      <sheetName val="RCC TANK DATA"/>
      <sheetName val="CC road data"/>
      <sheetName val="W&amp;S"/>
      <sheetName val="ABS-CVL-SEC"/>
      <sheetName val="ABS-WS-SEC"/>
      <sheetName val="ABS-ELE-SEC"/>
      <sheetName val="Security-GF "/>
      <sheetName val="Ws-Det-Security"/>
      <sheetName val="girls 2 units"/>
      <sheetName val="boys 2 units"/>
      <sheetName val="new girls toilet"/>
      <sheetName val="G.TOILET W.S"/>
      <sheetName val="G.toil elec"/>
      <sheetName val="new boys toilet"/>
      <sheetName val="B.Toilet w.s"/>
      <sheetName val="B.toilet elec"/>
      <sheetName val="toilet repairs"/>
      <sheetName val="kitchen shed"/>
      <sheetName val="Dining hall"/>
      <sheetName val="Dining electrical"/>
      <sheetName val="Dining hall (2)"/>
      <sheetName val="DP"/>
      <sheetName val="hdpe-rates"/>
      <sheetName val="hdpe weights"/>
      <sheetName val="ssr-rates"/>
      <sheetName val="pvc-rates"/>
      <sheetName val="PVC weights"/>
      <sheetName val="detls"/>
      <sheetName val="m1"/>
      <sheetName val="Detailed"/>
      <sheetName val="ewst"/>
      <sheetName val="AV-HDPE"/>
      <sheetName val="Di_gate-HDPE"/>
      <sheetName val="water-hammar-strenght"/>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RATES"/>
      <sheetName val="Data o"/>
      <sheetName val="PVC_dia"/>
      <sheetName val="Data_Bit_I"/>
      <sheetName val="maya"/>
      <sheetName val="Data well"/>
      <sheetName val="CPHEEO"/>
      <sheetName val="wh_data_R"/>
      <sheetName val="HPC Bill (1) 1st"/>
      <sheetName val="20kL-design-final"/>
      <sheetName val="HS final-2"/>
      <sheetName val="Summary"/>
      <sheetName val="Iocount"/>
      <sheetName val="Mp-team 1"/>
    </sheetNames>
    <sheetDataSet>
      <sheetData sheetId="0" refreshError="1"/>
      <sheetData sheetId="1" refreshError="1"/>
      <sheetData sheetId="2" refreshError="1">
        <row r="4">
          <cell r="B4" t="str">
            <v>KOLLAPUR</v>
          </cell>
        </row>
        <row r="5">
          <cell r="H5">
            <v>7.5</v>
          </cell>
        </row>
        <row r="86">
          <cell r="H86">
            <v>769.6</v>
          </cell>
        </row>
        <row r="109">
          <cell r="H109">
            <v>780.7</v>
          </cell>
        </row>
        <row r="159">
          <cell r="H159">
            <v>2155.15</v>
          </cell>
        </row>
        <row r="166">
          <cell r="H166">
            <v>2355.15</v>
          </cell>
        </row>
        <row r="173">
          <cell r="H173">
            <v>2255.15</v>
          </cell>
        </row>
        <row r="180">
          <cell r="H180">
            <v>90</v>
          </cell>
        </row>
        <row r="211">
          <cell r="H211">
            <v>1085.3500000000001</v>
          </cell>
        </row>
        <row r="296">
          <cell r="H296">
            <v>486.45000000000005</v>
          </cell>
        </row>
        <row r="317">
          <cell r="H317">
            <v>1362.5</v>
          </cell>
        </row>
        <row r="328">
          <cell r="H328">
            <v>132.15</v>
          </cell>
        </row>
        <row r="345">
          <cell r="H345">
            <v>376.8</v>
          </cell>
        </row>
        <row r="351">
          <cell r="H351">
            <v>70</v>
          </cell>
        </row>
        <row r="366">
          <cell r="F366">
            <v>3455</v>
          </cell>
        </row>
        <row r="371">
          <cell r="F371">
            <v>2170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sheetData sheetId="307"/>
      <sheetData sheetId="308"/>
      <sheetData sheetId="309"/>
      <sheetData sheetId="310"/>
      <sheetData sheetId="311"/>
      <sheetData sheetId="312"/>
      <sheetData sheetId="313"/>
      <sheetData sheetId="314"/>
      <sheetData sheetId="315"/>
      <sheetData sheetId="316"/>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T"/>
      <sheetName val="LS"/>
      <sheetName val="Rates"/>
      <sheetName val="Commu  Room GA"/>
      <sheetName val="estimate"/>
      <sheetName val="Data"/>
      <sheetName val="Basic Input"/>
      <sheetName val="F type PSB WITH MST"/>
      <sheetName val="library"/>
      <sheetName val="DIRECTOR QTR"/>
      <sheetName val="PAREDE GROUND "/>
      <sheetName val="GA"/>
      <sheetName val="WS&amp;E"/>
      <sheetName val="MST "/>
      <sheetName val="w. s &amp; drainage"/>
      <sheetName val="Conveyance"/>
      <sheetName val="Abstract"/>
      <sheetName val="Abs-Civil"/>
      <sheetName val="Chart"/>
      <sheetName val="1st&amp;2nd sotc"/>
      <sheetName val="2nd fl. IOM"/>
      <sheetName val="Electrical data 12-13"/>
      <sheetName val="W.Supply"/>
      <sheetName val="Door Datas"/>
      <sheetName val="Road datas"/>
      <sheetName val="Sheet1"/>
      <sheetName val="DATA_PRG"/>
      <sheetName val="segments-details"/>
      <sheetName val="int-Dia-hdpe"/>
      <sheetName val="habs-list"/>
      <sheetName val="int-Dia-pvc"/>
      <sheetName val="Material"/>
      <sheetName val="Suppl-data"/>
      <sheetName val="Relig-place"/>
      <sheetName val="Work_sheet"/>
      <sheetName val="SPECS"/>
      <sheetName val="MRATES"/>
      <sheetName val="Rates 2008-09"/>
      <sheetName val="Lead"/>
      <sheetName val="data existing_do not delete"/>
      <sheetName val="leads"/>
      <sheetName val="gen"/>
      <sheetName val="Lead statement"/>
      <sheetName val="r"/>
      <sheetName val="CC Road"/>
      <sheetName val="wordsdata"/>
      <sheetName val="Plant &amp;  Machinery"/>
      <sheetName val="C-data"/>
      <sheetName val="nodes"/>
      <sheetName val="int-Dia"/>
      <sheetName val="joinery data"/>
      <sheetName val="Road Detail Est."/>
      <sheetName val="MRoad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GEN. ABS."/>
      <sheetName val="MRoad data"/>
      <sheetName val="MRATES"/>
      <sheetName val="MBTLead"/>
      <sheetName val="MRMR"/>
      <sheetName val="MRoadMap"/>
      <sheetName val="Lead Chart"/>
      <sheetName val="Quarry Chart"/>
      <sheetName val="Road Est."/>
      <sheetName val="Median"/>
      <sheetName val="Slab Culvert 51.10"/>
      <sheetName val="Slab Wid.52.4"/>
      <sheetName val="Wid.Pipe cul 52.10"/>
      <sheetName val="P.C.Drawing"/>
      <sheetName val="C.S.OF DIVIDER"/>
      <sheetName val="DATA_PRG"/>
      <sheetName val="segments-details"/>
      <sheetName val="int-Dia-hdpe"/>
      <sheetName val="habs-list"/>
      <sheetName val="int-Dia-pvc"/>
      <sheetName val="Lead statement"/>
      <sheetName val="Common "/>
      <sheetName val="maya"/>
      <sheetName val="Data"/>
      <sheetName val="lead"/>
      <sheetName val="abst"/>
      <sheetName val="design"/>
      <sheetName val="Lead statement ss5"/>
      <sheetName val="inWords"/>
    </sheetNames>
    <sheetDataSet>
      <sheetData sheetId="0" refreshError="1"/>
      <sheetData sheetId="1" refreshError="1"/>
      <sheetData sheetId="2" refreshError="1"/>
      <sheetData sheetId="3" refreshError="1"/>
      <sheetData sheetId="4"/>
      <sheetData sheetId="5" refreshError="1">
        <row r="36">
          <cell r="F36">
            <v>160</v>
          </cell>
        </row>
        <row r="52">
          <cell r="H52">
            <v>6</v>
          </cell>
        </row>
        <row r="54">
          <cell r="H54">
            <v>10</v>
          </cell>
        </row>
      </sheetData>
      <sheetData sheetId="6"/>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
      <sheetName val="Conveyance"/>
      <sheetName val="Labour"/>
      <sheetName val="Common "/>
      <sheetName val="building"/>
      <sheetName val="RMR"/>
      <sheetName val="Data"/>
      <sheetName val="DAE"/>
      <sheetName val="GA "/>
      <sheetName val="MRATES"/>
      <sheetName val="mlead"/>
      <sheetName val="abs road"/>
      <sheetName val="coverpage"/>
      <sheetName val="Road data"/>
      <sheetName val="R_Det"/>
      <sheetName val="Lead"/>
      <sheetName val="Bridge Data 2005-06"/>
      <sheetName val="v"/>
      <sheetName val="LEADS"/>
      <sheetName val="Plant &amp;  Machinery"/>
      <sheetName val="Material"/>
      <sheetName val="DATA-BASE"/>
      <sheetName val="DATA-ABSTRACT"/>
      <sheetName val="Bitumen trunk"/>
      <sheetName val="Feeder"/>
      <sheetName val="R99 etc"/>
      <sheetName val="Trunk unpaved"/>
      <sheetName val="SSR 2014-15 Rates"/>
      <sheetName val="Lead statement"/>
      <sheetName val="C-data"/>
      <sheetName val="Lead statement ss5"/>
      <sheetName val="CPI"/>
      <sheetName val="WPI C"/>
      <sheetName val="WPI all"/>
      <sheetName val="WPI HM"/>
      <sheetName val="WPI S"/>
      <sheetName val="maya"/>
      <sheetName val="dBase"/>
      <sheetName val="Data-ELSR"/>
      <sheetName val="Mortars"/>
      <sheetName val=" Data -Valves"/>
      <sheetName val="Staff Acco."/>
      <sheetName val="DATA_PRG"/>
      <sheetName val="Work_sheet"/>
      <sheetName val="inWords"/>
      <sheetName val="Relig-place"/>
      <sheetName val="factors"/>
      <sheetName val="Main sheet"/>
      <sheetName val="Datas"/>
      <sheetName val="Data.F8.BTR"/>
      <sheetName val="General"/>
      <sheetName val="PUMP_DATA"/>
      <sheetName val="HDPE-pipe-rates"/>
      <sheetName val="pvc-pipe-rates"/>
      <sheetName val="sg-clay(d)"/>
      <sheetName val="ABS.C.D."/>
      <sheetName val="Intro."/>
      <sheetName val="labour coeff"/>
      <sheetName val="gen"/>
      <sheetName val="Sheet3"/>
      <sheetName val="Sheet1"/>
      <sheetName val="Sheet9"/>
      <sheetName val="pvc_basic"/>
      <sheetName val="HDPE"/>
      <sheetName val="DI"/>
      <sheetName val="pvc"/>
      <sheetName val="segments-details"/>
      <sheetName val="int-Dia-hdpe"/>
      <sheetName val="habs-list"/>
      <sheetName val="int-Dia-pvc"/>
      <sheetName val="wh_data"/>
      <sheetName val="wh_data_R"/>
      <sheetName val="CPHEEO"/>
      <sheetName val="input"/>
      <sheetName val="p&amp;m"/>
      <sheetName val="rates"/>
      <sheetName val="WPI CM"/>
      <sheetName val="Elc.Stnd.Data-18-19-final  (2)"/>
      <sheetName val="DISCOUNT"/>
      <sheetName val="m"/>
      <sheetName val="SUMP1420KL@HW"/>
      <sheetName val="Sheet2"/>
      <sheetName val="General_"/>
      <sheetName val="Common_"/>
      <sheetName val="GA_"/>
      <sheetName val="abs_road"/>
      <sheetName val="Road_data"/>
      <sheetName val="Plant_&amp;__Machinery"/>
      <sheetName val="Bridge_Data_2005-06"/>
      <sheetName val="Bitumen_trunk"/>
      <sheetName val="R99_etc"/>
      <sheetName val="Trunk_unpaved"/>
      <sheetName val="SSR_2014-15_Rates"/>
      <sheetName val="Lead_statement"/>
      <sheetName val="Lead_statement_ss5"/>
      <sheetName val="_Data_-Valves"/>
      <sheetName val="Staff_Acco_"/>
      <sheetName val="WPI_C"/>
      <sheetName val="WPI_all"/>
      <sheetName val="WPI_HM"/>
      <sheetName val="WPI_S"/>
      <sheetName val="Data_F8_BTR"/>
      <sheetName val="Intro_"/>
      <sheetName val="Main_sheet"/>
      <sheetName val="Convey"/>
      <sheetName val="m1"/>
      <sheetName val="0000000000000"/>
      <sheetName val="r"/>
      <sheetName val="Cover"/>
      <sheetName val="Sheet1 (2)"/>
      <sheetName val="1V800"/>
      <sheetName val="abst"/>
      <sheetName val="design"/>
      <sheetName val="BWSCPlt"/>
      <sheetName val="CI"/>
      <sheetName val="G.R.P"/>
      <sheetName val="PSC REVISED"/>
      <sheetName val="data-WS &amp; Sanitary-17-18."/>
      <sheetName val="PH data"/>
      <sheetName val="MRMECADAMoad data"/>
      <sheetName val="Masonry"/>
      <sheetName val="l"/>
      <sheetName val="BTR"/>
      <sheetName val="GROUND FLOOR"/>
      <sheetName val="Levels"/>
      <sheetName val="MASTER_RATE ANALYSIS"/>
      <sheetName val="GenAbst"/>
      <sheetName val="Basicrates"/>
      <sheetName val="Bed Class"/>
      <sheetName val="CPIPE"/>
      <sheetName val="CPIPE2"/>
      <sheetName val="Cs"/>
      <sheetName val="DVALUE"/>
      <sheetName val="THK"/>
    </sheetNames>
    <sheetDataSet>
      <sheetData sheetId="0">
        <row r="21">
          <cell r="D21">
            <v>148</v>
          </cell>
        </row>
      </sheetData>
      <sheetData sheetId="1"/>
      <sheetData sheetId="2"/>
      <sheetData sheetId="3" refreshError="1">
        <row r="21">
          <cell r="D21">
            <v>148</v>
          </cell>
        </row>
        <row r="22">
          <cell r="D22">
            <v>102</v>
          </cell>
        </row>
      </sheetData>
      <sheetData sheetId="4"/>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sheetData sheetId="86"/>
      <sheetData sheetId="87"/>
      <sheetData sheetId="88"/>
      <sheetData sheetId="89" refreshError="1"/>
      <sheetData sheetId="90" refreshError="1"/>
      <sheetData sheetId="91" refreshError="1"/>
      <sheetData sheetId="92" refreshError="1"/>
      <sheetData sheetId="93" refreshError="1"/>
      <sheetData sheetId="94"/>
      <sheetData sheetId="95"/>
      <sheetData sheetId="96"/>
      <sheetData sheetId="97"/>
      <sheetData sheetId="98" refreshError="1"/>
      <sheetData sheetId="99"/>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ORMAS"/>
      <sheetName val="CHECK-SLIP"/>
      <sheetName val="DESIGN NORMS"/>
      <sheetName val="DESIGN CALUCULATIONS"/>
      <sheetName val="ABSTRACT-DESIGN CALUCULATIONS"/>
      <sheetName val="GRAVITY MAIN"/>
      <sheetName val="PUMPING MAIN"/>
      <sheetName val="PUMP SETS DESIGN"/>
      <sheetName val="GENERAL-ABSTRACT"/>
      <sheetName val="COMPONENTS"/>
      <sheetName val="DATA-ABSTRACT"/>
      <sheetName val="SSR(Buildings)"/>
      <sheetName val="SSR(PH)"/>
      <sheetName val="SSR(I&amp;CAD)"/>
      <sheetName val="PVC-Rates"/>
      <sheetName val="Labour charges"/>
      <sheetName val="Labour charges(detl)"/>
      <sheetName val="LEAD STATEMENT"/>
      <sheetName val="OHSR(Detail)"/>
      <sheetName val="DUMMY_EST"/>
      <sheetName val="DATA-LIST"/>
      <sheetName val="DATA SHEET"/>
      <sheetName val="DATA OHSR"/>
      <sheetName val="DATA AC PIPES"/>
      <sheetName val="DATA PVC PIPES"/>
      <sheetName val="BORE WELL"/>
      <sheetName val="SS TANK(HOMO)"/>
      <sheetName val="SS FILTERS"/>
      <sheetName val="SS TANK(HET)"/>
      <sheetName val="SS FILTERS(SQM)"/>
      <sheetName val="OHSR"/>
      <sheetName val="TRANSMISSION MAINS"/>
      <sheetName val="PUMP SETS"/>
      <sheetName val="WEIR CHAMBER"/>
      <sheetName val="PUMP HOUSE"/>
      <sheetName val="PUMP HOUSE(SQM)"/>
      <sheetName val="CW SUMP"/>
      <sheetName val="RWW_PH"/>
      <sheetName val="RAW WATER WELL"/>
      <sheetName val="VALVE PIT"/>
      <sheetName val="FLOW-DIAGRAM"/>
      <sheetName val="DATA-BASE"/>
      <sheetName val="TRANS.MAINS.LEVELS"/>
      <sheetName val="SSF(INT.CONS)"/>
      <sheetName val="DATA_ABSTRACT"/>
      <sheetName val="DATA_BASE"/>
      <sheetName val="m"/>
    </sheetNames>
    <sheetDataSet>
      <sheetData sheetId="0"/>
      <sheetData sheetId="1"/>
      <sheetData sheetId="2"/>
      <sheetData sheetId="3"/>
      <sheetData sheetId="4"/>
      <sheetData sheetId="5"/>
      <sheetData sheetId="6"/>
      <sheetData sheetId="7"/>
      <sheetData sheetId="8"/>
      <sheetData sheetId="9"/>
      <sheetData sheetId="10" refreshError="1">
        <row r="11">
          <cell r="A11" t="str">
            <v>Thickness</v>
          </cell>
          <cell r="B11" t="str">
            <v>Rate</v>
          </cell>
        </row>
        <row r="12">
          <cell r="A12">
            <v>7.4999999999999997E-2</v>
          </cell>
          <cell r="B12">
            <v>4024.05</v>
          </cell>
        </row>
        <row r="13">
          <cell r="A13">
            <v>0.1</v>
          </cell>
          <cell r="B13">
            <v>3711.75</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row r="6">
          <cell r="I6" t="str">
            <v>DIA</v>
          </cell>
          <cell r="J6" t="str">
            <v xml:space="preserve">THICKNESS </v>
          </cell>
          <cell r="K6" t="str">
            <v>OFF SET</v>
          </cell>
          <cell r="L6" t="str">
            <v>LEAN CONCRETE OFF SET</v>
          </cell>
          <cell r="M6" t="str">
            <v>THICKNESS</v>
          </cell>
          <cell r="N6" t="str">
            <v>RISE</v>
          </cell>
          <cell r="O6" t="str">
            <v>RADIUS OF CURVATURE</v>
          </cell>
          <cell r="P6" t="str">
            <v>OUTSIDE PROJECTION FOR FLAT SLABS</v>
          </cell>
          <cell r="Q6" t="str">
            <v>WIDTH</v>
          </cell>
          <cell r="R6" t="str">
            <v>HEIGHT</v>
          </cell>
          <cell r="S6" t="str">
            <v>Qty of Steel</v>
          </cell>
          <cell r="T6" t="str">
            <v>Side Wall Thickness</v>
          </cell>
        </row>
        <row r="7">
          <cell r="I7" t="str">
            <v>3A</v>
          </cell>
          <cell r="J7">
            <v>0.2</v>
          </cell>
          <cell r="K7">
            <v>0.15</v>
          </cell>
          <cell r="L7">
            <v>0.2</v>
          </cell>
          <cell r="M7">
            <v>0.1</v>
          </cell>
          <cell r="N7">
            <v>0</v>
          </cell>
          <cell r="O7">
            <v>8</v>
          </cell>
          <cell r="P7">
            <v>0.15</v>
          </cell>
          <cell r="Q7" t="str">
            <v>N.A.</v>
          </cell>
          <cell r="R7" t="str">
            <v>N.A.</v>
          </cell>
          <cell r="T7">
            <v>0.15</v>
          </cell>
        </row>
        <row r="8">
          <cell r="I8" t="str">
            <v>3B</v>
          </cell>
          <cell r="J8">
            <v>0.15</v>
          </cell>
          <cell r="K8">
            <v>0.15</v>
          </cell>
          <cell r="L8">
            <v>0.2</v>
          </cell>
          <cell r="M8">
            <v>0.1</v>
          </cell>
          <cell r="N8">
            <v>0</v>
          </cell>
          <cell r="O8">
            <v>8</v>
          </cell>
          <cell r="P8">
            <v>0.15</v>
          </cell>
          <cell r="Q8" t="str">
            <v>N.A.</v>
          </cell>
          <cell r="R8" t="str">
            <v>N.A.</v>
          </cell>
          <cell r="T8">
            <v>0.15</v>
          </cell>
        </row>
        <row r="9">
          <cell r="I9" t="str">
            <v>4A</v>
          </cell>
          <cell r="J9">
            <v>0.25</v>
          </cell>
          <cell r="K9">
            <v>0.3</v>
          </cell>
          <cell r="L9">
            <v>0.2</v>
          </cell>
          <cell r="M9">
            <v>0.1</v>
          </cell>
          <cell r="N9">
            <v>0</v>
          </cell>
          <cell r="O9">
            <v>8</v>
          </cell>
          <cell r="P9">
            <v>0.15</v>
          </cell>
          <cell r="Q9" t="str">
            <v>N.A.</v>
          </cell>
          <cell r="R9" t="str">
            <v>N.A.</v>
          </cell>
          <cell r="T9">
            <v>0.15</v>
          </cell>
        </row>
        <row r="10">
          <cell r="I10" t="str">
            <v>4B</v>
          </cell>
          <cell r="J10">
            <v>0.15</v>
          </cell>
          <cell r="K10">
            <v>0.15</v>
          </cell>
          <cell r="L10">
            <v>0.2</v>
          </cell>
          <cell r="M10">
            <v>0.1</v>
          </cell>
          <cell r="N10">
            <v>0</v>
          </cell>
          <cell r="O10">
            <v>8</v>
          </cell>
          <cell r="P10">
            <v>0.15</v>
          </cell>
          <cell r="Q10" t="str">
            <v>N.A.</v>
          </cell>
          <cell r="R10" t="str">
            <v>N.A.</v>
          </cell>
          <cell r="T10">
            <v>0.15</v>
          </cell>
        </row>
        <row r="11">
          <cell r="I11" t="str">
            <v>5A</v>
          </cell>
          <cell r="J11">
            <v>0.25</v>
          </cell>
          <cell r="K11">
            <v>0.45</v>
          </cell>
          <cell r="L11">
            <v>0.2</v>
          </cell>
          <cell r="M11">
            <v>7.4999999999999997E-2</v>
          </cell>
          <cell r="N11">
            <v>1</v>
          </cell>
          <cell r="O11">
            <v>3.62</v>
          </cell>
          <cell r="P11" t="str">
            <v>N.A.</v>
          </cell>
          <cell r="Q11">
            <v>0.2</v>
          </cell>
          <cell r="R11">
            <v>0.15</v>
          </cell>
          <cell r="S11">
            <v>1350</v>
          </cell>
          <cell r="T11">
            <v>0.15</v>
          </cell>
        </row>
        <row r="12">
          <cell r="I12" t="str">
            <v>5B</v>
          </cell>
          <cell r="J12">
            <v>0.15</v>
          </cell>
          <cell r="K12">
            <v>0.15</v>
          </cell>
          <cell r="L12">
            <v>0.2</v>
          </cell>
          <cell r="M12">
            <v>7.4999999999999997E-2</v>
          </cell>
          <cell r="N12">
            <v>1</v>
          </cell>
          <cell r="O12">
            <v>3.62</v>
          </cell>
          <cell r="P12" t="str">
            <v>N.A.</v>
          </cell>
          <cell r="Q12">
            <v>0.2</v>
          </cell>
          <cell r="R12">
            <v>0.15</v>
          </cell>
          <cell r="S12">
            <v>1200</v>
          </cell>
          <cell r="T12">
            <v>0.15</v>
          </cell>
        </row>
        <row r="13">
          <cell r="I13" t="str">
            <v>6A</v>
          </cell>
          <cell r="J13">
            <v>0.3</v>
          </cell>
          <cell r="K13">
            <v>0.3</v>
          </cell>
          <cell r="L13">
            <v>0.2</v>
          </cell>
          <cell r="M13">
            <v>7.4999999999999997E-2</v>
          </cell>
          <cell r="N13">
            <v>1.1299999999999999</v>
          </cell>
          <cell r="O13">
            <v>4.54</v>
          </cell>
          <cell r="P13" t="str">
            <v>N.A.</v>
          </cell>
          <cell r="Q13">
            <v>0.2</v>
          </cell>
          <cell r="R13">
            <v>0.15</v>
          </cell>
          <cell r="S13">
            <v>1400</v>
          </cell>
          <cell r="T13">
            <v>0.15</v>
          </cell>
        </row>
        <row r="14">
          <cell r="I14" t="str">
            <v>6B</v>
          </cell>
          <cell r="J14">
            <v>0.15</v>
          </cell>
          <cell r="K14">
            <v>0.15</v>
          </cell>
          <cell r="L14">
            <v>0.2</v>
          </cell>
          <cell r="M14">
            <v>7.4999999999999997E-2</v>
          </cell>
          <cell r="N14">
            <v>1.1299999999999999</v>
          </cell>
          <cell r="O14">
            <v>4.54</v>
          </cell>
          <cell r="P14" t="str">
            <v>N.A.</v>
          </cell>
          <cell r="Q14">
            <v>0.2</v>
          </cell>
          <cell r="R14">
            <v>0.15</v>
          </cell>
          <cell r="S14">
            <v>1225</v>
          </cell>
          <cell r="T14">
            <v>0.15</v>
          </cell>
        </row>
        <row r="15">
          <cell r="I15" t="str">
            <v>7A</v>
          </cell>
          <cell r="J15">
            <v>0.3</v>
          </cell>
          <cell r="K15">
            <v>0.45</v>
          </cell>
          <cell r="L15">
            <v>0.2</v>
          </cell>
          <cell r="M15">
            <v>7.4999999999999997E-2</v>
          </cell>
          <cell r="N15">
            <v>1.1299999999999999</v>
          </cell>
          <cell r="O15">
            <v>6</v>
          </cell>
          <cell r="P15" t="str">
            <v>N.A.</v>
          </cell>
          <cell r="Q15">
            <v>0.2</v>
          </cell>
          <cell r="R15">
            <v>0.15</v>
          </cell>
          <cell r="S15">
            <v>1500</v>
          </cell>
          <cell r="T15">
            <v>0.15</v>
          </cell>
        </row>
        <row r="16">
          <cell r="I16" t="str">
            <v>7B</v>
          </cell>
          <cell r="J16">
            <v>0.15</v>
          </cell>
          <cell r="K16">
            <v>0.15</v>
          </cell>
          <cell r="L16">
            <v>0.2</v>
          </cell>
          <cell r="M16">
            <v>7.4999999999999997E-2</v>
          </cell>
          <cell r="N16">
            <v>1.1299999999999999</v>
          </cell>
          <cell r="O16">
            <v>6</v>
          </cell>
          <cell r="P16" t="str">
            <v>N.A.</v>
          </cell>
          <cell r="Q16">
            <v>0.2</v>
          </cell>
          <cell r="R16">
            <v>0.15</v>
          </cell>
          <cell r="S16">
            <v>1250</v>
          </cell>
          <cell r="T16">
            <v>0.15</v>
          </cell>
        </row>
        <row r="17">
          <cell r="I17" t="str">
            <v>8A</v>
          </cell>
          <cell r="J17">
            <v>0.3</v>
          </cell>
          <cell r="K17">
            <v>0.6</v>
          </cell>
          <cell r="L17">
            <v>0.2</v>
          </cell>
          <cell r="M17">
            <v>7.4999999999999997E-2</v>
          </cell>
          <cell r="N17">
            <v>1.6</v>
          </cell>
          <cell r="O17">
            <v>5.8</v>
          </cell>
          <cell r="P17" t="str">
            <v>N.A.</v>
          </cell>
          <cell r="Q17">
            <v>0.2</v>
          </cell>
          <cell r="R17">
            <v>0.15</v>
          </cell>
          <cell r="S17">
            <v>1800</v>
          </cell>
          <cell r="T17">
            <v>0.15</v>
          </cell>
        </row>
        <row r="18">
          <cell r="I18" t="str">
            <v>8B</v>
          </cell>
          <cell r="J18">
            <v>0.15</v>
          </cell>
          <cell r="K18">
            <v>0.15</v>
          </cell>
          <cell r="L18">
            <v>0.2</v>
          </cell>
          <cell r="M18">
            <v>7.4999999999999997E-2</v>
          </cell>
          <cell r="N18">
            <v>1.6</v>
          </cell>
          <cell r="O18">
            <v>5.8</v>
          </cell>
          <cell r="P18" t="str">
            <v>N.A.</v>
          </cell>
          <cell r="Q18">
            <v>0.2</v>
          </cell>
          <cell r="R18">
            <v>0.15</v>
          </cell>
          <cell r="S18">
            <v>1650</v>
          </cell>
          <cell r="T18">
            <v>0.15</v>
          </cell>
        </row>
        <row r="19">
          <cell r="I19" t="str">
            <v>10A</v>
          </cell>
          <cell r="J19">
            <v>0.3</v>
          </cell>
          <cell r="K19">
            <v>0.6</v>
          </cell>
          <cell r="L19">
            <v>0.2</v>
          </cell>
          <cell r="M19">
            <v>0.1</v>
          </cell>
          <cell r="N19">
            <v>1.8</v>
          </cell>
          <cell r="O19">
            <v>8.0500000000000007</v>
          </cell>
          <cell r="P19" t="str">
            <v>N.A.</v>
          </cell>
          <cell r="Q19">
            <v>0.2</v>
          </cell>
          <cell r="R19">
            <v>0.15</v>
          </cell>
          <cell r="S19">
            <v>2200</v>
          </cell>
          <cell r="T19">
            <v>0.15</v>
          </cell>
        </row>
        <row r="20">
          <cell r="I20" t="str">
            <v>10B</v>
          </cell>
          <cell r="J20">
            <v>0.15</v>
          </cell>
          <cell r="K20">
            <v>0.15</v>
          </cell>
          <cell r="L20">
            <v>0.2</v>
          </cell>
          <cell r="M20">
            <v>0.1</v>
          </cell>
          <cell r="N20">
            <v>1.8</v>
          </cell>
          <cell r="O20">
            <v>8.0500000000000007</v>
          </cell>
          <cell r="P20" t="str">
            <v>N.A.</v>
          </cell>
          <cell r="Q20">
            <v>0.2</v>
          </cell>
          <cell r="R20">
            <v>0.15</v>
          </cell>
          <cell r="S20">
            <v>2000</v>
          </cell>
          <cell r="T20">
            <v>0.15</v>
          </cell>
        </row>
        <row r="21">
          <cell r="I21" t="str">
            <v>12A</v>
          </cell>
          <cell r="S21">
            <v>4500</v>
          </cell>
        </row>
        <row r="22">
          <cell r="I22" t="str">
            <v>12B</v>
          </cell>
          <cell r="J22">
            <v>0.3</v>
          </cell>
          <cell r="K22">
            <v>0.1</v>
          </cell>
          <cell r="L22">
            <v>0.15</v>
          </cell>
          <cell r="M22">
            <v>0.1</v>
          </cell>
          <cell r="N22">
            <v>2</v>
          </cell>
          <cell r="O22">
            <v>10</v>
          </cell>
          <cell r="Q22">
            <v>0.45</v>
          </cell>
          <cell r="R22">
            <v>0.35</v>
          </cell>
          <cell r="S22">
            <v>4100</v>
          </cell>
          <cell r="T22">
            <v>0.2</v>
          </cell>
        </row>
      </sheetData>
      <sheetData sheetId="42"/>
      <sheetData sheetId="43"/>
      <sheetData sheetId="44"/>
      <sheetData sheetId="45"/>
      <sheetData sheetId="46"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GF I-BEAM.F"/>
      <sheetName val="labour coeff"/>
      <sheetName val="DATA-BASE"/>
      <sheetName val="DATA-ABSTRACT"/>
      <sheetName val="Data"/>
    </sheetNames>
    <sheetDataSet>
      <sheetData sheetId="0"/>
      <sheetData sheetId="1" refreshError="1"/>
      <sheetData sheetId="2" refreshError="1"/>
      <sheetData sheetId="3" refreshError="1"/>
      <sheetData sheetId="4"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A "/>
      <sheetName val="GA Comp.. "/>
      <sheetName val="GF SB Ok "/>
      <sheetName val="FF SB Ok"/>
      <sheetName val="SF SB Ok"/>
      <sheetName val="WS (Sch) Ok "/>
      <sheetName val="ele. Est. SB Ok"/>
      <sheetName val="GF DB Ok"/>
      <sheetName val="FF DB Ok"/>
      <sheetName val="SF DB  Ok"/>
      <sheetName val="WS DB  Ok "/>
      <sheetName val="Ele-Dor Ok "/>
      <sheetName val="GF KD  Ok"/>
      <sheetName val="WS - KD  Ok "/>
      <sheetName val="Ele K&amp; D Ok"/>
      <sheetName val="GF PQ Ok "/>
      <sheetName val="WS - PQ Ok "/>
      <sheetName val="Ele Prl Q Ok"/>
      <sheetName val="GF SQ Ok "/>
      <sheetName val="FF SQ Ok "/>
      <sheetName val="SF SQ Ok"/>
      <sheetName val="TF SQ Ok"/>
      <sheetName val="WS - SQ Ok "/>
      <sheetName val="Ele. SQ.  Ok"/>
      <sheetName val="Septic Tank 200U RR Ok"/>
      <sheetName val="Septic tank RCC 200 Users Ok"/>
      <sheetName val="Septic Tank 100 U Ok"/>
      <sheetName val="SUMP Ok "/>
      <sheetName val="CW  Ok"/>
      <sheetName val="OHSR Ok"/>
      <sheetName val="External Ele.  Ok"/>
      <sheetName val="Ext-Drainage"/>
      <sheetName val="B-WELL"/>
      <sheetName val="Site development"/>
      <sheetName val="Gas system"/>
      <sheetName val="CS SB Civil  Ok"/>
      <sheetName val="SB WS CS Ok"/>
      <sheetName val="SB Ele CS  Ok"/>
      <sheetName val="CS Civil DB Ok"/>
      <sheetName val="CS WS DB   Ok"/>
      <sheetName val="CS  Ele  DB  Ok"/>
      <sheetName val="CS Civil KD Ok"/>
      <sheetName val="CS KD WS  Ok"/>
      <sheetName val="CS Ele. KD "/>
      <sheetName val="CS Civil PQ Ok"/>
      <sheetName val="CS WS PQ  Ok"/>
      <sheetName val="CS Ele. PQ  Ok "/>
      <sheetName val="CS Civil SQ Ok"/>
      <sheetName val="CS WS SQ Ok "/>
      <sheetName val="CS Ele SQ Ok"/>
      <sheetName val="CS 200 users RR Ok "/>
      <sheetName val="CS Septic tank RCC 200 users"/>
      <sheetName val="CS 100 users "/>
      <sheetName val="CS SUMP"/>
      <sheetName val="CS CW oK"/>
      <sheetName val="CS OHSR  Ok"/>
      <sheetName val="CS External Ele. "/>
      <sheetName val="CS Ext. drainage "/>
      <sheetName val="CS Borewell "/>
      <sheetName val="CS SD "/>
      <sheetName val="LEAD"/>
      <sheetName val="Suppl. C-data"/>
      <sheetName val="Data"/>
      <sheetName val="leads"/>
      <sheetName val="labour coeff"/>
      <sheetName val="MRATES"/>
      <sheetName val="DATA-2005-06"/>
      <sheetName val="DataInput"/>
      <sheetName val="DataInput-1"/>
      <sheetName val="DI Rate Analysis"/>
      <sheetName val="Economic RisingMain  Ph-I"/>
      <sheetName val="maya"/>
      <sheetName val="Labour"/>
      <sheetName val="Material"/>
      <sheetName val="Fill this out first..."/>
    </sheetNames>
    <sheetDataSet>
      <sheetData sheetId="0" refreshError="1"/>
      <sheetData sheetId="1" refreshError="1"/>
      <sheetData sheetId="2" refreshError="1">
        <row r="1611">
          <cell r="F1611" t="str">
            <v xml:space="preserve">APEWIDC,  Proddatur </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S"/>
      <sheetName val="PumpHouse1.50X1.20"/>
      <sheetName val="PumpHouse1.20X0.90"/>
      <sheetName val="Sheet1"/>
      <sheetName val="maya"/>
      <sheetName val="PumpHouse 0.90X0.90"/>
      <sheetName val="CR"/>
      <sheetName val="Specification report"/>
      <sheetName val="Data"/>
      <sheetName val="GF SB Ok "/>
      <sheetName val="Leads"/>
      <sheetName val="Lead"/>
      <sheetName val="MTC-estimate"/>
      <sheetName val="r"/>
      <sheetName val="FF WRK"/>
      <sheetName val="Labour"/>
      <sheetName val="Material"/>
      <sheetName val="Plant &amp;  Machinery"/>
      <sheetName val="DATA_PRG"/>
      <sheetName val="Abs"/>
      <sheetName val="m1"/>
      <sheetName val="RMR"/>
      <sheetName val="Road data"/>
      <sheetName val="Sheet9"/>
      <sheetName val="segments-details"/>
      <sheetName val="int-Dia-hdpe"/>
      <sheetName val="habs-list"/>
      <sheetName val="int-Dia-pvc"/>
      <sheetName val="final abstract"/>
      <sheetName val="Cover"/>
      <sheetName val="Common "/>
      <sheetName val="labour coeff"/>
      <sheetName val="DATA-BASE"/>
      <sheetName val="DATA-ABSTRACT"/>
      <sheetName val="Lead statement"/>
      <sheetName val="Sheet2"/>
      <sheetName val="Ind_plumb_det"/>
      <sheetName val="detls"/>
      <sheetName val="hdpe weights"/>
      <sheetName val="PVC weights"/>
      <sheetName val="data existing_do not delete"/>
      <sheetName val="Sheet5"/>
      <sheetName val="Lead statement ss5"/>
      <sheetName val="Bridge Data 2005-06"/>
      <sheetName val="Usage"/>
      <sheetName val="General"/>
      <sheetName val="MRATES"/>
      <sheetName val="m"/>
      <sheetName val="C-data"/>
      <sheetName val="Data rough"/>
      <sheetName val="pvc_basic"/>
      <sheetName val="v"/>
      <sheetName val="Data.F8.BTR"/>
      <sheetName val="Bitumen trunk"/>
      <sheetName val="Feeder"/>
      <sheetName val="R99 etc"/>
      <sheetName val="Trunk unpaved"/>
      <sheetName val="HDPE"/>
      <sheetName val="DI"/>
      <sheetName val="pvc"/>
      <sheetName val="ssr-rates"/>
      <sheetName val="HP"/>
      <sheetName val="ewst"/>
      <sheetName val="Data-2010-11"/>
      <sheetName val="Annex- 6 - Delinator"/>
      <sheetName val="Global factors"/>
      <sheetName val="stone"/>
      <sheetName val="index"/>
      <sheetName val="0000000000000"/>
      <sheetName val="C.D.Data (Morth)"/>
      <sheetName val="Rd.Det.Est"/>
      <sheetName val="Rd.Data"/>
      <sheetName val="rdamdata"/>
      <sheetName val="Levels"/>
    </sheetNames>
    <sheetDataSet>
      <sheetData sheetId="0">
        <row r="69">
          <cell r="A69" t="str">
            <v xml:space="preserve">Earth work excation and depositing on bank with initial lead and lift in loamy and clayee soils as per ss301 for foundations </v>
          </cell>
        </row>
      </sheetData>
      <sheetData sheetId="1"/>
      <sheetData sheetId="2"/>
      <sheetData sheetId="3"/>
      <sheetData sheetId="4" refreshError="1">
        <row r="69">
          <cell r="A69" t="str">
            <v xml:space="preserve">Earth work excation and depositing on bank with initial lead and lift in loamy and clayee soils as per ss301 for foundations </v>
          </cell>
        </row>
        <row r="71">
          <cell r="A71" t="str">
            <v>Labour Charges</v>
          </cell>
        </row>
        <row r="72">
          <cell r="A72" t="str">
            <v>C.C (1:6:10 ) Mix for Foundation Concrete to ISOLATED works using 40mm H.B.Q metal including cost &amp; conveyance of materials and labour charges seigniorage charges etc complete .</v>
          </cell>
        </row>
        <row r="73">
          <cell r="A73">
            <v>0</v>
          </cell>
        </row>
        <row r="74">
          <cell r="A74" t="str">
            <v>C.C (1:4:8 ) Mix for Foundation Concrete to ISOLATED works using 40mm H.B.G metal including cost &amp; conveyance of materials and labour charges seigniorage charges etc complete .</v>
          </cell>
        </row>
        <row r="75">
          <cell r="A75" t="str">
            <v>Country brick Masonary in CM(1:6)Mix for Superstructure including  cost &amp; conveyance of all materials labour charges,seigniorage chargec,curing etc complete .</v>
          </cell>
        </row>
        <row r="76">
          <cell r="A76" t="str">
            <v xml:space="preserve">Country brick Masonary in CM(1:6)Mix for foundation &amp; basement to VALVE CHAMBERS including  cost &amp; conveyance of all materials labour charges,seigniorage chargec,curing etc complete. </v>
          </cell>
        </row>
        <row r="77">
          <cell r="A77" t="str">
            <v xml:space="preserve">C.C (1:2:4) Mix using 20mm  H.B.G metal including cost &amp; conveyance of all materials and labour charges seigniorage charges etc complete for R.C.C items </v>
          </cell>
        </row>
        <row r="78">
          <cell r="A78" t="str">
            <v>Country brick Masonary in CM(1:6)Mix for Superstructure to VALVE CHABERS including  cost &amp; conveyance of all materials labour charges,seigniorage chargec,curing etc complete .</v>
          </cell>
        </row>
        <row r="79">
          <cell r="A79">
            <v>0</v>
          </cell>
        </row>
        <row r="80">
          <cell r="A80" t="str">
            <v>C.C.(1:2:4)mix</v>
          </cell>
        </row>
        <row r="81">
          <cell r="A81">
            <v>0</v>
          </cell>
        </row>
        <row r="82">
          <cell r="A82" t="str">
            <v>R.C.C.(1:2:4) mix for Side walls to VALVE CHAMBERS using 20mm HBG chips with necessary Qty of steel per 1 cum of concrete including C &amp; C of all materials and labour charges seig charges, centering , curing etc complete but excluding cost of steel and fab</v>
          </cell>
        </row>
        <row r="83">
          <cell r="A83" t="str">
            <v>Sand for mortor</v>
          </cell>
        </row>
        <row r="84">
          <cell r="A84" t="str">
            <v>R.C.C.(1:2:4) mix for Cover slab to VALVE CHAMBERS using 20mm HBG chips with necessary Qty of steel per 1 cum of concrete including C &amp; C of all materials and labour charges seig charges, centering , curing etc complete but excluding cost of steel and fab</v>
          </cell>
        </row>
        <row r="85">
          <cell r="A85" t="str">
            <v>Sand for mortor</v>
          </cell>
        </row>
        <row r="86">
          <cell r="A86" t="str">
            <v>R.C.C.(1:2:4) mix for Bottom slab to VALVE CHAMBERS using 20mm HBG chips with necessary Qty of steel per 1 cum of concrete including C &amp; C of all materials and labour charges seig charges, centering , curing etc complete but excluding cost of steel and fa</v>
          </cell>
        </row>
        <row r="87">
          <cell r="A87" t="str">
            <v>C.C (1:3:6) Mix  using 40mm  H.B.G metal including cost &amp; conveyance of all materials and labour charges seigniorage charges etc complete.</v>
          </cell>
        </row>
        <row r="88">
          <cell r="A88">
            <v>0</v>
          </cell>
        </row>
        <row r="89">
          <cell r="A89" t="str">
            <v xml:space="preserve">C.C (1:3:6) Mix using 20mm  H.B.G metal including cost &amp; conveyance of all materials and labour charges seigniorage charges etc complete.  </v>
          </cell>
        </row>
        <row r="90">
          <cell r="A90">
            <v>0</v>
          </cell>
        </row>
        <row r="91">
          <cell r="A91">
            <v>0</v>
          </cell>
        </row>
        <row r="92">
          <cell r="A92" t="str">
            <v>Labour Charges</v>
          </cell>
        </row>
        <row r="93">
          <cell r="A93">
            <v>0</v>
          </cell>
        </row>
        <row r="94">
          <cell r="A94">
            <v>0</v>
          </cell>
        </row>
        <row r="95">
          <cell r="A95">
            <v>0</v>
          </cell>
        </row>
        <row r="96">
          <cell r="A96" t="str">
            <v xml:space="preserve">Sanding filling in foundation and basement for ISOLATED works including cost &amp; conveyance of all materials and labour charges seig charges , wtering and tamping etc, complete  </v>
          </cell>
        </row>
        <row r="97">
          <cell r="A97">
            <v>0</v>
          </cell>
        </row>
        <row r="98">
          <cell r="A98">
            <v>0</v>
          </cell>
        </row>
      </sheetData>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pvc_basic"/>
      <sheetName val="leads"/>
      <sheetName val="maya"/>
      <sheetName val="p&amp;m"/>
      <sheetName val="labour coeff"/>
      <sheetName val="GF SB Ok "/>
      <sheetName val="Sheet3"/>
    </sheetNames>
    <sheetDataSet>
      <sheetData sheetId="0" refreshError="1"/>
      <sheetData sheetId="1" refreshError="1"/>
      <sheetData sheetId="2" refreshError="1">
        <row r="4">
          <cell r="G4" t="str">
            <v>Input Rate</v>
          </cell>
        </row>
        <row r="13">
          <cell r="G13" t="str">
            <v>Input Rate</v>
          </cell>
        </row>
      </sheetData>
      <sheetData sheetId="3" refreshError="1">
        <row r="5">
          <cell r="D5">
            <v>137</v>
          </cell>
        </row>
      </sheetData>
      <sheetData sheetId="4" refreshError="1">
        <row r="130">
          <cell r="D130">
            <v>26000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 val="DATA-BASE"/>
      <sheetName val="DATA-ABSTRACT"/>
      <sheetName val="Plant &amp;  Machinery"/>
      <sheetName val="Sheet2"/>
      <sheetName val="Material"/>
      <sheetName val="pvc_basic"/>
      <sheetName val="GF SB Ok "/>
      <sheetName val="p&amp;m"/>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Hystmnt (2)"/>
      <sheetName val="Sheet2"/>
      <sheetName val="title"/>
      <sheetName val="spec"/>
      <sheetName val="need"/>
      <sheetName val="design"/>
      <sheetName val="estimate"/>
      <sheetName val="estPM"/>
      <sheetName val="distrib"/>
      <sheetName val="VC99"/>
      <sheetName val="VC96"/>
      <sheetName val="SP"/>
      <sheetName val="Pumproom"/>
      <sheetName val="ltrt"/>
      <sheetName val="pipe_data"/>
      <sheetName val="SPData"/>
      <sheetName val="hs"/>
      <sheetName val="pps"/>
      <sheetName val="map"/>
      <sheetName val="m_est"/>
      <sheetName val="feature"/>
      <sheetName val="glance"/>
      <sheetName val="master"/>
      <sheetName val="exec"/>
      <sheetName val="LBD"/>
      <sheetName val="CR"/>
      <sheetName val="MRATES"/>
      <sheetName val="Hystmnt_(2)"/>
      <sheetName val="Global factors"/>
      <sheetName val="00000"/>
      <sheetName val="AAAAAAAAAAAAA"/>
      <sheetName val="Revised rates(SSR 2014-15)"/>
      <sheetName val="ew OG"/>
      <sheetName val="ew-DiMs"/>
      <sheetName val="PVC"/>
      <sheetName val="HDPE"/>
      <sheetName val="AC"/>
      <sheetName val="DI"/>
      <sheetName val="CI"/>
      <sheetName val="GRP"/>
      <sheetName val="BWSCP"/>
      <sheetName val="MS data"/>
      <sheetName val="MS "/>
      <sheetName val="PSC"/>
      <sheetName val="MS"/>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PSC -pv"/>
      <sheetName val="GRP-pv"/>
      <sheetName val="index"/>
      <sheetName val="GAJWEL SEC EST"/>
      <sheetName val="Sheet6"/>
      <sheetName val="DATA_PRG"/>
      <sheetName val="maya"/>
      <sheetName val="Specification report"/>
      <sheetName val="rdamdata"/>
      <sheetName val="lead-st"/>
      <sheetName val="t_prsr"/>
      <sheetName val="id"/>
      <sheetName val="wh"/>
      <sheetName val="DataInput"/>
      <sheetName val="DataInput-1"/>
      <sheetName val="DI Rate Analysis"/>
      <sheetName val="Economic RisingMain  Ph-I"/>
      <sheetName val="Data rough"/>
      <sheetName val="Data.F8.BTR"/>
      <sheetName val="Plant &amp;  Machinery"/>
      <sheetName val="Labour"/>
      <sheetName val="Material"/>
      <sheetName val="pvc_basic"/>
      <sheetName val="SUMP1420KL@HW"/>
      <sheetName val="GF SB Ok "/>
      <sheetName val="C-data"/>
      <sheetName val="Common "/>
      <sheetName val="boredetails"/>
      <sheetName val="DATA-BASE"/>
      <sheetName val="segments-details"/>
      <sheetName val="int-Dia-hdpe"/>
      <sheetName val="habs-list"/>
      <sheetName val="detls"/>
      <sheetName val="DATA-ABSTRACT"/>
      <sheetName val="Di_gate-HDPE"/>
      <sheetName val="sand"/>
      <sheetName val="stone"/>
      <sheetName val="Sheet9"/>
      <sheetName val="WATER-HAMMER"/>
      <sheetName val="m"/>
      <sheetName val="PUMP_DATA"/>
      <sheetName val="int-Dia"/>
      <sheetName val="nodes"/>
      <sheetName val="Lead"/>
      <sheetName val="p&amp;m"/>
      <sheetName val="BWSCPlt"/>
      <sheetName val="G.R.P"/>
      <sheetName val="PSC REVISED"/>
      <sheetName val="BM-HOOP"/>
      <sheetName val="3405-2014"/>
      <sheetName val="Watersoft (2)"/>
      <sheetName val="hdpe_basic"/>
      <sheetName val="water-hammar-strenght"/>
      <sheetName val="AV-HDPE"/>
      <sheetName val="census91"/>
      <sheetName val="Lead statement ss5"/>
      <sheetName val="Habcodes"/>
      <sheetName val="SSR 2014-15 Rates"/>
      <sheetName val="Lead statement"/>
      <sheetName val="FF WRK"/>
      <sheetName val="Works"/>
      <sheetName val="RMR"/>
      <sheetName val="General"/>
      <sheetName val="Estimate "/>
      <sheetName val="RAFT"/>
      <sheetName val="Basicdata-f"/>
      <sheetName val="Scour-f"/>
      <sheetName val="ABS"/>
      <sheetName val="Main sheet"/>
      <sheetName val="Revised rates(SSR 2015-16)"/>
      <sheetName val="Sump_cal"/>
      <sheetName val="11.Habitations"/>
      <sheetName val="SEGMENTS-nodes"/>
      <sheetName val="wh_data"/>
      <sheetName val="wh_data_R"/>
      <sheetName val="CPHEEO"/>
      <sheetName val="input"/>
      <sheetName val="v"/>
      <sheetName val="ww-march-02"/>
      <sheetName val="Staff Acco."/>
      <sheetName val="Data-2010-11"/>
      <sheetName val="table"/>
      <sheetName val="sg-clay(d)"/>
      <sheetName val="Analy_7-10"/>
      <sheetName val="CABLE"/>
      <sheetName val="number"/>
      <sheetName val="zone-8"/>
      <sheetName val="MHNO_LEV"/>
      <sheetName val="Sheet3"/>
      <sheetName val="Sheet1 (2)"/>
      <sheetName val="wt of CID joint"/>
      <sheetName val="AC DAta"/>
      <sheetName val="Pipe Pilne MAch"/>
      <sheetName val="Sheet4"/>
      <sheetName val="Indurhty"/>
      <sheetName val="Indurhty 2016-17"/>
      <sheetName val="RAtes"/>
      <sheetName val="Sheet5"/>
      <sheetName val="Rate"/>
      <sheetName val="GA"/>
      <sheetName val="data existing_do not delete"/>
      <sheetName val="Wall W3"/>
      <sheetName val="final abstract"/>
      <sheetName val="Cover"/>
      <sheetName val="Work_sheet"/>
      <sheetName val="1V800"/>
      <sheetName val="Levels"/>
      <sheetName val="JAWAHAR-hyd-original"/>
      <sheetName val="POP"/>
      <sheetName val="Part-A"/>
      <sheetName val="Hystmnt_(2)1"/>
      <sheetName val="Global_factors"/>
      <sheetName val="Revised_rates(SSR_2014-15)"/>
      <sheetName val="ew_OG"/>
      <sheetName val="MS_data"/>
      <sheetName val="MS_"/>
      <sheetName val="DI_Weights"/>
      <sheetName val="Wt_of_HDPE"/>
      <sheetName val="hdpe_weights"/>
      <sheetName val="PVC_weights"/>
      <sheetName val="PSC_-pv"/>
      <sheetName val="GAJWEL_SEC_EST"/>
      <sheetName val="Specification_report"/>
      <sheetName val="Data_rough"/>
      <sheetName val="DI_Rate_Analysis"/>
      <sheetName val="Economic_RisingMain__Ph-I"/>
      <sheetName val="Data_F8_BTR"/>
      <sheetName val="Plant_&amp;__Machinery"/>
      <sheetName val="GF_SB_Ok_"/>
      <sheetName val="PRECAST lightconc-II"/>
      <sheetName val="Road data"/>
      <sheetName val="DISCOUNT"/>
      <sheetName val="r"/>
      <sheetName val="Comp OHSR EST-1"/>
      <sheetName val="Abstract"/>
      <sheetName val="Comp HDPE"/>
      <sheetName val="Comp OFC"/>
      <sheetName val="Comp HH"/>
      <sheetName val="Rate Calc-1"/>
      <sheetName val="OHSR-1 RC EST"/>
      <sheetName val="SSR 17-18"/>
      <sheetName val="Design of two-way slab"/>
      <sheetName val="Data Road"/>
      <sheetName val="Hystmnt_(2)2"/>
      <sheetName val="Revised_rates(SSR_2014-15)1"/>
      <sheetName val="ew_OG1"/>
      <sheetName val="MS_data1"/>
      <sheetName val="MS_1"/>
      <sheetName val="DI_Weights1"/>
      <sheetName val="Wt_of_HDPE1"/>
      <sheetName val="hdpe_weights1"/>
      <sheetName val="PVC_weights1"/>
      <sheetName val="PSC_-pv1"/>
      <sheetName val="GAJWEL_SEC_EST1"/>
      <sheetName val="Global_factors1"/>
      <sheetName val="Specification_report1"/>
      <sheetName val="DI_Rate_Analysis1"/>
      <sheetName val="Economic_RisingMain__Ph-I1"/>
      <sheetName val="Data_Base"/>
      <sheetName val="HS final-2"/>
      <sheetName val="int-dia-pvc"/>
      <sheetName val="_5wgdhabfinal00_01"/>
      <sheetName val="Nspt-smp-final-ORIGINAL"/>
      <sheetName val="직매22kv"/>
      <sheetName val="Data-2011-12"/>
      <sheetName val="GM&amp;PM EST- final "/>
      <sheetName val="SPC"/>
      <sheetName val="Pipe line"/>
      <sheetName val="DATA SHEET (6)"/>
      <sheetName val="Lead ST (3)"/>
      <sheetName val="DATA SHEET (7)"/>
      <sheetName val="Intro"/>
      <sheetName val="dlvoid"/>
      <sheetName val="REL"/>
      <sheetName val="Iocount"/>
      <sheetName val="clvrt_data"/>
      <sheetName val="m1"/>
      <sheetName val="labour rates"/>
      <sheetName val="ewst"/>
      <sheetName val="FORM7"/>
      <sheetName val="I-CO"/>
      <sheetName val="leads-c"/>
      <sheetName val=" data sheet "/>
      <sheetName val="pvc-pipe-rates"/>
      <sheetName val="coverpage"/>
      <sheetName val="Bridge Data 2005-06"/>
      <sheetName val="Common_"/>
      <sheetName val="G_R_P"/>
      <sheetName val="PSC_REVISED"/>
      <sheetName val="Watersoft_(2)"/>
      <sheetName val="Lead_statement_ss5"/>
      <sheetName val="SSR_2014-15_Rates"/>
      <sheetName val="Lead_statement"/>
      <sheetName val="FF_WRK"/>
      <sheetName val="Estimate_"/>
      <sheetName val="Main_sheet"/>
      <sheetName val="Revised_rates(SSR_2015-16)"/>
      <sheetName val="11_Habitations"/>
      <sheetName val="final_abstract"/>
      <sheetName val="Staff_Acco_"/>
      <sheetName val="Sheet1_(2)"/>
      <sheetName val="wt_of_CID_joint"/>
      <sheetName val="AC_DAta"/>
      <sheetName val="Pipe_Pilne_MAch"/>
      <sheetName val="Indurhty_2016-17"/>
      <sheetName val="data_existing_do_not_delete"/>
      <sheetName val="Wall_W3"/>
      <sheetName val="sup dat"/>
      <sheetName val="HDPE-pipe-rates"/>
      <sheetName val="Process"/>
      <sheetName val="ssr-rates"/>
      <sheetName val="epm-tsb"/>
      <sheetName val="id_whmr"/>
      <sheetName val="0000000000000"/>
      <sheetName val="l"/>
      <sheetName val="PVC_dia"/>
      <sheetName val="Data_"/>
      <sheetName val="Cul_detail"/>
      <sheetName val="CD Data"/>
      <sheetName val="mas_hab"/>
      <sheetName val="LEAD (2)"/>
      <sheetName val="economic PM"/>
      <sheetName val="PM&amp;GM"/>
      <sheetName val="DI gate-DI"/>
      <sheetName val="DIgate_PVC "/>
      <sheetName val="DetEst"/>
      <sheetName val="Bitumen trunk"/>
      <sheetName val="Feeder"/>
      <sheetName val="R99 etc"/>
      <sheetName val="Trunk unpaved"/>
      <sheetName val="INPUT SHEET"/>
      <sheetName val="RES-PLANNING"/>
      <sheetName val="Macro1"/>
      <sheetName val="AV-BWSC&amp;MS"/>
      <sheetName val="AV_AC"/>
      <sheetName val="pumping main"/>
      <sheetName val="LABOUR RATE"/>
      <sheetName val="Material Rate"/>
      <sheetName val="di_Gate_AC"/>
      <sheetName val="Digate-BWSCP-MS"/>
      <sheetName val="DI_gate_di"/>
      <sheetName val="mlead"/>
      <sheetName val="other rates"/>
      <sheetName val="Qty"/>
      <sheetName val="MRoad data"/>
      <sheetName val="lable I"/>
      <sheetName val="General Abs"/>
      <sheetName val="VCH-SLC"/>
      <sheetName val="Supplier"/>
      <sheetName val="R_Det"/>
      <sheetName val="DI_sluice_PVC"/>
      <sheetName val="SLAB  DATA"/>
      <sheetName val="Output"/>
      <sheetName val="Sector Estimate _ Mylapur"/>
      <sheetName val="sheeet7"/>
      <sheetName val="CT"/>
      <sheetName val="PT"/>
      <sheetName val="SILICATE"/>
      <sheetName val="quarry"/>
      <sheetName val="Road Detail Est."/>
      <sheetName val="bundqty"/>
      <sheetName val="ITB COST"/>
      <sheetName val="PANEL ANNEXURE"/>
      <sheetName val="Detailed"/>
      <sheetName val="hdpe_rates"/>
      <sheetName val="hdpe_wt-r"/>
      <sheetName val="DIgate_PVC"/>
      <sheetName val="K.AV-HDPE"/>
      <sheetName val="scour-DI"/>
      <sheetName val="CI-scour-pvc-hdpe-psc-bwsc"/>
      <sheetName val="soft-HDPE"/>
      <sheetName val="soft-PVC"/>
      <sheetName val="DI-AV-DI-final"/>
      <sheetName val="DI-AV-HDPE- Final "/>
      <sheetName val="DI- Final"/>
      <sheetName val="DI_scour-DI-final"/>
      <sheetName val="DI_scour-pvc-hdpe-psc-bwsc"/>
      <sheetName val="DI SV on DI-final "/>
      <sheetName val="DI Sluice_HDPE"/>
      <sheetName val="HDPE-Final "/>
      <sheetName val="Rohsr"/>
      <sheetName val="Rppl"/>
      <sheetName val="Rofc"/>
      <sheetName val="Rhhc"/>
    </sheetNames>
    <sheetDataSet>
      <sheetData sheetId="0" refreshError="1"/>
      <sheetData sheetId="1" refreshError="1"/>
      <sheetData sheetId="2" refreshError="1">
        <row r="1">
          <cell r="A1" t="str">
            <v>Dia of Pipe(PVC)</v>
          </cell>
          <cell r="B1" t="str">
            <v>Interal Dia</v>
          </cell>
        </row>
        <row r="2">
          <cell r="A2">
            <v>63</v>
          </cell>
          <cell r="B2">
            <v>59.2</v>
          </cell>
        </row>
        <row r="3">
          <cell r="A3">
            <v>75</v>
          </cell>
          <cell r="B3">
            <v>70.599999999999994</v>
          </cell>
        </row>
        <row r="4">
          <cell r="A4">
            <v>90</v>
          </cell>
          <cell r="B4">
            <v>84.8</v>
          </cell>
        </row>
        <row r="5">
          <cell r="A5">
            <v>110</v>
          </cell>
          <cell r="B5">
            <v>104</v>
          </cell>
        </row>
        <row r="6">
          <cell r="A6">
            <v>125</v>
          </cell>
          <cell r="B6">
            <v>118.2</v>
          </cell>
        </row>
        <row r="7">
          <cell r="A7">
            <v>140</v>
          </cell>
          <cell r="B7">
            <v>132.4</v>
          </cell>
        </row>
        <row r="8">
          <cell r="A8">
            <v>160</v>
          </cell>
          <cell r="B8">
            <v>151.4</v>
          </cell>
        </row>
        <row r="9">
          <cell r="A9">
            <v>180</v>
          </cell>
          <cell r="B9">
            <v>170.2</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efreshError="1"/>
      <sheetData sheetId="64" refreshError="1"/>
      <sheetData sheetId="65" refreshError="1"/>
      <sheetData sheetId="66" refreshError="1"/>
      <sheetData sheetId="67" refreshError="1"/>
      <sheetData sheetId="68"/>
      <sheetData sheetId="69"/>
      <sheetData sheetId="70"/>
      <sheetData sheetId="7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p&amp;m"/>
      <sheetName val="pvc_basic"/>
      <sheetName val="Lead"/>
      <sheetName val="sup dat"/>
      <sheetName val="ABS"/>
      <sheetName val="Leads"/>
      <sheetName val="Data.F8.BTR"/>
      <sheetName val="MRATES"/>
    </sheetNames>
    <sheetDataSet>
      <sheetData sheetId="0" refreshError="1"/>
      <sheetData sheetId="1" refreshError="1"/>
      <sheetData sheetId="2" refreshError="1">
        <row r="4">
          <cell r="G4" t="str">
            <v>Input Rate</v>
          </cell>
        </row>
        <row r="13">
          <cell r="G13" t="str">
            <v>Input Rate</v>
          </cell>
        </row>
      </sheetData>
      <sheetData sheetId="3" refreshError="1">
        <row r="5">
          <cell r="D5">
            <v>137</v>
          </cell>
        </row>
        <row r="19">
          <cell r="D19">
            <v>156</v>
          </cell>
        </row>
      </sheetData>
      <sheetData sheetId="4" refreshError="1">
        <row r="47">
          <cell r="D47" t="str">
            <v>Input Rate</v>
          </cell>
        </row>
        <row r="51">
          <cell r="D51">
            <v>2400</v>
          </cell>
        </row>
        <row r="70">
          <cell r="D70" t="str">
            <v>Input Rate</v>
          </cell>
        </row>
        <row r="79">
          <cell r="D79" t="str">
            <v>Input Rate</v>
          </cell>
        </row>
        <row r="126">
          <cell r="D126" t="str">
            <v>Input Rate</v>
          </cell>
        </row>
        <row r="129">
          <cell r="D129">
            <v>27000</v>
          </cell>
        </row>
        <row r="130">
          <cell r="D130">
            <v>26000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ANNEX"/>
      <sheetName val="P_REPORT"/>
      <sheetName val="SPECIFICATION"/>
      <sheetName val="ABS"/>
      <sheetName val="ESTT_MOST"/>
      <sheetName val="m"/>
      <sheetName val="M2"/>
      <sheetName val="M3"/>
      <sheetName val="m1"/>
      <sheetName val="DATA"/>
      <sheetName val="LE"/>
      <sheetName val="Sheet1"/>
      <sheetName val="Lead"/>
      <sheetName val="0000000000000"/>
      <sheetName val="XXXXXXXXXXXXX"/>
      <sheetName val="XXXXXXXXXXXX0"/>
      <sheetName val="Leadstatement "/>
      <sheetName val="exe"/>
      <sheetName val="insp"/>
      <sheetName val="sp"/>
      <sheetName val="Sheet3"/>
      <sheetName val="sub-est"/>
      <sheetName val="ann-b"/>
      <sheetName val="EWCal"/>
      <sheetName val="Sheet4"/>
      <sheetName val="COR.EST"/>
      <sheetName val="Abstrct-Part A"/>
      <sheetName val="leads"/>
      <sheetName val="r"/>
      <sheetName val="Data_Base"/>
      <sheetName val="maya"/>
      <sheetName val="Factory_rates"/>
      <sheetName val="lead-st"/>
      <sheetName val="rdamdata"/>
      <sheetName val="DATA-BASE"/>
      <sheetName val="Labour"/>
      <sheetName val="Material"/>
      <sheetName val="Levels"/>
      <sheetName val="Plant_&amp;__Machinery"/>
      <sheetName val="quarry"/>
      <sheetName val="v"/>
      <sheetName val="DATA-ABSTRACT"/>
      <sheetName val="Abstrct "/>
      <sheetName val="Abstrct  CD works"/>
      <sheetName val="est"/>
      <sheetName val="Slab cul-2m span 1"/>
      <sheetName val="Slab cul-3m span 2"/>
      <sheetName val="Slab cul-2m span 3"/>
      <sheetName val="Slab cul-2m span 4"/>
      <sheetName val="CC over pitching"/>
      <sheetName val="Data CD"/>
      <sheetName val="Lead Statement"/>
      <sheetName val="package summary"/>
      <sheetName val="Nindugerla"/>
      <sheetName val="cc pavement(b)"/>
      <sheetName val="foundations (b)"/>
      <sheetName val="est  (mord)"/>
      <sheetName val="Check Slip"/>
      <sheetName val="Sub Estiamte (2)"/>
      <sheetName val="Field Data"/>
      <sheetName val="Field Data (2)"/>
      <sheetName val="Field Data (3)"/>
      <sheetName val="3day Count"/>
      <sheetName val="Gen. Abstract"/>
      <sheetName val="Bridge Data 2005-06"/>
      <sheetName val="Plant &amp;  Machinery"/>
      <sheetName val="sup dat"/>
      <sheetName val="Common "/>
      <sheetName val="Nspt-smp-final-ORIGINAL"/>
      <sheetName val="Work_sheet"/>
      <sheetName val="Sheet1 (2)"/>
      <sheetName val="GN-ST-10"/>
      <sheetName val="Class IV Qtr. Ele"/>
      <sheetName val="data existing_do not delete"/>
      <sheetName val="habs-list"/>
      <sheetName val="nodes"/>
      <sheetName val="other rates"/>
      <sheetName val="Sheet2"/>
      <sheetName val="in Put sheet"/>
      <sheetName val="Part-A"/>
      <sheetName val="Data.F8.BTR"/>
      <sheetName val="RMR"/>
      <sheetName val="Plant_㫨__Machinery"/>
      <sheetName val="Plant 㫨  Machinery"/>
      <sheetName val="clvrt_data"/>
      <sheetName val="Sheet9"/>
      <sheetName val="Bitumen trunk"/>
      <sheetName val="R99 etc"/>
      <sheetName val="Trunk unpaved"/>
      <sheetName val="mas_hab"/>
      <sheetName val="Rates"/>
      <sheetName val="Estimate "/>
      <sheetName val="final abstract"/>
      <sheetName val="Rates2"/>
      <sheetName val="Specification report"/>
      <sheetName val="ssr-rates"/>
      <sheetName val="l"/>
      <sheetName val="HDPE"/>
      <sheetName val="DI"/>
      <sheetName val="pvc"/>
      <sheetName val="hdpe_basic"/>
      <sheetName val="pvc_basic"/>
      <sheetName val="Fie,d Data"/>
      <sheetName val="hdpe-rates"/>
      <sheetName val="hdpe weights"/>
      <sheetName val="pvc-rates"/>
      <sheetName val="PVC weights"/>
      <sheetName val="MRATES"/>
      <sheetName val="DATA_ENTRY"/>
      <sheetName val="BTLeads"/>
      <sheetName val="GF SB Ok "/>
      <sheetName val="GN_ST_10"/>
      <sheetName val="pvc-pipe-rates"/>
      <sheetName val="LEAD S 10-11"/>
      <sheetName val="Usage"/>
      <sheetName val="General"/>
      <sheetName val="PRECAST lightconc-II"/>
      <sheetName val="Gen Abs"/>
      <sheetName val="CD_Data"/>
      <sheetName val="sch"/>
      <sheetName val="water-hammar-strenght"/>
      <sheetName val="AV-HDPE"/>
      <sheetName val="Di_gate-HDPE"/>
      <sheetName val="index"/>
      <sheetName val="entitlements"/>
      <sheetName val="Road data"/>
      <sheetName val="fnote"/>
      <sheetName val="QDTS"/>
      <sheetName val="Line"/>
      <sheetName val="Conv. 13-14"/>
      <sheetName val="GEN-ABS Del"/>
      <sheetName val="BTR"/>
      <sheetName val="1V800"/>
      <sheetName val="Road Detail Est."/>
      <sheetName val="Rates SSR 2008-09"/>
      <sheetName val="int-Dia"/>
      <sheetName val="sand"/>
      <sheetName val="stone"/>
      <sheetName val="Usage "/>
      <sheetName val="GBW"/>
      <sheetName val="Boq"/>
      <sheetName val="Masonry"/>
      <sheetName val="COVER"/>
      <sheetName val="Convey"/>
      <sheetName val="ESTIMATE"/>
      <sheetName val="Suppl-data"/>
      <sheetName val="abs road"/>
      <sheetName val="dlvoid"/>
      <sheetName val="hdpe_rates"/>
      <sheetName val="hdpe_wt-r"/>
      <sheetName val="DATA_PRG"/>
      <sheetName val="Rate"/>
      <sheetName val="Data rough"/>
      <sheetName val="Habcodes"/>
      <sheetName val="segments-details"/>
      <sheetName val="Main"/>
      <sheetName val="detls"/>
      <sheetName val="Material "/>
      <sheetName val="C.D.Abs.Est."/>
      <sheetName val="id"/>
      <sheetName val="Cover page  for Lead "/>
      <sheetName val="V.N.Pur 0.60MPGF"/>
      <sheetName val="B.W. BC COMMUNITY HALL"/>
      <sheetName val="AWB YALAL"/>
      <sheetName val="DOULAPUR "/>
      <sheetName val="Modal Estimate 2"/>
      <sheetName val="Modal Estimate "/>
      <sheetName val=" Ramp"/>
      <sheetName val="PS KOKAT"/>
      <sheetName val="Elec Estimate"/>
      <sheetName val="Sanitory Estimate"/>
      <sheetName val="Septic tank"/>
      <sheetName val="Bore &amp; Pumpset"/>
      <sheetName val="Furniture "/>
      <sheetName val="20 TNs Detailed Est "/>
      <sheetName val="Bar Bending Schedule"/>
      <sheetName val="Flush Door  Shutter Country"/>
      <sheetName val=" Compound wall  "/>
      <sheetName val="Datas"/>
      <sheetName val="Datas  Side wall "/>
      <sheetName val="Veternory  Desponsory  BLDG"/>
      <sheetName val="Rural Live stock"/>
      <sheetName val="Ele data "/>
      <sheetName val="Sanitary&amp;water supply DATA "/>
      <sheetName val=" Doors window- Country 2.0- 1.2"/>
      <sheetName val=" Doors window- Sal Wood "/>
      <sheetName val=" Doors window- Teak 17-18"/>
      <sheetName val=" Doors window- Country "/>
      <sheetName val=" Doors window- Country  -2.0 m"/>
      <sheetName val=" Doors and windows "/>
      <sheetName val="Conveyance"/>
      <sheetName val="MRoad data"/>
      <sheetName val="Sheet5"/>
      <sheetName val="QTY"/>
      <sheetName val="BM-HOOP"/>
      <sheetName val="COVERPAGE"/>
      <sheetName val="LOCAL RATES"/>
      <sheetName val="mlead"/>
      <sheetName val="road est"/>
      <sheetName val="CRUST"/>
      <sheetName val="Door&amp;Window data"/>
      <sheetName val="Main sheet"/>
      <sheetName val="Detailed"/>
      <sheetName val="Rates-May-14"/>
      <sheetName val="GM&amp;PM EST- final "/>
      <sheetName val="int-dia-hdpe"/>
      <sheetName val="SCHEDULE"/>
      <sheetName val="Database"/>
      <sheetName val="schedule nos"/>
      <sheetName val="Summary"/>
      <sheetName val="JAWAHAR-hyd-original"/>
      <sheetName val="Pop"/>
      <sheetName val="DATA SHEET"/>
      <sheetName val="PUMP_DATA"/>
      <sheetName val="Lead statement ss5"/>
      <sheetName val="SSR"/>
      <sheetName val="RAM"/>
      <sheetName val="Data-all"/>
      <sheetName val="ewst"/>
      <sheetName val="datas slabs, beams"/>
      <sheetName val="VKB-Sump-20-Kotalguda-wd"/>
      <sheetName val="VKB-60-12.95-Burgply-wd"/>
      <sheetName val="VKB60-12.95-Brgply-Specials"/>
      <sheetName val="steel price variation"/>
      <sheetName val="DI Wt"/>
      <sheetName val="VKB-60-30-Enkepally-we4"/>
      <sheetName val="ESSR"/>
      <sheetName val="tax sheet"/>
      <sheetName val="Steel &amp; PV"/>
      <sheetName val="CEMENT - PV"/>
      <sheetName val="Watersoft (2)"/>
      <sheetName val="HDPE-pipe-rates"/>
      <sheetName val="sectorwise"/>
      <sheetName val="R_Det"/>
      <sheetName val="Input Sheet"/>
      <sheetName val="cover page"/>
      <sheetName val="Specification Repoer"/>
      <sheetName val="DETAILED ESTIMATE (2)"/>
      <sheetName val="Data (2)"/>
      <sheetName val="DETAILED ESTIMATE"/>
      <sheetName val="detailed dt22.10.2014"/>
      <sheetName val="PSet(1Ph)"/>
      <sheetName val="comparative"/>
      <sheetName val="seigniorage"/>
      <sheetName val="electrification"/>
      <sheetName val="ELEC datas"/>
      <sheetName val="san data"/>
      <sheetName val="SEIGNORAGE"/>
      <sheetName val="SCHEDULE."/>
      <sheetName val="Est (2)"/>
      <sheetName val="report"/>
      <sheetName val="C-data"/>
      <sheetName val="Lead  RATES"/>
      <sheetName val="CI"/>
      <sheetName val="DATA HM KM NB"/>
      <sheetName val="M5 900"/>
      <sheetName val="M7"/>
      <sheetName val="A.O.R."/>
      <sheetName val="Leadstatement_"/>
      <sheetName val="COR_EST"/>
      <sheetName val="Abstrct-Part_A"/>
      <sheetName val="Bridge_Data_2005-06"/>
      <sheetName val="Plant_&amp;__Machinery1"/>
      <sheetName val="Abstrct_"/>
      <sheetName val="Abstrct__CD_works"/>
      <sheetName val="Slab_cul-2m_span_1"/>
      <sheetName val="Slab_cul-3m_span_2"/>
      <sheetName val="Slab_cul-2m_span_3"/>
      <sheetName val="Slab_cul-2m_span_4"/>
      <sheetName val="CC_over_pitching"/>
      <sheetName val="Data_CD"/>
      <sheetName val="Lead_Statement"/>
      <sheetName val="package_summary"/>
      <sheetName val="cc_pavement(b)"/>
      <sheetName val="foundations_(b)"/>
      <sheetName val="est__(mord)"/>
      <sheetName val="Check_Slip"/>
      <sheetName val="Sub_Estiamte_(2)"/>
      <sheetName val="Field_Data"/>
      <sheetName val="Field_Data_(2)"/>
      <sheetName val="Field_Data_(3)"/>
      <sheetName val="3day_Count"/>
      <sheetName val="Gen__Abstract"/>
      <sheetName val="sup_dat"/>
      <sheetName val="Common_"/>
      <sheetName val="Specification_report"/>
      <sheetName val="Sheet1_(2)"/>
      <sheetName val="Class_IV_Qtr__Ele"/>
      <sheetName val="data_existing_do_not_delete"/>
      <sheetName val="other_rates"/>
      <sheetName val="in_Put_sheet"/>
      <sheetName val="Bitumen_trunk"/>
      <sheetName val="R99_etc"/>
      <sheetName val="Trunk_unpaved"/>
      <sheetName val="final_abstract"/>
      <sheetName val="Data_F8_BTR"/>
      <sheetName val="PRECAST_lightconc-II"/>
      <sheetName val="Plant_㫨__Machinery1"/>
      <sheetName val="Estimate_"/>
      <sheetName val="Conv__13-14"/>
      <sheetName val="GEN-ABS_Del"/>
      <sheetName val="Road_data"/>
      <sheetName val="Fie,d_Data"/>
      <sheetName val="hdpe_weights"/>
      <sheetName val="PVC_weights"/>
      <sheetName val="GF_SB_Ok_"/>
      <sheetName val="LEAD_S_10-11"/>
      <sheetName val="Gen_Abs"/>
      <sheetName val="Road_Detail_Est_"/>
      <sheetName val="Rates_SSR_2008-09"/>
      <sheetName val="InputData"/>
      <sheetName val="Spec"/>
      <sheetName val="evaluate"/>
      <sheetName val="_5wgdhabfinal00_01"/>
      <sheetName val="basic-data"/>
      <sheetName val="Data o"/>
      <sheetName val="hyperstatic-3"/>
      <sheetName val="Stability"/>
      <sheetName val="Data_Bit_I"/>
      <sheetName val="leads-11-12"/>
      <sheetName val="PVC_dia"/>
      <sheetName val="Conveayance charges"/>
      <sheetName val="Hire"/>
      <sheetName val="SSR 2010-11 Rates"/>
      <sheetName val="TBAL9697 -group wise  sdpl"/>
      <sheetName val="Variables"/>
      <sheetName val="calcul"/>
      <sheetName val="zone-8"/>
      <sheetName val="MHNO_LEV"/>
      <sheetName val="Feeder"/>
      <sheetName val="slab"/>
      <sheetName val="Staff Acco."/>
      <sheetName val="t_prsr"/>
      <sheetName val="wh"/>
      <sheetName val="Sump_cal"/>
      <sheetName val="pumping main"/>
      <sheetName val="co_5"/>
      <sheetName val="p&amp;m"/>
      <sheetName val="ultmom"/>
      <sheetName val="INPUT-DATA"/>
      <sheetName val="Flanged Beams"/>
      <sheetName val="SALIENT"/>
      <sheetName val="Rectangular Beam"/>
      <sheetName val="Input"/>
      <sheetName val="Global factors"/>
      <sheetName val="BWSCPlt"/>
      <sheetName val="G.R.P"/>
      <sheetName val="PSC REVISED"/>
      <sheetName val="section"/>
      <sheetName val="P "/>
      <sheetName val="iocount"/>
      <sheetName val="FORM7"/>
      <sheetName val="wh_data_R"/>
      <sheetName val="#REF"/>
      <sheetName val="Design"/>
      <sheetName val="boredetails"/>
      <sheetName val="Sorted"/>
      <sheetName val="int-Dia-pvc"/>
      <sheetName val="DET R"/>
      <sheetName val="BOQ Distribution"/>
      <sheetName val="Lead- Input sheet "/>
      <sheetName val="GA"/>
      <sheetName val="Dn LF Sluice"/>
      <sheetName val="c.d.data (morth)"/>
      <sheetName val="rd.det.est"/>
      <sheetName val="rd.data"/>
      <sheetName val="mlead "/>
      <sheetName val="cert"/>
      <sheetName val="data-WC"/>
      <sheetName val="cover (2)"/>
      <sheetName val="Ghanapur to Suraram jn. det"/>
      <sheetName val="civ data"/>
      <sheetName val="Mp-team 1"/>
      <sheetName val="TOP SLAB-beams"/>
      <sheetName val="GM&amp;PM WE1 EST"/>
      <sheetName val="airvalve-AC PN 1.60"/>
      <sheetName val="Soft-sluice-AC,GRP PN 1.6"/>
      <sheetName val="soft-sluice-BWSC-MS"/>
      <sheetName val="DI sluice valve"/>
      <sheetName val="20KL-12m"/>
      <sheetName val="PS1"/>
      <sheetName val="Basicrates"/>
      <sheetName val="Rd.Est"/>
      <sheetName val="Leads Entry"/>
      <sheetName val="Data-ELSR"/>
      <sheetName val="Mortars"/>
      <sheetName val=" Data -Valves"/>
      <sheetName val="Results"/>
      <sheetName val="leads-c"/>
      <sheetName val="LEAD LOOKUP"/>
      <sheetName val="IDCCALHYD_GOO"/>
    </sheetNames>
    <sheetDataSet>
      <sheetData sheetId="0" refreshError="1"/>
      <sheetData sheetId="1" refreshError="1"/>
      <sheetData sheetId="2" refreshError="1"/>
      <sheetData sheetId="3" refreshError="1"/>
      <sheetData sheetId="4" refreshError="1"/>
      <sheetData sheetId="5" refreshError="1"/>
      <sheetData sheetId="6" refreshError="1">
        <row r="3">
          <cell r="M3">
            <v>117</v>
          </cell>
        </row>
        <row r="149">
          <cell r="B149" t="str">
            <v>Bijnepally</v>
          </cell>
          <cell r="D149" t="str">
            <v>Bijnepally</v>
          </cell>
        </row>
      </sheetData>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sheetData sheetId="54"/>
      <sheetData sheetId="55"/>
      <sheetData sheetId="56"/>
      <sheetData sheetId="57"/>
      <sheetData sheetId="58"/>
      <sheetData sheetId="59"/>
      <sheetData sheetId="60"/>
      <sheetData sheetId="61"/>
      <sheetData sheetId="62"/>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ne vent Pipe"/>
      <sheetName val="Four vents"/>
      <sheetName val="two vents"/>
      <sheetName val="data"/>
      <sheetName val="Lead"/>
      <sheetName val="Designs"/>
      <sheetName val="3Vents"/>
      <sheetName val="Abut"/>
      <sheetName val="Pier"/>
      <sheetName val="Speci"/>
      <sheetName val="One vent "/>
      <sheetName val="Material"/>
      <sheetName val="Sheet1"/>
      <sheetName val="Contents"/>
      <sheetName val="Plant &amp;  Machinery"/>
      <sheetName val="Labour"/>
      <sheetName val="Lead statement (2)"/>
      <sheetName val="Lead statement"/>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Sheet3"/>
      <sheetName val="Lead (2)"/>
      <sheetName val="Data (2)"/>
      <sheetName val="Estimate"/>
      <sheetName val="XXXXXXXXXXXXX"/>
      <sheetName val="0000000000000"/>
      <sheetName val="6.5% (2)"/>
      <sheetName val="est (2)"/>
      <sheetName val="XXXXXXXXXXXX0"/>
      <sheetName val="Abstract (2)"/>
      <sheetName val="Detailed"/>
      <sheetName val="key (2)"/>
      <sheetName val="pro-B (2)"/>
      <sheetName val="est  (mord)"/>
      <sheetName val="est(old) "/>
      <sheetName val="6.5%"/>
      <sheetName val="10%"/>
      <sheetName val="1000000000000"/>
      <sheetName val="Day1"/>
      <sheetName val="Day2"/>
      <sheetName val="Day3"/>
      <sheetName val="Sheet1 (2)"/>
      <sheetName val="pav-des"/>
      <sheetName val="ccdes"/>
      <sheetName val="key"/>
      <sheetName val="Sheet11"/>
      <sheetName val="Spe"/>
      <sheetName val="cert"/>
      <sheetName val="curve"/>
      <sheetName val="Sheet10"/>
      <sheetName val="Sheet16"/>
      <sheetName val="Sheet15"/>
      <sheetName val="Sheet6"/>
      <sheetName val="rdamdata"/>
      <sheetName val="m"/>
      <sheetName val="sup dat"/>
      <sheetName val="leads"/>
      <sheetName val="Boq"/>
      <sheetName val="Levels"/>
      <sheetName val="Iocount"/>
      <sheetName val="mas_hab"/>
      <sheetName val="Class IV Qtr. Ele"/>
      <sheetName val="t_prsr"/>
      <sheetName val="id"/>
      <sheetName val="Bridge Data 2005-06"/>
      <sheetName val="m1"/>
      <sheetName val="RMR"/>
      <sheetName val="maya"/>
      <sheetName val="Works"/>
      <sheetName val="General"/>
      <sheetName val="MRATES"/>
      <sheetName val="Road data"/>
      <sheetName val="habs-list"/>
      <sheetName val="nodes"/>
      <sheetName val="hdpe-rates"/>
      <sheetName val="hdpe weights"/>
      <sheetName val="ssr-rates"/>
      <sheetName val="pvc-rates"/>
      <sheetName val="PVC weights"/>
      <sheetName val="rates"/>
      <sheetName val="DISCOUNT"/>
      <sheetName val="Sheet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113">
          <cell r="D113">
            <v>4304.08</v>
          </cell>
        </row>
        <row r="117">
          <cell r="D117">
            <v>918.77</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ew_OG"/>
      <sheetName val="DI_Weights"/>
      <sheetName val="Wt_of_HDPE"/>
      <sheetName val="hdpe_weights"/>
      <sheetName val="PVC_weights"/>
      <sheetName val="DATA-BASE"/>
      <sheetName val="DATA-ABSTRACT"/>
      <sheetName val="Plant &amp;  Machinery"/>
      <sheetName val="Material"/>
      <sheetName val="Labour"/>
      <sheetName val="Bridge Data 2005-06"/>
      <sheetName val="detls"/>
      <sheetName val="Sheet2"/>
      <sheetName val="Road data"/>
      <sheetName val="MRATES"/>
      <sheetName val="MRoad data"/>
      <sheetName val="Summary"/>
      <sheetName val="v"/>
      <sheetName val="Boq"/>
      <sheetName val="Sheet9"/>
      <sheetName val="GF SB Ok "/>
      <sheetName val="Iocount"/>
      <sheetName val="Sheet5"/>
      <sheetName val="Sheet3"/>
      <sheetName val="m"/>
      <sheetName val="Class IV Qtr. Ele"/>
      <sheetName val="r"/>
      <sheetName val="pvc_basic"/>
      <sheetName val="final abstract"/>
      <sheetName val="DATA_PRG"/>
      <sheetName val="sup dat"/>
      <sheetName val="labour coeff"/>
      <sheetName val="lead-st"/>
      <sheetName val="rdamdata"/>
      <sheetName val="RMR"/>
      <sheetName val="Lead statement"/>
      <sheetName val="Weightage-Sub Sht"/>
      <sheetName val="GBW"/>
      <sheetName val="R_Det"/>
      <sheetName val="C-data"/>
      <sheetName val="PRECAST lightconc-II"/>
      <sheetName val="ewst"/>
      <sheetName val="Data_Bit_I"/>
      <sheetName val="Road Detail Est."/>
      <sheetName val="Cover"/>
      <sheetName val="m1"/>
      <sheetName val="1"/>
      <sheetName val="Data.F8.BTR"/>
      <sheetName val="Cost summary"/>
      <sheetName val="HDPE-pipe-rates"/>
      <sheetName val="pvc-pipe-rates"/>
      <sheetName val="Mp-team 1"/>
      <sheetName val="Rates"/>
      <sheetName val="BTR"/>
      <sheetName val="Common "/>
      <sheetName val="Main sheet"/>
      <sheetName val="Specification"/>
      <sheetName val="Specification report"/>
      <sheetName val="quarry"/>
      <sheetName val="Data 07-08 "/>
      <sheetName val="calcul"/>
      <sheetName val="Sheet1 (2)"/>
      <sheetName val="Nspt-smp-final-ORIGINAL"/>
      <sheetName val="ESTIMATE"/>
      <sheetName val="bom"/>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SPECIFICATION"/>
      <sheetName val="m"/>
      <sheetName val="M2"/>
      <sheetName val="m1"/>
      <sheetName val="ESTT_FINAL"/>
      <sheetName val="LEAD_CHART"/>
      <sheetName val="SCHEDULE_A"/>
      <sheetName val="Sheet9"/>
      <sheetName val="DATA-BASE"/>
      <sheetName val="DATA-ABSTRACT"/>
      <sheetName val="Bridge Data 2005-06"/>
      <sheetName val="leads"/>
      <sheetName val="RMR"/>
      <sheetName val="Road data"/>
      <sheetName val="bundqty"/>
      <sheetName val="r"/>
      <sheetName val="GF SB Ok "/>
      <sheetName val="HDPE-pipe-rates"/>
      <sheetName val="pvc-pipe-rates"/>
      <sheetName val="MRATES"/>
      <sheetName val="Labour"/>
      <sheetName val="Material"/>
      <sheetName val="Data"/>
      <sheetName val="BWSCPlt"/>
      <sheetName val="CI"/>
      <sheetName val="DI"/>
      <sheetName val="G.R.P"/>
      <sheetName val="HDPE"/>
      <sheetName val="PSC REVISED"/>
      <sheetName val="pvc"/>
      <sheetName val="data existing_do not delete"/>
      <sheetName val="Nspt-smp-final-ORIGINAL"/>
      <sheetName val="Plant &amp;  Machinery"/>
      <sheetName val="ewst"/>
      <sheetName val="Common "/>
      <sheetName val="Mp-team 1"/>
      <sheetName val="0000000000000"/>
      <sheetName val="Lead"/>
      <sheetName val="Main sheet"/>
      <sheetName val="wh_data"/>
      <sheetName val="wh_data_R"/>
      <sheetName val="CPHEEO"/>
      <sheetName val="input"/>
      <sheetName val="table"/>
      <sheetName val="GBW"/>
      <sheetName val="MRoad data"/>
      <sheetName val="Road Detail Est."/>
      <sheetName val="Lead statement"/>
      <sheetName val="water-hammar-strenght"/>
      <sheetName val="Rate Analysis"/>
      <sheetName val="concrete"/>
      <sheetName val="Drawing status-1"/>
      <sheetName val="Notes"/>
      <sheetName val="data_prg"/>
      <sheetName val="Sheet1"/>
      <sheetName val="Boq"/>
      <sheetName val="Levels"/>
      <sheetName val="Rates"/>
      <sheetName val="Bitumen trunk"/>
      <sheetName val="Feeder"/>
      <sheetName val="R99 etc"/>
      <sheetName val="Trunk unpaved"/>
      <sheetName val="C-data"/>
      <sheetName val="Cover"/>
      <sheetName val="C &amp; G RHS"/>
      <sheetName val="labour coeff"/>
      <sheetName val="Sheet2"/>
      <sheetName val="Bridge_Data_2005-06"/>
      <sheetName val="Road_data"/>
      <sheetName val="GF_SB_Ok_"/>
      <sheetName val="G_R_P"/>
      <sheetName val="PSC_REVISED"/>
      <sheetName val="data_existing_do_not_delete"/>
      <sheetName val="Plant_&amp;__Machinery"/>
      <sheetName val="Common_"/>
      <sheetName val="Mp-team_1"/>
      <sheetName val="Main_sheet"/>
      <sheetName val="MRoad_data"/>
      <sheetName val="Road_Detail_Est_"/>
      <sheetName val="Lead_statement"/>
      <sheetName val="Rate_Analysis"/>
      <sheetName val="mlead"/>
      <sheetName val="abs road"/>
      <sheetName val="R_Det"/>
      <sheetName val="Iocount"/>
      <sheetName val="Variables"/>
      <sheetName val="pvc_basic"/>
      <sheetName val="PVC_dia"/>
      <sheetName val="detls"/>
      <sheetName val="NGKL_SPLRRM_ ROAD_MODEL"/>
      <sheetName val="sup dat"/>
      <sheetName val="Sheet1 (2)"/>
      <sheetName val="Sheet3"/>
      <sheetName val="l"/>
      <sheetName val="Data_Bit_I"/>
      <sheetName val="Data.F8.BTR"/>
      <sheetName val="C.D.Abs.Est."/>
      <sheetName val="Data o"/>
      <sheetName val="Valves"/>
      <sheetName val="MS Rates"/>
    </sheetNames>
    <sheetDataSet>
      <sheetData sheetId="0" refreshError="1"/>
      <sheetData sheetId="1" refreshError="1"/>
      <sheetData sheetId="2"/>
      <sheetData sheetId="3"/>
      <sheetData sheetId="4">
        <row r="9">
          <cell r="D9">
            <v>249.47</v>
          </cell>
        </row>
        <row r="30">
          <cell r="D30">
            <v>101</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sheetData sheetId="74"/>
      <sheetData sheetId="75"/>
      <sheetData sheetId="76"/>
      <sheetData sheetId="77"/>
      <sheetData sheetId="78"/>
      <sheetData sheetId="79"/>
      <sheetData sheetId="80"/>
      <sheetData sheetId="8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ed BOQ week"/>
      <sheetName val="Revised BOQ week Samp"/>
      <sheetName val="BOQ week"/>
      <sheetName val="BOQ week Samp"/>
      <sheetName val="Labour week"/>
      <sheetName val="Labour week Samp"/>
      <sheetName val="labour coeff"/>
      <sheetName val="Material week"/>
      <sheetName val="Job Cost - month"/>
      <sheetName val="JCR Revised Format - month"/>
      <sheetName val="Bulk Samp"/>
      <sheetName val="Bulk Top"/>
      <sheetName val="Claim Vs Cert"/>
      <sheetName val="Sc Recon"/>
      <sheetName val="RMC"/>
      <sheetName val="Steel"/>
      <sheetName val="S7A-Fort Empty"/>
      <sheetName val="S7A-Fort Samp"/>
      <sheetName val="Staffmonthly"/>
      <sheetName val="Scaff - Fort"/>
      <sheetName val="Scaff - Req"/>
      <sheetName val="F3"/>
      <sheetName val="F3-Samp1"/>
      <sheetName val="F3-Samp2"/>
      <sheetName val="F3-Samp3"/>
      <sheetName val="F3-Samp4"/>
      <sheetName val="F3-Samp5"/>
      <sheetName val="Sheet1"/>
      <sheetName val="Sheet2"/>
      <sheetName val="Sheet3"/>
      <sheetName val="TBAL9697 -group wise  sdpl"/>
      <sheetName val="p&amp;m"/>
      <sheetName val="data existing_do not delete"/>
      <sheetName val="comp-st(GEN)"/>
      <sheetName val="m1"/>
      <sheetName val="DATA"/>
      <sheetName val="Detailed"/>
      <sheetName val="Road Detail Est."/>
      <sheetName val="Labour"/>
      <sheetName val="FIRE ESTIMATE"/>
      <sheetName val="Fill this out first..."/>
      <sheetName val="Build-up"/>
      <sheetName val="FORM7"/>
      <sheetName val="PRECAST lightconc-II"/>
      <sheetName val="VCH-SLC"/>
      <sheetName val="Supplier"/>
      <sheetName val="Boq"/>
      <sheetName val="dBase"/>
      <sheetName val="Pile cap"/>
      <sheetName val="Costing"/>
      <sheetName val="Meas.-Hotel Part"/>
      <sheetName val="RA-markate"/>
      <sheetName val="Tender Summary"/>
      <sheetName val="factors"/>
      <sheetName val="storm water1"/>
      <sheetName val="Download DATA"/>
      <sheetName val="Driveway Beams"/>
      <sheetName val="Inputs"/>
      <sheetName val="Quantities"/>
      <sheetName val="Mat_Cost"/>
      <sheetName val="TEXT"/>
      <sheetName val="Headings"/>
      <sheetName val="Flooring"/>
      <sheetName val="ELEC_BOQ"/>
      <sheetName val="Staff Acco."/>
      <sheetName val="2nd "/>
      <sheetName val="INPUT SHEET"/>
      <sheetName val="RES-PLANNING"/>
      <sheetName val="Macro1"/>
      <sheetName val="Civil Boq"/>
      <sheetName val="환율"/>
      <sheetName val="재1"/>
      <sheetName val="HEAD"/>
      <sheetName val="Contract Night Staff"/>
      <sheetName val="Contract Day Staff"/>
      <sheetName val="Day Shift"/>
      <sheetName val="Night Shift"/>
      <sheetName val="월선수금"/>
      <sheetName val="Basic Rates"/>
      <sheetName val="COST"/>
      <sheetName val="M.S."/>
      <sheetName val="SILICATE"/>
      <sheetName val="HVAC"/>
      <sheetName val="RA"/>
      <sheetName val="Boq- Civil"/>
      <sheetName val="Name List"/>
      <sheetName val="Cost Basis"/>
      <sheetName val="Civil-Mat."/>
      <sheetName val="BOQ Distribution"/>
      <sheetName val="SITE OVERHEADS"/>
      <sheetName val="Pacakges split"/>
      <sheetName val="Brand"/>
      <sheetName val="Location"/>
      <sheetName val="PackSize"/>
      <sheetName val="PackagingType"/>
      <sheetName val="Plant"/>
      <sheetName val="ProductHierarchy"/>
      <sheetName val="PurchGroup"/>
      <sheetName val="Sub-brand"/>
      <sheetName val="UOM"/>
      <sheetName val="Variant"/>
      <sheetName val="Excavation (2)"/>
      <sheetName val="Plum Concrete"/>
      <sheetName val="RMC  DO Till (CEDAR)"/>
      <sheetName val="STEEL DO TILL BANYAN"/>
      <sheetName val="RMC  DO Till BANYAN"/>
      <sheetName val="Cost summary"/>
      <sheetName val="RCC,Ret. Wall"/>
      <sheetName val="GN-ST-10"/>
      <sheetName val="ITB COST"/>
      <sheetName val="concrete"/>
      <sheetName val="beam-reinft-IIInd floor"/>
      <sheetName val="L+M"/>
      <sheetName val="gen"/>
      <sheetName val="Parameter"/>
      <sheetName val="FITZ MORT 94"/>
      <sheetName val="Lead"/>
      <sheetName val="Income Statement"/>
      <sheetName val="Intro."/>
      <sheetName val="St.co.91.5lvl"/>
      <sheetName val="WORK TABLE"/>
      <sheetName val="inWords"/>
      <sheetName val="Fill this out first___"/>
      <sheetName val="PMS"/>
      <sheetName val="DISTRIBUTION"/>
      <sheetName val="BOQ LT"/>
      <sheetName val="A.O.R r1Str"/>
      <sheetName val="A.O.R r1"/>
      <sheetName val="A.O.R (2)"/>
      <sheetName val="DOOR-WIND"/>
      <sheetName val="zone-8"/>
      <sheetName val="MHNO_LEV"/>
      <sheetName val="co_5"/>
      <sheetName val="zone-2"/>
      <sheetName val="Z1_DATA"/>
      <sheetName val="D2_CO"/>
      <sheetName val="D1_CO"/>
      <sheetName val="Structure Bills Qty"/>
      <sheetName val="Revised_BOQ_week"/>
      <sheetName val="Revised_BOQ_week_Samp"/>
      <sheetName val="BOQ_week"/>
      <sheetName val="BOQ_week_Samp"/>
      <sheetName val="Labour_week"/>
      <sheetName val="Labour_week_Samp"/>
      <sheetName val="labour_coeff"/>
      <sheetName val="Material_week"/>
      <sheetName val="Job_Cost_-_month"/>
      <sheetName val="JCR_Revised_Format_-_month"/>
      <sheetName val="Bulk_Samp"/>
      <sheetName val="Bulk_Top"/>
      <sheetName val="Claim_Vs_Cert"/>
      <sheetName val="Sc_Recon"/>
      <sheetName val="S7A-Fort_Empty"/>
      <sheetName val="S7A-Fort_Samp"/>
      <sheetName val="Scaff_-_Fort"/>
      <sheetName val="Scaff_-_Req"/>
      <sheetName val="Tender_Summary"/>
      <sheetName val="Civil-Mat_"/>
      <sheetName val="PRECAST_lightconc-II"/>
      <sheetName val="BOQ_Distribution"/>
      <sheetName val="TBAL9697_-group_wise__sdpl"/>
      <sheetName val="Fill_this_out_first___"/>
      <sheetName val="2nd_"/>
      <sheetName val="Pile_cap"/>
      <sheetName val="Name_List"/>
      <sheetName val="Driveway_Beams"/>
      <sheetName val="INPUT_SHEET"/>
      <sheetName val="Civil_Boq"/>
      <sheetName val="Contract_Night_Staff"/>
      <sheetName val="Contract_Day_Staff"/>
      <sheetName val="Day_Shift"/>
      <sheetName val="Night_Shift"/>
      <sheetName val="Basic_Rates"/>
      <sheetName val="M_S_"/>
      <sheetName val="Staff_Acco_"/>
      <sheetName val="Meas_-Hotel_Part"/>
      <sheetName val="Revised_BOQ_week1"/>
      <sheetName val="Revised_BOQ_week_Samp1"/>
      <sheetName val="BOQ_week1"/>
      <sheetName val="BOQ_week_Samp1"/>
      <sheetName val="Labour_week1"/>
      <sheetName val="Labour_week_Samp1"/>
      <sheetName val="labour_coeff1"/>
      <sheetName val="Material_week1"/>
      <sheetName val="Job_Cost_-_month1"/>
      <sheetName val="JCR_Revised_Format_-_month1"/>
      <sheetName val="Bulk_Samp1"/>
      <sheetName val="Bulk_Top1"/>
      <sheetName val="Claim_Vs_Cert1"/>
      <sheetName val="Sc_Recon1"/>
      <sheetName val="S7A-Fort_Empty1"/>
      <sheetName val="S7A-Fort_Samp1"/>
      <sheetName val="Scaff_-_Fort1"/>
      <sheetName val="Scaff_-_Req1"/>
      <sheetName val="Tender_Summary1"/>
      <sheetName val="Civil-Mat_1"/>
      <sheetName val="PRECAST_lightconc-II1"/>
      <sheetName val="BOQ_Distribution1"/>
      <sheetName val="TBAL9697_-group_wise__sdpl1"/>
      <sheetName val="Fill_this_out_first___1"/>
      <sheetName val="2nd_1"/>
      <sheetName val="Pile_cap1"/>
      <sheetName val="Name_List1"/>
      <sheetName val="Driveway_Beams1"/>
      <sheetName val="INPUT_SHEET1"/>
      <sheetName val="Civil_Boq1"/>
      <sheetName val="Contract_Night_Staff1"/>
      <sheetName val="Contract_Day_Staff1"/>
      <sheetName val="Day_Shift1"/>
      <sheetName val="Night_Shift1"/>
      <sheetName val="Basic_Rates1"/>
      <sheetName val="M_S_1"/>
      <sheetName val="Staff_Acco_1"/>
      <sheetName val="Meas_-Hotel_Part1"/>
      <sheetName val="Revised_BOQ_week2"/>
      <sheetName val="Revised_BOQ_week_Samp2"/>
      <sheetName val="BOQ_week2"/>
      <sheetName val="BOQ_week_Samp2"/>
      <sheetName val="Labour_week2"/>
      <sheetName val="Labour_week_Samp2"/>
      <sheetName val="labour_coeff2"/>
      <sheetName val="Material_week2"/>
      <sheetName val="Job_Cost_-_month2"/>
      <sheetName val="JCR_Revised_Format_-_month2"/>
      <sheetName val="Bulk_Samp2"/>
      <sheetName val="Bulk_Top2"/>
      <sheetName val="Claim_Vs_Cert2"/>
      <sheetName val="Sc_Recon2"/>
      <sheetName val="S7A-Fort_Empty2"/>
      <sheetName val="S7A-Fort_Samp2"/>
      <sheetName val="Scaff_-_Fort2"/>
      <sheetName val="Scaff_-_Req2"/>
      <sheetName val="Tender_Summary2"/>
      <sheetName val="Civil-Mat_2"/>
      <sheetName val="PRECAST_lightconc-II2"/>
      <sheetName val="BOQ_Distribution2"/>
      <sheetName val="TBAL9697_-group_wise__sdpl2"/>
      <sheetName val="Fill_this_out_first___2"/>
      <sheetName val="2nd_2"/>
      <sheetName val="Pile_cap2"/>
      <sheetName val="Name_List2"/>
      <sheetName val="Driveway_Beams2"/>
      <sheetName val="INPUT_SHEET2"/>
      <sheetName val="Civil_Boq2"/>
      <sheetName val="Contract_Night_Staff2"/>
      <sheetName val="Contract_Day_Staff2"/>
      <sheetName val="Day_Shift2"/>
      <sheetName val="Night_Shift2"/>
      <sheetName val="Basic_Rates2"/>
      <sheetName val="M_S_2"/>
      <sheetName val="Staff_Acco_2"/>
      <sheetName val="Meas_-Hotel_Part2"/>
      <sheetName val="Revised_BOQ_week3"/>
      <sheetName val="Revised_BOQ_week_Samp3"/>
      <sheetName val="BOQ_week3"/>
      <sheetName val="BOQ_week_Samp3"/>
      <sheetName val="Labour_week3"/>
      <sheetName val="Labour_week_Samp3"/>
      <sheetName val="labour_coeff3"/>
      <sheetName val="Material_week3"/>
      <sheetName val="Job_Cost_-_month3"/>
      <sheetName val="JCR_Revised_Format_-_month3"/>
      <sheetName val="Bulk_Samp3"/>
      <sheetName val="Bulk_Top3"/>
      <sheetName val="Claim_Vs_Cert3"/>
      <sheetName val="Sc_Recon3"/>
      <sheetName val="S7A-Fort_Empty3"/>
      <sheetName val="S7A-Fort_Samp3"/>
      <sheetName val="Scaff_-_Fort3"/>
      <sheetName val="Scaff_-_Req3"/>
      <sheetName val="Tender_Summary3"/>
      <sheetName val="Civil-Mat_3"/>
      <sheetName val="PRECAST_lightconc-II3"/>
      <sheetName val="BOQ_Distribution3"/>
      <sheetName val="TBAL9697_-group_wise__sdpl3"/>
      <sheetName val="Fill_this_out_first___3"/>
      <sheetName val="2nd_3"/>
      <sheetName val="Pile_cap3"/>
      <sheetName val="Name_List3"/>
      <sheetName val="Driveway_Beams3"/>
      <sheetName val="INPUT_SHEET3"/>
      <sheetName val="Civil_Boq3"/>
      <sheetName val="Contract_Night_Staff3"/>
      <sheetName val="Contract_Day_Staff3"/>
      <sheetName val="Day_Shift3"/>
      <sheetName val="Night_Shift3"/>
      <sheetName val="Basic_Rates3"/>
      <sheetName val="M_S_3"/>
      <sheetName val="Staff_Acco_3"/>
      <sheetName val="Meas_-Hotel_Part3"/>
      <sheetName val="Revised_BOQ_week4"/>
      <sheetName val="Revised_BOQ_week_Samp4"/>
      <sheetName val="BOQ_week4"/>
      <sheetName val="BOQ_week_Samp4"/>
      <sheetName val="Labour_week4"/>
      <sheetName val="Labour_week_Samp4"/>
      <sheetName val="labour_coeff4"/>
      <sheetName val="Material_week4"/>
      <sheetName val="Job_Cost_-_month4"/>
      <sheetName val="JCR_Revised_Format_-_month4"/>
      <sheetName val="Bulk_Samp4"/>
      <sheetName val="Bulk_Top4"/>
      <sheetName val="Claim_Vs_Cert4"/>
      <sheetName val="Sc_Recon4"/>
      <sheetName val="S7A-Fort_Empty4"/>
      <sheetName val="S7A-Fort_Samp4"/>
      <sheetName val="Scaff_-_Fort4"/>
      <sheetName val="Scaff_-_Req4"/>
      <sheetName val="Tender_Summary4"/>
      <sheetName val="Civil-Mat_4"/>
      <sheetName val="PRECAST_lightconc-II4"/>
      <sheetName val="BOQ_Distribution4"/>
      <sheetName val="TBAL9697_-group_wise__sdpl4"/>
      <sheetName val="Fill_this_out_first___4"/>
      <sheetName val="2nd_4"/>
      <sheetName val="Pile_cap4"/>
      <sheetName val="Name_List4"/>
      <sheetName val="Driveway_Beams4"/>
      <sheetName val="INPUT_SHEET4"/>
      <sheetName val="Civil_Boq4"/>
      <sheetName val="Contract_Night_Staff4"/>
      <sheetName val="Contract_Day_Staff4"/>
      <sheetName val="Day_Shift4"/>
      <sheetName val="Night_Shift4"/>
      <sheetName val="Basic_Rates4"/>
      <sheetName val="M_S_4"/>
      <sheetName val="Staff_Acco_4"/>
      <sheetName val="Meas_-Hotel_Part4"/>
      <sheetName val="Revised_BOQ_week5"/>
      <sheetName val="Revised_BOQ_week_Samp5"/>
      <sheetName val="BOQ_week5"/>
      <sheetName val="BOQ_week_Samp5"/>
      <sheetName val="Labour_week5"/>
      <sheetName val="Labour_week_Samp5"/>
      <sheetName val="labour_coeff5"/>
      <sheetName val="Material_week5"/>
      <sheetName val="Job_Cost_-_month5"/>
      <sheetName val="JCR_Revised_Format_-_month5"/>
      <sheetName val="Bulk_Samp5"/>
      <sheetName val="Bulk_Top5"/>
      <sheetName val="Claim_Vs_Cert5"/>
      <sheetName val="Sc_Recon5"/>
      <sheetName val="S7A-Fort_Empty5"/>
      <sheetName val="S7A-Fort_Samp5"/>
      <sheetName val="Scaff_-_Fort5"/>
      <sheetName val="Scaff_-_Req5"/>
      <sheetName val="Tender_Summary5"/>
      <sheetName val="Civil-Mat_5"/>
      <sheetName val="PRECAST_lightconc-II5"/>
      <sheetName val="BOQ_Distribution5"/>
      <sheetName val="TBAL9697_-group_wise__sdpl5"/>
      <sheetName val="Fill_this_out_first___5"/>
      <sheetName val="2nd_5"/>
      <sheetName val="Pile_cap5"/>
      <sheetName val="Name_List5"/>
      <sheetName val="Driveway_Beams5"/>
      <sheetName val="INPUT_SHEET5"/>
      <sheetName val="Civil_Boq5"/>
      <sheetName val="Contract_Night_Staff5"/>
      <sheetName val="Contract_Day_Staff5"/>
      <sheetName val="Day_Shift5"/>
      <sheetName val="Night_Shift5"/>
      <sheetName val="Basic_Rates5"/>
      <sheetName val="M_S_5"/>
      <sheetName val="Staff_Acco_5"/>
      <sheetName val="Meas_-Hotel_Part5"/>
      <sheetName val="Revised_BOQ_week6"/>
      <sheetName val="Revised_BOQ_week_Samp6"/>
      <sheetName val="BOQ_week6"/>
      <sheetName val="BOQ_week_Samp6"/>
      <sheetName val="Labour_week6"/>
      <sheetName val="Labour_week_Samp6"/>
      <sheetName val="labour_coeff6"/>
      <sheetName val="Material_week6"/>
      <sheetName val="Job_Cost_-_month6"/>
      <sheetName val="JCR_Revised_Format_-_month6"/>
      <sheetName val="Bulk_Samp6"/>
      <sheetName val="Bulk_Top6"/>
      <sheetName val="Claim_Vs_Cert6"/>
      <sheetName val="Sc_Recon6"/>
      <sheetName val="S7A-Fort_Empty6"/>
      <sheetName val="S7A-Fort_Samp6"/>
      <sheetName val="Scaff_-_Fort6"/>
      <sheetName val="Scaff_-_Req6"/>
      <sheetName val="Tender_Summary6"/>
      <sheetName val="Civil-Mat_6"/>
      <sheetName val="PRECAST_lightconc-II6"/>
      <sheetName val="BOQ_Distribution6"/>
      <sheetName val="TBAL9697_-group_wise__sdpl6"/>
      <sheetName val="Fill_this_out_first___6"/>
      <sheetName val="2nd_6"/>
      <sheetName val="Pile_cap6"/>
      <sheetName val="Name_List6"/>
      <sheetName val="Driveway_Beams6"/>
      <sheetName val="INPUT_SHEET6"/>
      <sheetName val="Civil_Boq6"/>
      <sheetName val="Contract_Night_Staff6"/>
      <sheetName val="Contract_Day_Staff6"/>
      <sheetName val="Day_Shift6"/>
      <sheetName val="Night_Shift6"/>
      <sheetName val="Basic_Rates6"/>
      <sheetName val="M_S_6"/>
      <sheetName val="Staff_Acco_6"/>
      <sheetName val="Meas_-Hotel_Part6"/>
      <sheetName val="Boq-_Civil"/>
      <sheetName val="SITE_OVERHEADS"/>
      <sheetName val="Pacakges_split"/>
      <sheetName val="Excavation_(2)"/>
      <sheetName val="Plum_Concrete"/>
      <sheetName val="RMC__DO_Till_(CEDAR)"/>
      <sheetName val="STEEL_DO_TILL_BANYAN"/>
      <sheetName val="RMC__DO_Till_BANYAN"/>
      <sheetName val="storm_water1"/>
      <sheetName val="beam-reinft-IIInd_floor"/>
      <sheetName val="ITB_COST"/>
      <sheetName val="Boq (Main Building)"/>
      <sheetName val="Config"/>
      <sheetName val="Break Dw"/>
      <sheetName val="Fin Sum"/>
      <sheetName val="COOLTREAT"/>
      <sheetName val="Buying Schedule"/>
      <sheetName val="CRF Register"/>
      <sheetName val="Labor abs-NMR"/>
      <sheetName val="Back filling"/>
      <sheetName val="NT items summary"/>
      <sheetName val="Footings"/>
      <sheetName val="sheeet7"/>
      <sheetName val="Item- Compact"/>
      <sheetName val="SEMINAR"/>
      <sheetName val="INTSHEET"/>
      <sheetName val="INTSHEET3"/>
      <sheetName val="FORM-0"/>
      <sheetName val="Actuals"/>
      <sheetName val="Cement"/>
      <sheetName val="Norms"/>
      <sheetName val="BOQ-Part1"/>
      <sheetName val="Input"/>
      <sheetName val="DATA SHEET"/>
      <sheetName val="Basic Resources"/>
      <sheetName val="A-CompanyInfo"/>
      <sheetName val="TrialBalance"/>
      <sheetName val="Basic"/>
      <sheetName val="BWSCPlt"/>
      <sheetName val="CI"/>
      <sheetName val="DI"/>
      <sheetName val="G.R.P"/>
      <sheetName val="HDPE"/>
      <sheetName val="PSC REVISED"/>
      <sheetName val="pvc"/>
      <sheetName val="DATA_PRG"/>
      <sheetName val="12"/>
      <sheetName val="2A"/>
      <sheetName val="2B"/>
      <sheetName val="2C"/>
      <sheetName val="2D"/>
      <sheetName val="2E"/>
      <sheetName val="2F"/>
      <sheetName val="2G"/>
      <sheetName val="2H"/>
      <sheetName val="3A"/>
      <sheetName val="3B"/>
      <sheetName val="4"/>
      <sheetName val="7A"/>
      <sheetName val="7B"/>
      <sheetName val="8A"/>
      <sheetName val="8B"/>
      <sheetName val="9A"/>
      <sheetName val="9B"/>
      <sheetName val="9C"/>
      <sheetName val="9D"/>
      <sheetName val="9E"/>
      <sheetName val="9F"/>
      <sheetName val="9G"/>
      <sheetName val="9H"/>
      <sheetName val="9I"/>
      <sheetName val="9J"/>
      <sheetName val="9K"/>
      <sheetName val="m"/>
      <sheetName val="Mactan"/>
      <sheetName val="Mandaue"/>
      <sheetName val="Data-Road "/>
      <sheetName val="Side Drains"/>
      <sheetName val="DATA-CD "/>
      <sheetName val="Retaining walls "/>
      <sheetName val="data_existing_do_not_delete"/>
      <sheetName val="Road_Detail_Est_"/>
      <sheetName val="FIRE_ESTIM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sheetData sheetId="275"/>
      <sheetData sheetId="276"/>
      <sheetData sheetId="277"/>
      <sheetData sheetId="278"/>
      <sheetData sheetId="279"/>
      <sheetData sheetId="280"/>
      <sheetData sheetId="281"/>
      <sheetData sheetId="282"/>
      <sheetData sheetId="283"/>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sheetData sheetId="399"/>
      <sheetData sheetId="400"/>
      <sheetData sheetId="401"/>
      <sheetData sheetId="402"/>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sheetData sheetId="427"/>
      <sheetData sheetId="428"/>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pipe-water"/>
      <sheetName val="habs-details"/>
      <sheetName val="hab-details"/>
      <sheetName val="int-Dia"/>
      <sheetName val="water-pros-pros-rate-empty"/>
      <sheetName val="water-pros-Ultim-rate-empty"/>
      <sheetName val="water-Ultimate-empty"/>
      <sheetName val="Nspt-smp-final-apprd"/>
      <sheetName val="water-pros-pros-rate"/>
      <sheetName val="water-pros-Ultimate-rate"/>
      <sheetName val="water-ultimate"/>
      <sheetName val="water-JPTsump-in&amp;out"/>
      <sheetName val="water-JPTsump-Balance"/>
      <sheetName val="jpt-ohbr-out-flow(U)"/>
      <sheetName val="jpt-ohbr-out-flow(P)"/>
      <sheetName val="jpt-ohbr-out-flow(P)-Ult"/>
      <sheetName val="water"/>
      <sheetName val="Nspt-smp-final-ORIGINAL"/>
      <sheetName val="piv-smp-n1"/>
      <sheetName val="Nspt-smp-final-ORIGINAL-(2)"/>
      <sheetName val="Nspt-final-Ultimate(mwl)"/>
      <sheetName val="Nspt-final-Ultimate"/>
      <sheetName val="Nspt-final-pros"/>
      <sheetName val="Nspt-final-Ultimate-21m"/>
      <sheetName val="Nspt-final-at-18.5mstg"/>
      <sheetName val="Nspt-final-pros-14m"/>
      <sheetName val="Nspt-final-pros-12m"/>
      <sheetName val="Nspt-final-pros-10m"/>
      <sheetName val="Nspt-final-pros-7m"/>
      <sheetName val="Nspt-final-pros-4m"/>
      <sheetName val="Nspt-final-empy-258m"/>
      <sheetName val="Nspt-final-empy-254m"/>
      <sheetName val="Nspt-final-empy-249.5m"/>
      <sheetName val="Nspt-final-empy-252m"/>
      <sheetName val="Nspt-final-empy-248m"/>
      <sheetName val="Nspt-final-empy-244m"/>
      <sheetName val="final-smp-pipes"/>
      <sheetName val="Chart1-U and P"/>
      <sheetName val="Chart1-Actual-Flow"/>
      <sheetName val="chart-Jpt-Girnibai-OUT-flow"/>
      <sheetName val="Chart1"/>
      <sheetName val="jpt to Girnibai-Out Flow"/>
      <sheetName val="chart-Jpt-Girnibai-OUT-flow (2)"/>
      <sheetName val="chart-Jpt-Girnibai-OUT-flow (3)"/>
      <sheetName val="leads"/>
      <sheetName val="Nspt-final-at-18_5mstg"/>
      <sheetName val="Nspt-final-empy-249_5m"/>
      <sheetName val="Chart1-U_and_P"/>
      <sheetName val="jpt_to_Girnibai-Out_Flow"/>
      <sheetName val="chart-Jpt-Girnibai-OUT-flow_(2)"/>
      <sheetName val="chart-Jpt-Girnibai-OUT-flow_(3)"/>
      <sheetName val="pvc-pipe-rates"/>
      <sheetName val="data"/>
      <sheetName val="Material"/>
      <sheetName val="Labour"/>
      <sheetName val="BWSCPlt"/>
      <sheetName val="CI"/>
      <sheetName val="DI"/>
      <sheetName val="G.R.P"/>
      <sheetName val="HDPE"/>
      <sheetName val="PSC REVISED"/>
      <sheetName val="pvc"/>
      <sheetName val="ssr-rates"/>
      <sheetName val="Sheet9"/>
      <sheetName val="Data.F8.BTR"/>
      <sheetName val="v"/>
      <sheetName val="data existing_do not delete"/>
      <sheetName val="Plant &amp;  Machinery"/>
      <sheetName val="Det. Secty bld"/>
      <sheetName val="sectorwise"/>
      <sheetName val="MRATES"/>
      <sheetName val="TBAL9697 -group wise  sdpl"/>
      <sheetName val="r"/>
      <sheetName val="Rates SSR 2008-09"/>
      <sheetName val="m1"/>
      <sheetName val="Marteru"/>
      <sheetName val="beam-reinft"/>
      <sheetName val="wh_data_R"/>
      <sheetName val="Sheet1 (2)"/>
      <sheetName val="Lead"/>
      <sheetName val="Dormitory"/>
      <sheetName val="maya"/>
      <sheetName val="Lookup"/>
      <sheetName val="Specification report"/>
      <sheetName val="GROUND FLOOR"/>
      <sheetName val="coverpage"/>
      <sheetName val="Road data"/>
      <sheetName val="Road Detail Est."/>
      <sheetName val="PANEL ANNEXURE"/>
      <sheetName val="Newabstract"/>
      <sheetName val="p&amp;m"/>
      <sheetName val="m"/>
      <sheetName val="l"/>
      <sheetName val="Rates"/>
      <sheetName val="Rubber Gaskets"/>
      <sheetName val="RMR"/>
      <sheetName val="Sheet1"/>
      <sheetName val="Lead statement"/>
      <sheetName val="Data o"/>
      <sheetName val="Usage "/>
      <sheetName val="detls"/>
      <sheetName val="Nspt-final-at-18_5mstg1"/>
      <sheetName val="Nspt-final-empy-249_5m1"/>
      <sheetName val="Chart1-U_and_P1"/>
      <sheetName val="jpt_to_Girnibai-Out_Flow1"/>
      <sheetName val="chart-Jpt-Girnibai-OUT-flow_(21"/>
      <sheetName val="chart-Jpt-Girnibai-OUT-flow_(31"/>
      <sheetName val="G_R_P"/>
      <sheetName val="PSC_REVISED"/>
      <sheetName val="data_existing_do_not_delete"/>
      <sheetName val="Plant_&amp;__Machinery"/>
      <sheetName val="Det__Secty_bld"/>
      <sheetName val="DISCHARGE"/>
      <sheetName val="elec-data"/>
      <sheetName val="OverviewBarmer"/>
      <sheetName val="GL"/>
      <sheetName val="Co-eff"/>
      <sheetName val="Detailed"/>
      <sheetName val="DATA_PRG"/>
      <sheetName val="Specification"/>
      <sheetName val="GEN-ABS Del"/>
      <sheetName val="Rates_SSR_2008-09"/>
      <sheetName val="Data_F8_BTR"/>
      <sheetName val="TBAL9697_-group_wise__sdpl"/>
      <sheetName val="Sheet1_(2)"/>
      <sheetName val="Specification_report"/>
      <sheetName val="GROUND_FLOOR"/>
      <sheetName val="Road_data"/>
      <sheetName val="Road_Detail_Est_"/>
      <sheetName val="PANEL_ANNEXURE"/>
      <sheetName val="Lead_statement"/>
      <sheetName val="Rubber_Gaskets"/>
      <sheetName val="Data_o"/>
      <sheetName val="General"/>
      <sheetName val="road est"/>
      <sheetName val="Data_Bit_I"/>
      <sheetName val="comp-st(GEN)"/>
      <sheetName val="mlead"/>
      <sheetName val="ewst"/>
      <sheetName val="Input"/>
      <sheetName val="HDPE-pipe-rates"/>
      <sheetName val="bom"/>
      <sheetName val="C-data"/>
      <sheetName val="Cover"/>
      <sheetName val="hdpe_basic"/>
      <sheetName val="pvc_basic"/>
      <sheetName val="Global factors"/>
      <sheetName val="hdpe-rates"/>
      <sheetName val="hdpe weights"/>
      <sheetName val="pvc-rates"/>
      <sheetName val="PVC weights"/>
      <sheetName val="concrete"/>
      <sheetName val="Iocount"/>
      <sheetName val="INDIGINEOUS ITEMS "/>
      <sheetName val="CPHEEO"/>
      <sheetName val="Data rough"/>
      <sheetName val="Main sheet"/>
      <sheetName val="Sheet5"/>
      <sheetName val="habs-list"/>
      <sheetName val="nodes"/>
    </sheetNames>
    <sheetDataSet>
      <sheetData sheetId="0">
        <row r="8">
          <cell r="C8" t="str">
            <v>A</v>
          </cell>
        </row>
      </sheetData>
      <sheetData sheetId="1"/>
      <sheetData sheetId="2"/>
      <sheetData sheetId="3"/>
      <sheetData sheetId="4"/>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ow r="8">
          <cell r="C8" t="str">
            <v>A</v>
          </cell>
          <cell r="U8">
            <v>99.27</v>
          </cell>
        </row>
        <row r="9">
          <cell r="U9">
            <v>102.81</v>
          </cell>
        </row>
        <row r="10">
          <cell r="U10">
            <v>102.81</v>
          </cell>
        </row>
        <row r="11">
          <cell r="U11">
            <v>102.81</v>
          </cell>
          <cell r="X11">
            <v>17.600000000000001</v>
          </cell>
        </row>
        <row r="12">
          <cell r="U12">
            <v>105.67</v>
          </cell>
        </row>
        <row r="13">
          <cell r="U13">
            <v>105.67</v>
          </cell>
          <cell r="X13">
            <v>14.450000000000001</v>
          </cell>
        </row>
        <row r="14">
          <cell r="U14">
            <v>101.18</v>
          </cell>
        </row>
        <row r="15">
          <cell r="U15">
            <v>101.18</v>
          </cell>
          <cell r="X15">
            <v>17.600000000000001</v>
          </cell>
        </row>
        <row r="16">
          <cell r="U16">
            <v>104.62</v>
          </cell>
        </row>
        <row r="17">
          <cell r="U17">
            <v>109.06</v>
          </cell>
          <cell r="X17">
            <v>14.450000000000001</v>
          </cell>
        </row>
        <row r="18">
          <cell r="U18">
            <v>108.06</v>
          </cell>
        </row>
        <row r="19">
          <cell r="U19">
            <v>114</v>
          </cell>
        </row>
        <row r="20">
          <cell r="U20">
            <v>116.86</v>
          </cell>
          <cell r="X20">
            <v>8.15</v>
          </cell>
        </row>
        <row r="21">
          <cell r="U21">
            <v>116</v>
          </cell>
        </row>
        <row r="22">
          <cell r="U22">
            <v>120</v>
          </cell>
          <cell r="X22">
            <v>4.2</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sheetData sheetId="43" refreshError="1"/>
      <sheetData sheetId="44" refreshError="1"/>
      <sheetData sheetId="45" refreshError="1"/>
      <sheetData sheetId="46"/>
      <sheetData sheetId="47"/>
      <sheetData sheetId="48" refreshError="1"/>
      <sheetData sheetId="49"/>
      <sheetData sheetId="50" refreshError="1"/>
      <sheetData sheetId="51" refreshError="1"/>
      <sheetData sheetId="52"/>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sheetData sheetId="123"/>
      <sheetData sheetId="124"/>
      <sheetData sheetId="125"/>
      <sheetData sheetId="126"/>
      <sheetData sheetId="127"/>
      <sheetData sheetId="128"/>
      <sheetData sheetId="129"/>
      <sheetData sheetId="130"/>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sheetData sheetId="148"/>
      <sheetData sheetId="149"/>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factors"/>
      <sheetName val="Global_factors"/>
      <sheetName val="Nspt-smp-final-ORIGINAL"/>
      <sheetName val="leads"/>
      <sheetName val="Dormitory"/>
      <sheetName val="Staff Acco."/>
      <sheetName val="MRATES"/>
      <sheetName val="r"/>
      <sheetName val="data existing_do not delete"/>
      <sheetName val="Usage"/>
      <sheetName val="Plant &amp;  Machinery"/>
      <sheetName val="Material"/>
      <sheetName val="Labour"/>
      <sheetName val="pvc_basic"/>
      <sheetName val="Sheet1 (2)"/>
      <sheetName val="data"/>
      <sheetName val="Lookup"/>
      <sheetName val="maya"/>
      <sheetName val="Road data"/>
      <sheetName val="Data.F8.BTR"/>
      <sheetName val="Specification report"/>
      <sheetName val="segments-details"/>
      <sheetName val="int-Dia-hdpe"/>
      <sheetName val="int-Dia-pvc"/>
      <sheetName val="BWSCPlt"/>
      <sheetName val="CI"/>
      <sheetName val="DI"/>
      <sheetName val="G.R.P"/>
      <sheetName val="HDPE"/>
      <sheetName val="PSC REVISED"/>
      <sheetName val="pvc"/>
      <sheetName val="HDPE-pipe-rates"/>
      <sheetName val="pvc-pipe-rates"/>
      <sheetName val="RMR"/>
      <sheetName val="Sheet1"/>
      <sheetName val="mlead"/>
      <sheetName val="Sheet5"/>
      <sheetName val="nodes"/>
      <sheetName val="wh_data_R"/>
      <sheetName val="beam-reinft"/>
      <sheetName val="m1"/>
      <sheetName val="DATA_PRG"/>
      <sheetName val="rates"/>
      <sheetName val="m"/>
      <sheetName val="Rates SSR 2008-09"/>
      <sheetName val="Marteru"/>
      <sheetName val="Sheet3"/>
      <sheetName val="hdpe-rates"/>
      <sheetName val="hdpe weights"/>
      <sheetName val="ssr-rates"/>
      <sheetName val="pvc-rates"/>
      <sheetName val="PVC weights"/>
      <sheetName val="concrete"/>
      <sheetName val="STAFFSCHED "/>
      <sheetName val="detls"/>
      <sheetName val="Usage "/>
      <sheetName val="comp-st(GEN)"/>
      <sheetName val="abs road"/>
      <sheetName val="coverpage"/>
      <sheetName val="R_Det"/>
      <sheetName val="v"/>
      <sheetName val="ww-march-02"/>
      <sheetName val="BOQ"/>
      <sheetName val="Lead"/>
      <sheetName val="Pop"/>
      <sheetName val="WATER-HAMMER"/>
      <sheetName val="Sheet2"/>
      <sheetName val="bom"/>
      <sheetName val="pumping main"/>
      <sheetName val="HS 30.04.2015.Final"/>
      <sheetName val="ID"/>
      <sheetName val="Sorted"/>
      <sheetName val="Detailed"/>
      <sheetName val="Sheet9"/>
      <sheetName val="nandipet intra"/>
      <sheetName val="HS final-2"/>
      <sheetName val="Z1_DATA"/>
      <sheetName val="MHNO_LEV"/>
      <sheetName val="hdpe_basic"/>
      <sheetName val="ewst"/>
      <sheetName val="GF Columns"/>
      <sheetName val="mp-team 1"/>
      <sheetName val="TBAL9697 -group wise  sdpl"/>
      <sheetName val="New33KVSS_E3"/>
      <sheetName val="Prop aug of Ex 33KVSS_E3a"/>
      <sheetName val="Global_factors1"/>
      <sheetName val="Staff_Acco_"/>
      <sheetName val="data_existing_do_not_delete"/>
      <sheetName val="Plant_&amp;__Machinery"/>
      <sheetName val="Sheet1_(2)"/>
      <sheetName val="Road_data"/>
      <sheetName val="Data_F8_BTR"/>
      <sheetName val="Specification_report"/>
      <sheetName val="G_R_P"/>
      <sheetName val="PSC_REVISED"/>
      <sheetName val="Rates_SSR_2008-09"/>
      <sheetName val="p&amp;m"/>
      <sheetName val="habs-list"/>
      <sheetName val="Data_Bit_I"/>
      <sheetName val="Estimate"/>
      <sheetName val="t_prsr"/>
      <sheetName val="Road Detail Est."/>
      <sheetName val="Detailed Estimate"/>
      <sheetName val="C-data"/>
      <sheetName val="comparative"/>
      <sheetName val="road est"/>
      <sheetName val="General"/>
    </sheetNames>
    <sheetDataSet>
      <sheetData sheetId="0">
        <row r="2">
          <cell r="B2">
            <v>0.4</v>
          </cell>
        </row>
        <row r="3">
          <cell r="B3">
            <v>0.5</v>
          </cell>
        </row>
        <row r="5">
          <cell r="B5">
            <v>0.5</v>
          </cell>
        </row>
        <row r="7">
          <cell r="B7">
            <v>0.26666666666666666</v>
          </cell>
        </row>
        <row r="8">
          <cell r="B8">
            <v>0.5</v>
          </cell>
        </row>
        <row r="10">
          <cell r="B10">
            <v>0.5</v>
          </cell>
        </row>
      </sheetData>
      <sheetData sheetId="1">
        <row r="2">
          <cell r="B2">
            <v>0.4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OHSRCAP"/>
      <sheetName val="PIPES-FINAL"/>
      <sheetName val="covered-habs"/>
      <sheetName val="covered-habs-nss"/>
      <sheetName val="NEW-ohsr list"/>
      <sheetName val="habs-list"/>
      <sheetName val="nodes"/>
      <sheetName val="abstract ohsr&amp;bpt"/>
      <sheetName val="list"/>
      <sheetName val="int-Dia"/>
      <sheetName val="JAWAHAR-hyd-original"/>
      <sheetName val="3200"/>
      <sheetName val="2750"/>
      <sheetName val="2500"/>
      <sheetName val="2200"/>
      <sheetName val="1800"/>
      <sheetName val="1500"/>
      <sheetName val="GL1"/>
      <sheetName val="GL2"/>
      <sheetName val="200"/>
      <sheetName val="100"/>
      <sheetName val="50"/>
      <sheetName val="water-pros-ultimate-rate"/>
      <sheetName val="water-ultimater"/>
      <sheetName val="A'rangapur-Out Flow"/>
      <sheetName val="chart-A'rangapur-OUT-flow"/>
      <sheetName val="water"/>
      <sheetName val="Chart2-habs"/>
      <sheetName val="Chart2-total"/>
      <sheetName val="Global factors"/>
      <sheetName val="Data.F8.BTR"/>
      <sheetName val="beam-reinft"/>
      <sheetName val="Sheet1"/>
      <sheetName val="sup dat"/>
      <sheetName val="Plant &amp;  Machinery"/>
      <sheetName val="Labour"/>
      <sheetName val="DATA"/>
    </sheetNames>
    <sheetDataSet>
      <sheetData sheetId="0"/>
      <sheetData sheetId="1"/>
      <sheetData sheetId="2"/>
      <sheetData sheetId="3"/>
      <sheetData sheetId="4"/>
      <sheetData sheetId="5"/>
      <sheetData sheetId="6" refreshError="1">
        <row r="5">
          <cell r="C5">
            <v>140</v>
          </cell>
          <cell r="D5">
            <v>182</v>
          </cell>
          <cell r="E5" t="str">
            <v xml:space="preserve">Lingapur ohsr </v>
          </cell>
          <cell r="F5" t="str">
            <v>new</v>
          </cell>
          <cell r="G5">
            <v>9</v>
          </cell>
          <cell r="H5">
            <v>20</v>
          </cell>
          <cell r="I5">
            <v>0</v>
          </cell>
          <cell r="J5">
            <v>340</v>
          </cell>
        </row>
        <row r="6">
          <cell r="C6">
            <v>141</v>
          </cell>
          <cell r="D6">
            <v>184</v>
          </cell>
          <cell r="E6" t="str">
            <v xml:space="preserve">Machapur ohsr </v>
          </cell>
          <cell r="F6" t="str">
            <v>new</v>
          </cell>
          <cell r="G6">
            <v>16</v>
          </cell>
          <cell r="H6">
            <v>60</v>
          </cell>
          <cell r="I6">
            <v>0</v>
          </cell>
          <cell r="J6">
            <v>800</v>
          </cell>
        </row>
        <row r="7">
          <cell r="C7">
            <v>142</v>
          </cell>
          <cell r="D7">
            <v>170</v>
          </cell>
          <cell r="E7" t="str">
            <v xml:space="preserve">Bussapur ohsr </v>
          </cell>
          <cell r="F7" t="str">
            <v>new</v>
          </cell>
          <cell r="G7">
            <v>12</v>
          </cell>
          <cell r="H7">
            <v>40</v>
          </cell>
          <cell r="I7">
            <v>0</v>
          </cell>
          <cell r="J7">
            <v>823</v>
          </cell>
        </row>
        <row r="8">
          <cell r="C8">
            <v>143</v>
          </cell>
          <cell r="D8">
            <v>165.5</v>
          </cell>
          <cell r="E8" t="str">
            <v>Chelvai ohsr</v>
          </cell>
          <cell r="F8">
            <v>0</v>
          </cell>
          <cell r="G8">
            <v>15</v>
          </cell>
          <cell r="H8">
            <v>150</v>
          </cell>
          <cell r="I8">
            <v>0</v>
          </cell>
          <cell r="J8">
            <v>3846</v>
          </cell>
        </row>
        <row r="9">
          <cell r="C9">
            <v>144</v>
          </cell>
          <cell r="D9">
            <v>166</v>
          </cell>
          <cell r="E9" t="str">
            <v>Chelvai new ohsr</v>
          </cell>
          <cell r="F9" t="str">
            <v>new</v>
          </cell>
          <cell r="G9">
            <v>13</v>
          </cell>
          <cell r="H9">
            <v>90</v>
          </cell>
          <cell r="I9">
            <v>0</v>
          </cell>
          <cell r="J9">
            <v>2184</v>
          </cell>
        </row>
        <row r="10">
          <cell r="C10">
            <v>145</v>
          </cell>
          <cell r="D10">
            <v>184</v>
          </cell>
          <cell r="E10" t="str">
            <v>Machapur BPT</v>
          </cell>
          <cell r="F10" t="str">
            <v>new</v>
          </cell>
          <cell r="G10">
            <v>27</v>
          </cell>
          <cell r="H10">
            <v>90</v>
          </cell>
          <cell r="I10">
            <v>0</v>
          </cell>
          <cell r="J10">
            <v>32860</v>
          </cell>
        </row>
        <row r="11">
          <cell r="C11">
            <v>146</v>
          </cell>
          <cell r="D11">
            <v>165</v>
          </cell>
          <cell r="E11" t="str">
            <v xml:space="preserve">Dubbagudem  ohsr </v>
          </cell>
          <cell r="F11" t="str">
            <v>new</v>
          </cell>
          <cell r="G11">
            <v>9</v>
          </cell>
          <cell r="H11">
            <v>20</v>
          </cell>
          <cell r="I11">
            <v>0</v>
          </cell>
          <cell r="J11">
            <v>362</v>
          </cell>
        </row>
        <row r="12">
          <cell r="C12">
            <v>147</v>
          </cell>
          <cell r="D12">
            <v>151</v>
          </cell>
          <cell r="E12" t="str">
            <v xml:space="preserve">Somlagadda ohsr </v>
          </cell>
          <cell r="F12" t="str">
            <v>new</v>
          </cell>
          <cell r="G12">
            <v>12</v>
          </cell>
          <cell r="H12">
            <v>40</v>
          </cell>
          <cell r="I12">
            <v>0</v>
          </cell>
          <cell r="J12">
            <v>679</v>
          </cell>
        </row>
        <row r="13">
          <cell r="C13">
            <v>148</v>
          </cell>
          <cell r="D13">
            <v>154</v>
          </cell>
          <cell r="E13" t="str">
            <v>Govinderaopet BPT</v>
          </cell>
          <cell r="F13" t="str">
            <v>new</v>
          </cell>
          <cell r="G13">
            <v>30</v>
          </cell>
          <cell r="H13">
            <v>90</v>
          </cell>
          <cell r="I13">
            <v>0</v>
          </cell>
          <cell r="J13">
            <v>16971</v>
          </cell>
        </row>
        <row r="14">
          <cell r="C14">
            <v>149</v>
          </cell>
          <cell r="D14">
            <v>148</v>
          </cell>
          <cell r="E14" t="str">
            <v xml:space="preserve">Rangapur  ohsr </v>
          </cell>
          <cell r="F14" t="str">
            <v>new</v>
          </cell>
          <cell r="G14">
            <v>13</v>
          </cell>
          <cell r="H14">
            <v>90</v>
          </cell>
          <cell r="I14">
            <v>0</v>
          </cell>
          <cell r="J14">
            <v>2318</v>
          </cell>
        </row>
        <row r="15">
          <cell r="C15">
            <v>150</v>
          </cell>
          <cell r="D15">
            <v>154.16999999999999</v>
          </cell>
          <cell r="E15" t="str">
            <v>Govindarao pet ohsr</v>
          </cell>
          <cell r="F15">
            <v>0</v>
          </cell>
          <cell r="G15">
            <v>15</v>
          </cell>
          <cell r="H15">
            <v>150</v>
          </cell>
          <cell r="I15">
            <v>0</v>
          </cell>
          <cell r="J15">
            <v>3539</v>
          </cell>
        </row>
        <row r="16">
          <cell r="C16">
            <v>151</v>
          </cell>
          <cell r="D16">
            <v>155</v>
          </cell>
          <cell r="E16" t="str">
            <v>Govindarao pet new ohsr</v>
          </cell>
          <cell r="F16" t="str">
            <v>new</v>
          </cell>
          <cell r="G16">
            <v>13</v>
          </cell>
          <cell r="H16">
            <v>60</v>
          </cell>
          <cell r="I16">
            <v>0</v>
          </cell>
          <cell r="J16">
            <v>1262</v>
          </cell>
        </row>
        <row r="17">
          <cell r="C17">
            <v>152</v>
          </cell>
          <cell r="D17">
            <v>165.07</v>
          </cell>
          <cell r="E17" t="str">
            <v>Dumpelli gudem ohsr</v>
          </cell>
          <cell r="F17">
            <v>0</v>
          </cell>
          <cell r="G17">
            <v>12.3</v>
          </cell>
          <cell r="H17">
            <v>60</v>
          </cell>
          <cell r="I17">
            <v>0</v>
          </cell>
          <cell r="J17">
            <v>1570</v>
          </cell>
        </row>
        <row r="18">
          <cell r="C18">
            <v>153</v>
          </cell>
          <cell r="D18">
            <v>166</v>
          </cell>
          <cell r="E18" t="str">
            <v xml:space="preserve">LB nager Ohsr </v>
          </cell>
          <cell r="F18" t="str">
            <v>new</v>
          </cell>
          <cell r="G18">
            <v>9</v>
          </cell>
          <cell r="H18">
            <v>20</v>
          </cell>
          <cell r="I18">
            <v>0</v>
          </cell>
          <cell r="J18">
            <v>641</v>
          </cell>
        </row>
        <row r="19">
          <cell r="C19">
            <v>154</v>
          </cell>
          <cell r="D19">
            <v>164</v>
          </cell>
          <cell r="E19" t="str">
            <v>Papaiahpally ohsr</v>
          </cell>
          <cell r="F19" t="str">
            <v>new</v>
          </cell>
          <cell r="G19">
            <v>9</v>
          </cell>
          <cell r="H19">
            <v>20</v>
          </cell>
          <cell r="I19">
            <v>0</v>
          </cell>
          <cell r="J19">
            <v>319</v>
          </cell>
        </row>
        <row r="20">
          <cell r="C20">
            <v>155</v>
          </cell>
          <cell r="D20">
            <v>167.57499999999999</v>
          </cell>
          <cell r="E20" t="str">
            <v xml:space="preserve">Sandragudem ohsr </v>
          </cell>
          <cell r="F20" t="str">
            <v>new</v>
          </cell>
          <cell r="G20">
            <v>12</v>
          </cell>
          <cell r="H20">
            <v>40</v>
          </cell>
          <cell r="I20">
            <v>0</v>
          </cell>
          <cell r="J20">
            <v>691</v>
          </cell>
        </row>
        <row r="21">
          <cell r="C21">
            <v>156</v>
          </cell>
          <cell r="D21">
            <v>0</v>
          </cell>
          <cell r="E21" t="str">
            <v xml:space="preserve">Balazi nager </v>
          </cell>
        </row>
        <row r="22">
          <cell r="C22">
            <v>157</v>
          </cell>
          <cell r="D22">
            <v>142.375</v>
          </cell>
          <cell r="E22" t="str">
            <v xml:space="preserve">Ragavapatnam  ohsr </v>
          </cell>
          <cell r="F22" t="str">
            <v>new</v>
          </cell>
          <cell r="G22">
            <v>12</v>
          </cell>
          <cell r="H22">
            <v>40</v>
          </cell>
          <cell r="I22">
            <v>0</v>
          </cell>
          <cell r="J22">
            <v>600</v>
          </cell>
        </row>
        <row r="23">
          <cell r="C23">
            <v>158</v>
          </cell>
          <cell r="D23">
            <v>155.38499999999999</v>
          </cell>
          <cell r="E23" t="str">
            <v xml:space="preserve">Lakanavaram  ohsr </v>
          </cell>
          <cell r="F23">
            <v>0</v>
          </cell>
          <cell r="G23">
            <v>12.5</v>
          </cell>
          <cell r="H23">
            <v>40</v>
          </cell>
          <cell r="I23">
            <v>0</v>
          </cell>
          <cell r="J23">
            <v>607</v>
          </cell>
        </row>
        <row r="24">
          <cell r="C24">
            <v>159</v>
          </cell>
          <cell r="D24">
            <v>148.22999999999999</v>
          </cell>
          <cell r="E24" t="str">
            <v xml:space="preserve">Pasra  ohsr </v>
          </cell>
          <cell r="F24">
            <v>0</v>
          </cell>
          <cell r="G24">
            <v>15</v>
          </cell>
          <cell r="H24">
            <v>150</v>
          </cell>
          <cell r="I24">
            <v>0</v>
          </cell>
          <cell r="J24">
            <v>4018</v>
          </cell>
        </row>
        <row r="25">
          <cell r="C25">
            <v>160</v>
          </cell>
          <cell r="D25">
            <v>148</v>
          </cell>
          <cell r="E25" t="str">
            <v xml:space="preserve">Pasra new ohsr </v>
          </cell>
          <cell r="F25" t="str">
            <v>new</v>
          </cell>
          <cell r="G25">
            <v>13</v>
          </cell>
          <cell r="H25">
            <v>90</v>
          </cell>
          <cell r="I25">
            <v>0</v>
          </cell>
          <cell r="J25">
            <v>2300</v>
          </cell>
        </row>
        <row r="26">
          <cell r="C26">
            <v>161</v>
          </cell>
          <cell r="D26">
            <v>142.53</v>
          </cell>
          <cell r="E26" t="str">
            <v xml:space="preserve">Pathanagaram ohsr </v>
          </cell>
          <cell r="F26" t="str">
            <v>new</v>
          </cell>
          <cell r="G26">
            <v>12</v>
          </cell>
          <cell r="H26">
            <v>40</v>
          </cell>
          <cell r="I26">
            <v>0</v>
          </cell>
          <cell r="J26">
            <v>706</v>
          </cell>
        </row>
        <row r="27">
          <cell r="C27">
            <v>162</v>
          </cell>
          <cell r="D27">
            <v>147.08500000000001</v>
          </cell>
          <cell r="E27" t="str">
            <v xml:space="preserve">Pathippalagadda  ohsr </v>
          </cell>
          <cell r="F27" t="str">
            <v>new</v>
          </cell>
          <cell r="G27">
            <v>9</v>
          </cell>
          <cell r="H27">
            <v>20</v>
          </cell>
          <cell r="I27">
            <v>0</v>
          </cell>
          <cell r="J27">
            <v>171</v>
          </cell>
        </row>
        <row r="28">
          <cell r="C28">
            <v>163</v>
          </cell>
          <cell r="D28">
            <v>138</v>
          </cell>
          <cell r="E28" t="str">
            <v xml:space="preserve">Projectnager ohsr </v>
          </cell>
          <cell r="F28" t="str">
            <v>new</v>
          </cell>
          <cell r="G28">
            <v>9</v>
          </cell>
          <cell r="H28">
            <v>20</v>
          </cell>
          <cell r="I28">
            <v>0</v>
          </cell>
          <cell r="J28">
            <v>182</v>
          </cell>
        </row>
        <row r="29">
          <cell r="C29">
            <v>164</v>
          </cell>
          <cell r="D29">
            <v>141.91499999999999</v>
          </cell>
          <cell r="E29" t="str">
            <v xml:space="preserve">Muthapur  ohsr </v>
          </cell>
          <cell r="F29" t="str">
            <v>new</v>
          </cell>
          <cell r="G29">
            <v>9</v>
          </cell>
          <cell r="H29">
            <v>20</v>
          </cell>
          <cell r="I29">
            <v>0</v>
          </cell>
          <cell r="J29">
            <v>408</v>
          </cell>
        </row>
        <row r="30">
          <cell r="C30">
            <v>165</v>
          </cell>
          <cell r="D30">
            <v>0</v>
          </cell>
          <cell r="E30" t="str">
            <v xml:space="preserve">Motlagudem </v>
          </cell>
        </row>
        <row r="31">
          <cell r="C31">
            <v>166</v>
          </cell>
          <cell r="D31">
            <v>140.565</v>
          </cell>
          <cell r="E31" t="str">
            <v>Tappamancha ohsr</v>
          </cell>
          <cell r="F31" t="str">
            <v>new</v>
          </cell>
          <cell r="G31">
            <v>9</v>
          </cell>
          <cell r="H31">
            <v>20</v>
          </cell>
          <cell r="I31">
            <v>0</v>
          </cell>
          <cell r="J31">
            <v>181</v>
          </cell>
        </row>
        <row r="32">
          <cell r="C32">
            <v>167</v>
          </cell>
          <cell r="D32">
            <v>161</v>
          </cell>
          <cell r="E32" t="str">
            <v xml:space="preserve">Gandinagaram  ohsr </v>
          </cell>
          <cell r="F32" t="str">
            <v>new</v>
          </cell>
          <cell r="G32">
            <v>16.5</v>
          </cell>
          <cell r="H32">
            <v>120</v>
          </cell>
          <cell r="I32">
            <v>0</v>
          </cell>
          <cell r="J32">
            <v>3118</v>
          </cell>
        </row>
        <row r="33">
          <cell r="C33">
            <v>168</v>
          </cell>
          <cell r="D33">
            <v>0</v>
          </cell>
          <cell r="E33" t="str">
            <v>Moddulagudem</v>
          </cell>
        </row>
        <row r="34">
          <cell r="C34">
            <v>169</v>
          </cell>
          <cell r="D34">
            <v>165</v>
          </cell>
          <cell r="E34" t="str">
            <v>Rampur ohsr</v>
          </cell>
          <cell r="F34" t="str">
            <v>new</v>
          </cell>
          <cell r="G34">
            <v>13</v>
          </cell>
          <cell r="H34">
            <v>90</v>
          </cell>
          <cell r="I34">
            <v>0</v>
          </cell>
          <cell r="J34">
            <v>1626</v>
          </cell>
        </row>
        <row r="35">
          <cell r="C35">
            <v>170</v>
          </cell>
          <cell r="D35">
            <v>0</v>
          </cell>
          <cell r="E35" t="str">
            <v>Amruthathanda</v>
          </cell>
        </row>
        <row r="36">
          <cell r="C36">
            <v>171</v>
          </cell>
          <cell r="D36">
            <v>0</v>
          </cell>
          <cell r="E36" t="str">
            <v>Laxmipur</v>
          </cell>
        </row>
        <row r="37">
          <cell r="C37">
            <v>172</v>
          </cell>
          <cell r="D37">
            <v>0</v>
          </cell>
          <cell r="E37" t="str">
            <v xml:space="preserve">Nethaganigudem </v>
          </cell>
        </row>
        <row r="38">
          <cell r="C38">
            <v>173</v>
          </cell>
          <cell r="D38">
            <v>0</v>
          </cell>
          <cell r="E38" t="str">
            <v>Purya thanda</v>
          </cell>
        </row>
        <row r="39">
          <cell r="C39">
            <v>174</v>
          </cell>
          <cell r="D39">
            <v>0</v>
          </cell>
          <cell r="E39" t="str">
            <v>Chandruthanda</v>
          </cell>
        </row>
        <row r="40">
          <cell r="C40">
            <v>175</v>
          </cell>
          <cell r="D40">
            <v>169</v>
          </cell>
          <cell r="E40" t="str">
            <v>Karlapally ohsr</v>
          </cell>
          <cell r="F40" t="str">
            <v>new</v>
          </cell>
          <cell r="G40">
            <v>12</v>
          </cell>
          <cell r="H40">
            <v>40</v>
          </cell>
          <cell r="I40">
            <v>0</v>
          </cell>
          <cell r="J40">
            <v>709</v>
          </cell>
        </row>
        <row r="42">
          <cell r="J42">
            <v>83831</v>
          </cell>
        </row>
        <row r="47">
          <cell r="E47">
            <v>823</v>
          </cell>
        </row>
        <row r="48">
          <cell r="E48">
            <v>4846</v>
          </cell>
        </row>
        <row r="49">
          <cell r="E49">
            <v>87</v>
          </cell>
        </row>
        <row r="50">
          <cell r="E50">
            <v>679</v>
          </cell>
        </row>
        <row r="51">
          <cell r="E51">
            <v>97</v>
          </cell>
        </row>
        <row r="52">
          <cell r="E52">
            <v>362</v>
          </cell>
        </row>
        <row r="53">
          <cell r="E53">
            <v>515</v>
          </cell>
        </row>
        <row r="54">
          <cell r="E54">
            <v>388</v>
          </cell>
        </row>
        <row r="55">
          <cell r="E55">
            <v>407</v>
          </cell>
        </row>
        <row r="56">
          <cell r="E56">
            <v>279</v>
          </cell>
        </row>
        <row r="57">
          <cell r="E57">
            <v>412</v>
          </cell>
        </row>
        <row r="58">
          <cell r="E58">
            <v>125</v>
          </cell>
        </row>
        <row r="59">
          <cell r="E59">
            <v>49</v>
          </cell>
        </row>
        <row r="60">
          <cell r="E60">
            <v>145</v>
          </cell>
        </row>
        <row r="61">
          <cell r="E61">
            <v>1850</v>
          </cell>
        </row>
        <row r="62">
          <cell r="E62">
            <v>30</v>
          </cell>
        </row>
        <row r="63">
          <cell r="E63">
            <v>641</v>
          </cell>
        </row>
        <row r="64">
          <cell r="E64">
            <v>1570</v>
          </cell>
        </row>
        <row r="65">
          <cell r="E65">
            <v>377</v>
          </cell>
        </row>
        <row r="66">
          <cell r="E66">
            <v>96</v>
          </cell>
        </row>
        <row r="67">
          <cell r="E67">
            <v>96</v>
          </cell>
        </row>
        <row r="68">
          <cell r="E68">
            <v>40</v>
          </cell>
        </row>
        <row r="69">
          <cell r="E69">
            <v>797</v>
          </cell>
        </row>
        <row r="70">
          <cell r="E70">
            <v>81</v>
          </cell>
        </row>
        <row r="71">
          <cell r="E71">
            <v>182</v>
          </cell>
        </row>
        <row r="72">
          <cell r="E72">
            <v>181</v>
          </cell>
        </row>
        <row r="73">
          <cell r="E73">
            <v>327</v>
          </cell>
        </row>
        <row r="74">
          <cell r="E74">
            <v>2235</v>
          </cell>
        </row>
        <row r="75">
          <cell r="E75">
            <v>2633</v>
          </cell>
        </row>
        <row r="76">
          <cell r="E76">
            <v>706</v>
          </cell>
        </row>
        <row r="77">
          <cell r="E77">
            <v>423</v>
          </cell>
        </row>
        <row r="78">
          <cell r="E78">
            <v>2695</v>
          </cell>
        </row>
        <row r="79">
          <cell r="E79">
            <v>319</v>
          </cell>
        </row>
        <row r="80">
          <cell r="E80">
            <v>2318</v>
          </cell>
        </row>
        <row r="81">
          <cell r="E81">
            <v>171</v>
          </cell>
        </row>
        <row r="82">
          <cell r="E82">
            <v>600</v>
          </cell>
        </row>
        <row r="83">
          <cell r="E83">
            <v>1689</v>
          </cell>
        </row>
        <row r="84">
          <cell r="D84">
            <v>29265</v>
          </cell>
          <cell r="E84">
            <v>29271</v>
          </cell>
          <cell r="F84">
            <v>0</v>
          </cell>
          <cell r="G84">
            <v>0</v>
          </cell>
        </row>
        <row r="85">
          <cell r="D85">
            <v>6</v>
          </cell>
        </row>
      </sheetData>
      <sheetData sheetId="7" refreshError="1">
        <row r="5">
          <cell r="C5" t="str">
            <v>Jawaharnagar BPT</v>
          </cell>
          <cell r="D5">
            <v>224</v>
          </cell>
        </row>
        <row r="6">
          <cell r="C6" t="str">
            <v>Jawaharnagar BPT foot</v>
          </cell>
          <cell r="D6">
            <v>200</v>
          </cell>
        </row>
        <row r="7">
          <cell r="C7" t="str">
            <v>LingapurX</v>
          </cell>
          <cell r="D7">
            <v>182</v>
          </cell>
        </row>
        <row r="8">
          <cell r="C8" t="str">
            <v>Lingapur ohsrx</v>
          </cell>
          <cell r="D8">
            <v>182</v>
          </cell>
        </row>
        <row r="9">
          <cell r="C9" t="str">
            <v>Lingapur ohsr</v>
          </cell>
          <cell r="D9">
            <v>182</v>
          </cell>
        </row>
        <row r="10">
          <cell r="C10" t="str">
            <v>MachapurX</v>
          </cell>
          <cell r="D10">
            <v>180</v>
          </cell>
        </row>
        <row r="11">
          <cell r="C11" t="str">
            <v>Machapur ohsrx</v>
          </cell>
          <cell r="D11">
            <v>184</v>
          </cell>
        </row>
        <row r="12">
          <cell r="C12" t="str">
            <v>Machapur ohsr</v>
          </cell>
          <cell r="D12">
            <v>184</v>
          </cell>
        </row>
        <row r="13">
          <cell r="C13" t="str">
            <v>Machapur BPTX</v>
          </cell>
          <cell r="D13">
            <v>184</v>
          </cell>
        </row>
        <row r="14">
          <cell r="C14" t="str">
            <v>Machapur BPT</v>
          </cell>
          <cell r="D14">
            <v>184</v>
          </cell>
        </row>
        <row r="15">
          <cell r="C15" t="str">
            <v>Machapur BPT LWL</v>
          </cell>
          <cell r="D15">
            <v>184</v>
          </cell>
        </row>
        <row r="16">
          <cell r="C16" t="str">
            <v>BussapurV MID</v>
          </cell>
          <cell r="D16">
            <v>165</v>
          </cell>
        </row>
        <row r="17">
          <cell r="C17" t="str">
            <v>BussapurX</v>
          </cell>
          <cell r="D17">
            <v>165</v>
          </cell>
        </row>
        <row r="18">
          <cell r="C18" t="str">
            <v>Bussapur ohsrx</v>
          </cell>
          <cell r="D18">
            <v>165</v>
          </cell>
        </row>
        <row r="19">
          <cell r="C19" t="str">
            <v>Bussapur ohsr</v>
          </cell>
          <cell r="D19">
            <v>165</v>
          </cell>
        </row>
        <row r="20">
          <cell r="C20" t="str">
            <v>Chelvai ENT</v>
          </cell>
          <cell r="D20">
            <v>165</v>
          </cell>
        </row>
        <row r="21">
          <cell r="C21" t="str">
            <v>Chelvai ohsrJN</v>
          </cell>
          <cell r="D21">
            <v>165</v>
          </cell>
        </row>
        <row r="22">
          <cell r="C22" t="str">
            <v>Chelvai ohsrx</v>
          </cell>
          <cell r="D22">
            <v>165</v>
          </cell>
        </row>
        <row r="23">
          <cell r="C23" t="str">
            <v>Chelvai ohsr</v>
          </cell>
          <cell r="D23">
            <v>165.5</v>
          </cell>
        </row>
        <row r="24">
          <cell r="C24" t="str">
            <v>Chelvai new ohsrx</v>
          </cell>
          <cell r="D24">
            <v>165</v>
          </cell>
        </row>
        <row r="25">
          <cell r="C25" t="str">
            <v>Chelvai new ohsr</v>
          </cell>
          <cell r="D25">
            <v>166</v>
          </cell>
        </row>
        <row r="26">
          <cell r="C26" t="str">
            <v>DubbagudemX</v>
          </cell>
          <cell r="D26">
            <v>160</v>
          </cell>
        </row>
        <row r="27">
          <cell r="C27" t="str">
            <v>Dubbagudem  ohsrx</v>
          </cell>
          <cell r="D27">
            <v>170</v>
          </cell>
        </row>
        <row r="28">
          <cell r="C28" t="str">
            <v xml:space="preserve">Dubbagudem  ohsr </v>
          </cell>
          <cell r="D28">
            <v>170</v>
          </cell>
        </row>
        <row r="29">
          <cell r="C29" t="str">
            <v>Govinderaopet BPTX</v>
          </cell>
          <cell r="D29">
            <v>154</v>
          </cell>
        </row>
        <row r="30">
          <cell r="C30" t="str">
            <v>Govinderaopet BPT</v>
          </cell>
          <cell r="D30">
            <v>154</v>
          </cell>
        </row>
        <row r="31">
          <cell r="C31" t="str">
            <v>Govinderaopet BPT LWL</v>
          </cell>
          <cell r="D31">
            <v>154</v>
          </cell>
        </row>
        <row r="32">
          <cell r="C32" t="str">
            <v>Govinderaopet BPT FOOT</v>
          </cell>
          <cell r="D32">
            <v>152</v>
          </cell>
        </row>
        <row r="33">
          <cell r="C33" t="str">
            <v>RangapurX</v>
          </cell>
          <cell r="D33">
            <v>154</v>
          </cell>
        </row>
        <row r="34">
          <cell r="C34" t="str">
            <v>Rangapur  ohsr x</v>
          </cell>
          <cell r="D34">
            <v>148</v>
          </cell>
        </row>
        <row r="35">
          <cell r="C35" t="str">
            <v xml:space="preserve">Rangapur  ohsr </v>
          </cell>
          <cell r="D35">
            <v>148</v>
          </cell>
        </row>
        <row r="36">
          <cell r="C36" t="str">
            <v>SomlagaddaX</v>
          </cell>
          <cell r="D36">
            <v>150</v>
          </cell>
        </row>
        <row r="37">
          <cell r="C37" t="str">
            <v>Somlagadda ohsr x</v>
          </cell>
          <cell r="D37">
            <v>150</v>
          </cell>
        </row>
        <row r="38">
          <cell r="C38" t="str">
            <v xml:space="preserve">Somlagadda ohsr </v>
          </cell>
          <cell r="D38">
            <v>151</v>
          </cell>
        </row>
        <row r="39">
          <cell r="C39" t="str">
            <v>GovindaraopetX</v>
          </cell>
          <cell r="D39">
            <v>152</v>
          </cell>
        </row>
        <row r="40">
          <cell r="C40" t="str">
            <v>Govindaraopet OHSRX</v>
          </cell>
          <cell r="D40">
            <v>152</v>
          </cell>
        </row>
        <row r="41">
          <cell r="C41" t="str">
            <v>Govindarao pet ohsrx</v>
          </cell>
          <cell r="D41">
            <v>154</v>
          </cell>
        </row>
        <row r="42">
          <cell r="C42" t="str">
            <v>Govindarao pet ohsr</v>
          </cell>
          <cell r="D42">
            <v>154.16999999999999</v>
          </cell>
        </row>
        <row r="43">
          <cell r="C43" t="str">
            <v>Govindarao pet new ohsrx</v>
          </cell>
          <cell r="D43">
            <v>155</v>
          </cell>
        </row>
        <row r="44">
          <cell r="C44" t="str">
            <v>Govindarao pet new ohsr</v>
          </cell>
          <cell r="D44">
            <v>155</v>
          </cell>
        </row>
        <row r="45">
          <cell r="C45" t="str">
            <v>Tataiah pallyXR&amp;B</v>
          </cell>
          <cell r="D45">
            <v>155.47999999999999</v>
          </cell>
        </row>
        <row r="46">
          <cell r="C46" t="str">
            <v>Tataiah pallyJN</v>
          </cell>
          <cell r="D46">
            <v>168.48</v>
          </cell>
        </row>
        <row r="47">
          <cell r="C47" t="str">
            <v>Dumpelli gudemX</v>
          </cell>
          <cell r="D47">
            <v>166</v>
          </cell>
        </row>
        <row r="48">
          <cell r="C48" t="str">
            <v>Dumpelli gudem ohsrx</v>
          </cell>
          <cell r="D48">
            <v>166</v>
          </cell>
        </row>
        <row r="49">
          <cell r="C49" t="str">
            <v>Dumpelli gudem ohsr</v>
          </cell>
          <cell r="D49">
            <v>165.07</v>
          </cell>
        </row>
        <row r="50">
          <cell r="C50" t="str">
            <v xml:space="preserve">LB nager Ohsrx </v>
          </cell>
          <cell r="D50">
            <v>166</v>
          </cell>
        </row>
        <row r="51">
          <cell r="C51" t="str">
            <v xml:space="preserve">LB nager Ohsr </v>
          </cell>
          <cell r="D51">
            <v>166</v>
          </cell>
        </row>
        <row r="52">
          <cell r="C52" t="str">
            <v>PapaiahpallyJN</v>
          </cell>
          <cell r="D52">
            <v>162.11000000000001</v>
          </cell>
        </row>
        <row r="53">
          <cell r="C53" t="str">
            <v>Papaiahpally ohsrx</v>
          </cell>
          <cell r="D53">
            <v>164</v>
          </cell>
        </row>
        <row r="54">
          <cell r="C54" t="str">
            <v>Papaiahpally ohsr</v>
          </cell>
          <cell r="D54">
            <v>164</v>
          </cell>
        </row>
        <row r="55">
          <cell r="C55" t="str">
            <v>Sandragudem ohsrx</v>
          </cell>
          <cell r="D55">
            <v>167</v>
          </cell>
        </row>
        <row r="56">
          <cell r="C56" t="str">
            <v xml:space="preserve">Sandragudem ohsr </v>
          </cell>
          <cell r="D56">
            <v>167.57499999999999</v>
          </cell>
        </row>
        <row r="57">
          <cell r="C57" t="str">
            <v>RagavapatnamX</v>
          </cell>
          <cell r="D57">
            <v>147</v>
          </cell>
        </row>
        <row r="58">
          <cell r="C58" t="str">
            <v xml:space="preserve">Ragavapatnam  ohsrx </v>
          </cell>
          <cell r="D58">
            <v>142</v>
          </cell>
        </row>
        <row r="59">
          <cell r="C59" t="str">
            <v xml:space="preserve">Ragavapatnam  ohsr </v>
          </cell>
          <cell r="D59">
            <v>142.375</v>
          </cell>
        </row>
        <row r="60">
          <cell r="C60" t="str">
            <v xml:space="preserve">LakanavaramX  </v>
          </cell>
          <cell r="D60">
            <v>150</v>
          </cell>
        </row>
        <row r="61">
          <cell r="C61" t="str">
            <v xml:space="preserve">Lakanavaram ohsrx </v>
          </cell>
          <cell r="D61">
            <v>155.5</v>
          </cell>
        </row>
        <row r="62">
          <cell r="C62" t="str">
            <v>Lakanavaram ohsr</v>
          </cell>
          <cell r="D62">
            <v>155.38499999999999</v>
          </cell>
        </row>
        <row r="63">
          <cell r="C63" t="str">
            <v>Pasra  JN</v>
          </cell>
          <cell r="D63">
            <v>148.41999999999999</v>
          </cell>
        </row>
        <row r="64">
          <cell r="C64" t="str">
            <v>PasraV</v>
          </cell>
          <cell r="D64">
            <v>148</v>
          </cell>
        </row>
        <row r="65">
          <cell r="C65" t="str">
            <v>Pasra  ohsr x</v>
          </cell>
          <cell r="D65">
            <v>148</v>
          </cell>
        </row>
        <row r="66">
          <cell r="C66" t="str">
            <v xml:space="preserve">Pasra  ohsr </v>
          </cell>
          <cell r="D66">
            <v>148.22999999999999</v>
          </cell>
        </row>
        <row r="67">
          <cell r="C67" t="str">
            <v xml:space="preserve">Pasra new ohsrx </v>
          </cell>
          <cell r="D67">
            <v>148</v>
          </cell>
        </row>
        <row r="68">
          <cell r="C68" t="str">
            <v xml:space="preserve">Pasra new ohsr </v>
          </cell>
          <cell r="D68">
            <v>148</v>
          </cell>
        </row>
        <row r="69">
          <cell r="C69" t="str">
            <v>PathanagaramJN</v>
          </cell>
          <cell r="D69">
            <v>142.53</v>
          </cell>
        </row>
        <row r="70">
          <cell r="C70" t="str">
            <v xml:space="preserve">Pathanagaram ohsrX </v>
          </cell>
          <cell r="D70">
            <v>142</v>
          </cell>
        </row>
        <row r="71">
          <cell r="C71" t="str">
            <v xml:space="preserve">Pathanagaram ohsr </v>
          </cell>
          <cell r="D71">
            <v>142.53</v>
          </cell>
        </row>
        <row r="72">
          <cell r="C72" t="str">
            <v>Pathippalagadda JN</v>
          </cell>
          <cell r="D72">
            <v>147.08500000000001</v>
          </cell>
        </row>
        <row r="73">
          <cell r="C73" t="str">
            <v>Pathippalagadda  ohsr X</v>
          </cell>
          <cell r="D73">
            <v>147</v>
          </cell>
        </row>
        <row r="74">
          <cell r="C74" t="str">
            <v xml:space="preserve">Pathippalagadda  ohsr </v>
          </cell>
          <cell r="D74">
            <v>147</v>
          </cell>
        </row>
        <row r="75">
          <cell r="C75" t="str">
            <v>Muthapur  JN</v>
          </cell>
          <cell r="D75">
            <v>141.91499999999999</v>
          </cell>
        </row>
        <row r="76">
          <cell r="C76" t="str">
            <v>Tappamancha ohsrX</v>
          </cell>
          <cell r="D76">
            <v>140.565</v>
          </cell>
        </row>
        <row r="77">
          <cell r="C77" t="str">
            <v>Tappamancha ohsr</v>
          </cell>
          <cell r="D77">
            <v>140.565</v>
          </cell>
        </row>
        <row r="78">
          <cell r="C78" t="str">
            <v>Muthapur  ohsrX</v>
          </cell>
          <cell r="D78">
            <v>141.91499999999999</v>
          </cell>
        </row>
        <row r="79">
          <cell r="C79" t="str">
            <v xml:space="preserve">Muthapur  ohsr </v>
          </cell>
          <cell r="D79">
            <v>141.91499999999999</v>
          </cell>
        </row>
        <row r="80">
          <cell r="C80" t="str">
            <v xml:space="preserve">Projectnager ohsrX </v>
          </cell>
          <cell r="D80">
            <v>137.80000000000001</v>
          </cell>
        </row>
        <row r="81">
          <cell r="C81" t="str">
            <v xml:space="preserve">Projectnager ohsr </v>
          </cell>
          <cell r="D81">
            <v>138</v>
          </cell>
        </row>
        <row r="82">
          <cell r="C82" t="str">
            <v>GandinagaramJN</v>
          </cell>
          <cell r="D82">
            <v>154.125</v>
          </cell>
        </row>
        <row r="83">
          <cell r="C83" t="str">
            <v>Gandinagaram  ohsr X</v>
          </cell>
          <cell r="D83">
            <v>160</v>
          </cell>
        </row>
        <row r="84">
          <cell r="C84" t="str">
            <v xml:space="preserve">Gandinagaram  ohsr </v>
          </cell>
          <cell r="D84">
            <v>161</v>
          </cell>
        </row>
        <row r="85">
          <cell r="C85" t="str">
            <v>SandragudemV</v>
          </cell>
          <cell r="D85">
            <v>162</v>
          </cell>
        </row>
        <row r="86">
          <cell r="C86" t="str">
            <v>RampurX</v>
          </cell>
          <cell r="D86">
            <v>162</v>
          </cell>
        </row>
        <row r="87">
          <cell r="C87" t="str">
            <v>Rampur ohsrX</v>
          </cell>
          <cell r="D87">
            <v>165</v>
          </cell>
        </row>
        <row r="88">
          <cell r="C88" t="str">
            <v>Rampur ohsr</v>
          </cell>
          <cell r="D88">
            <v>165</v>
          </cell>
        </row>
        <row r="89">
          <cell r="C89" t="str">
            <v>Karlapally ohsrx</v>
          </cell>
          <cell r="D89">
            <v>169</v>
          </cell>
        </row>
        <row r="90">
          <cell r="C90" t="str">
            <v>Karlapally ohsr</v>
          </cell>
          <cell r="D90">
            <v>169</v>
          </cell>
        </row>
      </sheetData>
      <sheetData sheetId="8"/>
      <sheetData sheetId="9"/>
      <sheetData sheetId="10" refreshError="1"/>
      <sheetData sheetId="11" refreshError="1"/>
      <sheetData sheetId="12"/>
      <sheetData sheetId="13"/>
      <sheetData sheetId="14"/>
      <sheetData sheetId="15"/>
      <sheetData sheetId="16"/>
      <sheetData sheetId="17"/>
      <sheetData sheetId="18"/>
      <sheetData sheetId="19"/>
      <sheetData sheetId="20"/>
      <sheetData sheetId="21"/>
      <sheetData sheetId="22"/>
      <sheetData sheetId="23" refreshError="1"/>
      <sheetData sheetId="24" refreshError="1"/>
      <sheetData sheetId="25"/>
      <sheetData sheetId="26" refreshError="1"/>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
      <sheetName val="GM"/>
      <sheetName val="SRs"/>
      <sheetName val="SRs-Rev"/>
      <sheetName val="detls"/>
      <sheetName val="Sheet1"/>
      <sheetName val="Data"/>
      <sheetName val="Summary"/>
      <sheetName val="ww-march-02"/>
      <sheetName val="Nspt-smp-final-ORIGINAL"/>
      <sheetName val="HDPE"/>
      <sheetName val="DI"/>
      <sheetName val="pvc"/>
      <sheetName val="hdpe_basic"/>
      <sheetName val="pvc_basic"/>
      <sheetName val="Plant &amp;  Machinery"/>
      <sheetName val="Labour"/>
      <sheetName val="Material"/>
      <sheetName val="Dormitory"/>
      <sheetName val="RMR"/>
      <sheetName val="Sheet9"/>
      <sheetName val="habs-list"/>
      <sheetName val="nodes"/>
      <sheetName val="Data.F8.BTR"/>
      <sheetName val="Data_Bit_I"/>
      <sheetName val="Global factors"/>
      <sheetName val="m"/>
      <sheetName val="Levels"/>
      <sheetName val="r"/>
      <sheetName val="Sheet3"/>
      <sheetName val="hdpe-rates"/>
      <sheetName val="hdpe weights"/>
      <sheetName val="ssr-rates"/>
      <sheetName val="pvc-rates"/>
      <sheetName val="PVC weights"/>
      <sheetName val="ewst"/>
      <sheetName val="sup dat"/>
      <sheetName val="Lead"/>
      <sheetName val="Lookup"/>
      <sheetName val="Sheet2"/>
      <sheetName val="Specification report"/>
      <sheetName val="Work_sheet"/>
      <sheetName val="Staff Acco."/>
      <sheetName val="Class IV Qtr. Ele"/>
      <sheetName val="Rates-May-14"/>
      <sheetName val="m1"/>
      <sheetName val="General"/>
      <sheetName val="EDWise"/>
      <sheetName val="economic PM"/>
      <sheetName val="HDPE-pipe-rates"/>
      <sheetName val="int-Dia"/>
      <sheetName val="pvc-pipe-rates"/>
      <sheetName val="DATA_PRG"/>
      <sheetName val="water-hammar-strenght"/>
      <sheetName val="Data_"/>
      <sheetName val="Rate"/>
      <sheetName val="Lead statement"/>
      <sheetName val="hab-details"/>
      <sheetName val="Rates"/>
      <sheetName val="Rates SSR 2008-09"/>
      <sheetName val="Iocount"/>
      <sheetName val="Mp-team 1"/>
      <sheetName val="GF Columns"/>
      <sheetName val="Global_factors"/>
      <sheetName val="Data_F8_BTR"/>
      <sheetName val="Bridge Data 2005-06"/>
      <sheetName val="Usage"/>
      <sheetName val="Common "/>
      <sheetName val="BWSCPlt"/>
      <sheetName val="CI"/>
      <sheetName val="G.R.P"/>
      <sheetName val="PSC REVISED"/>
      <sheetName val="leads"/>
      <sheetName val="sectorwise"/>
      <sheetName val="Usage "/>
      <sheetName val="G F  (2)"/>
      <sheetName val="Mortars"/>
      <sheetName val="Marteru"/>
      <sheetName val="0000000000000"/>
      <sheetName val="Plant_&amp;__Machinery"/>
      <sheetName val="hdpe_weights"/>
      <sheetName val="PVC_weights"/>
      <sheetName val="sup_dat"/>
      <sheetName val="Specification_report"/>
      <sheetName val="Staff_Acco_"/>
      <sheetName val="Class_IV_Qtr__Ele"/>
      <sheetName val="Lead_statement"/>
      <sheetName val="Rates_SSR_2008-09"/>
      <sheetName val="economic_PM"/>
      <sheetName val="wh_data_R"/>
      <sheetName val="Sheet5"/>
      <sheetName val="l"/>
      <sheetName val="3405-2014"/>
      <sheetName val="Qty"/>
      <sheetName val="GA"/>
      <sheetName val="WATER-HAMMER"/>
      <sheetName val="t_prsr"/>
      <sheetName val="wh"/>
      <sheetName val="MRATES"/>
      <sheetName val="R_Det"/>
      <sheetName val="Road data"/>
      <sheetName val="Specification"/>
      <sheetName val="Gnl_Abstrct"/>
      <sheetName val="index"/>
      <sheetName val="other rates"/>
      <sheetName val="b asic rates"/>
      <sheetName val="v"/>
      <sheetName val="BM-HOOP"/>
      <sheetName val=" data sheet "/>
      <sheetName val="mas_hab"/>
      <sheetName val="SPT vs PHI"/>
      <sheetName val="JAWAHAR-hyd-original"/>
      <sheetName val="Sorted"/>
      <sheetName val="PLAN_FEB97"/>
      <sheetName val="FORM7"/>
      <sheetName val="Labour &amp; Plant"/>
      <sheetName val="20kL-design-final"/>
      <sheetName val="zone-2"/>
      <sheetName val="co_5"/>
      <sheetName val="beam-reinft"/>
      <sheetName val="cover1"/>
      <sheetName val="RevenueInput"/>
      <sheetName val="inpro"/>
      <sheetName val="mdl"/>
      <sheetName val="comp"/>
      <sheetName val="Abs"/>
      <sheetName val="labour &amp; Centering"/>
      <sheetName val="comp-st(GEN)"/>
      <sheetName val="data-WC"/>
      <sheetName val="bundqty"/>
      <sheetName val="abs road"/>
      <sheetName val="coverpage"/>
      <sheetName val="estimate "/>
      <sheetName val="Detailed Estimate"/>
      <sheetName val="Road Detail Est."/>
      <sheetName val="mlead"/>
      <sheetName val="Quarry"/>
      <sheetName val="Detailed"/>
      <sheetName val="Bitumen trunk"/>
      <sheetName val="Feeder"/>
      <sheetName val="R99 etc"/>
      <sheetName val="Trunk unpaved"/>
      <sheetName val="DISCOUNT"/>
      <sheetName val="lead-st"/>
      <sheetName val="rdamdata"/>
      <sheetName val="LEAD (2)"/>
      <sheetName val="Main sheet"/>
    </sheetNames>
    <sheetDataSet>
      <sheetData sheetId="0">
        <row r="3">
          <cell r="B3">
            <v>2.5</v>
          </cell>
        </row>
      </sheetData>
      <sheetData sheetId="1"/>
      <sheetData sheetId="2"/>
      <sheetData sheetId="3"/>
      <sheetData sheetId="4"/>
      <sheetData sheetId="5" refreshError="1">
        <row r="3">
          <cell r="B3">
            <v>2.5</v>
          </cell>
          <cell r="C3">
            <v>4</v>
          </cell>
          <cell r="D3">
            <v>6</v>
          </cell>
          <cell r="E3">
            <v>10</v>
          </cell>
          <cell r="F3">
            <v>0</v>
          </cell>
          <cell r="G3">
            <v>2.5</v>
          </cell>
          <cell r="H3">
            <v>4</v>
          </cell>
          <cell r="I3">
            <v>6</v>
          </cell>
          <cell r="J3">
            <v>0</v>
          </cell>
          <cell r="K3">
            <v>10</v>
          </cell>
          <cell r="L3">
            <v>2.5</v>
          </cell>
          <cell r="M3">
            <v>4</v>
          </cell>
          <cell r="N3">
            <v>6</v>
          </cell>
          <cell r="O3">
            <v>10</v>
          </cell>
        </row>
        <row r="4">
          <cell r="A4">
            <v>63</v>
          </cell>
          <cell r="B4">
            <v>2.4</v>
          </cell>
          <cell r="C4">
            <v>3.5</v>
          </cell>
          <cell r="D4">
            <v>4.2</v>
          </cell>
          <cell r="E4">
            <v>6.6</v>
          </cell>
          <cell r="F4">
            <v>0</v>
          </cell>
          <cell r="G4">
            <v>58.2</v>
          </cell>
          <cell r="H4">
            <v>56</v>
          </cell>
          <cell r="I4">
            <v>54.6</v>
          </cell>
          <cell r="J4">
            <v>0</v>
          </cell>
          <cell r="K4">
            <v>49.8</v>
          </cell>
          <cell r="L4">
            <v>0.12077586999999999</v>
          </cell>
          <cell r="M4">
            <v>0.15987581000000001</v>
          </cell>
          <cell r="N4">
            <v>0.18601166999999999</v>
          </cell>
          <cell r="O4">
            <v>0.29011769999999998</v>
          </cell>
        </row>
        <row r="5">
          <cell r="A5">
            <v>75</v>
          </cell>
          <cell r="B5">
            <v>2.7</v>
          </cell>
          <cell r="C5">
            <v>4.2</v>
          </cell>
          <cell r="D5">
            <v>4.9000000000000004</v>
          </cell>
          <cell r="E5">
            <v>7.8</v>
          </cell>
          <cell r="F5">
            <v>0</v>
          </cell>
          <cell r="G5">
            <v>69.599999999999994</v>
          </cell>
          <cell r="H5">
            <v>66.599999999999994</v>
          </cell>
          <cell r="I5">
            <v>65.2</v>
          </cell>
          <cell r="J5">
            <v>0</v>
          </cell>
          <cell r="K5">
            <v>59.4</v>
          </cell>
          <cell r="L5">
            <v>8.1953520000000002E-2</v>
          </cell>
          <cell r="M5">
            <v>0.11352882</v>
          </cell>
          <cell r="N5">
            <v>0.12898462999999999</v>
          </cell>
          <cell r="O5">
            <v>0.20303246</v>
          </cell>
        </row>
        <row r="6">
          <cell r="A6">
            <v>90</v>
          </cell>
          <cell r="B6">
            <v>3.2</v>
          </cell>
          <cell r="C6">
            <v>5</v>
          </cell>
          <cell r="D6">
            <v>5.8</v>
          </cell>
          <cell r="E6">
            <v>9.3000000000000007</v>
          </cell>
          <cell r="F6">
            <v>0</v>
          </cell>
          <cell r="G6">
            <v>83.6</v>
          </cell>
          <cell r="H6">
            <v>80</v>
          </cell>
          <cell r="I6">
            <v>78.400000000000006</v>
          </cell>
          <cell r="J6">
            <v>0</v>
          </cell>
          <cell r="K6">
            <v>71.400000000000006</v>
          </cell>
          <cell r="L6">
            <v>5.6430769999999998E-2</v>
          </cell>
          <cell r="M6">
            <v>7.8339149999999996E-2</v>
          </cell>
          <cell r="N6">
            <v>8.8529919999999998E-2</v>
          </cell>
          <cell r="O6">
            <v>0.13998290999999999</v>
          </cell>
        </row>
        <row r="7">
          <cell r="A7">
            <v>110</v>
          </cell>
          <cell r="B7">
            <v>3.9</v>
          </cell>
          <cell r="C7">
            <v>6</v>
          </cell>
          <cell r="D7">
            <v>7.1</v>
          </cell>
          <cell r="E7">
            <v>11.2</v>
          </cell>
          <cell r="F7">
            <v>0</v>
          </cell>
          <cell r="G7">
            <v>102.2</v>
          </cell>
          <cell r="H7">
            <v>98</v>
          </cell>
          <cell r="I7">
            <v>95.8</v>
          </cell>
          <cell r="J7">
            <v>0</v>
          </cell>
          <cell r="K7">
            <v>87.6</v>
          </cell>
          <cell r="L7">
            <v>3.7702720000000002E-2</v>
          </cell>
          <cell r="M7">
            <v>5.1682600000000002E-2</v>
          </cell>
          <cell r="N7">
            <v>5.9342989999999998E-2</v>
          </cell>
          <cell r="O7">
            <v>9.2181170000000007E-2</v>
          </cell>
        </row>
        <row r="8">
          <cell r="A8">
            <v>125</v>
          </cell>
          <cell r="B8">
            <v>4.4000000000000004</v>
          </cell>
          <cell r="C8">
            <v>6.8</v>
          </cell>
          <cell r="D8">
            <v>8</v>
          </cell>
          <cell r="E8">
            <v>12.8</v>
          </cell>
          <cell r="F8">
            <v>0</v>
          </cell>
          <cell r="G8">
            <v>116.2</v>
          </cell>
          <cell r="H8">
            <v>111.4</v>
          </cell>
          <cell r="I8">
            <v>109</v>
          </cell>
          <cell r="J8">
            <v>0</v>
          </cell>
          <cell r="K8">
            <v>99.4</v>
          </cell>
          <cell r="L8">
            <v>2.9054E-2</v>
          </cell>
          <cell r="M8">
            <v>3.993874E-2</v>
          </cell>
          <cell r="N8">
            <v>4.5624539999999998E-2</v>
          </cell>
          <cell r="O8">
            <v>7.1837349999999994E-2</v>
          </cell>
        </row>
        <row r="9">
          <cell r="A9">
            <v>140</v>
          </cell>
          <cell r="B9">
            <v>4.9000000000000004</v>
          </cell>
          <cell r="C9">
            <v>7.6</v>
          </cell>
          <cell r="D9">
            <v>9</v>
          </cell>
          <cell r="E9">
            <v>14.3</v>
          </cell>
          <cell r="F9">
            <v>0</v>
          </cell>
          <cell r="G9">
            <v>130.19999999999999</v>
          </cell>
          <cell r="H9">
            <v>124.8</v>
          </cell>
          <cell r="I9">
            <v>122</v>
          </cell>
          <cell r="J9">
            <v>0</v>
          </cell>
          <cell r="K9">
            <v>111.4</v>
          </cell>
          <cell r="L9">
            <v>2.307209E-2</v>
          </cell>
          <cell r="M9">
            <v>3.1786050000000003E-2</v>
          </cell>
          <cell r="N9">
            <v>3.6509600000000003E-2</v>
          </cell>
          <cell r="O9">
            <v>5.710875E-2</v>
          </cell>
        </row>
        <row r="10">
          <cell r="A10">
            <v>160</v>
          </cell>
          <cell r="B10">
            <v>5.6</v>
          </cell>
          <cell r="C10">
            <v>8.6</v>
          </cell>
          <cell r="D10">
            <v>10.199999999999999</v>
          </cell>
          <cell r="E10">
            <v>16.3</v>
          </cell>
          <cell r="F10">
            <v>0</v>
          </cell>
          <cell r="G10">
            <v>148.80000000000001</v>
          </cell>
          <cell r="H10">
            <v>142.80000000000001</v>
          </cell>
          <cell r="I10">
            <v>139.6</v>
          </cell>
          <cell r="J10">
            <v>0</v>
          </cell>
          <cell r="K10">
            <v>127.4</v>
          </cell>
          <cell r="L10">
            <v>1.7664570000000001E-2</v>
          </cell>
          <cell r="M10">
            <v>2.4146649999999999E-2</v>
          </cell>
          <cell r="N10">
            <v>2.7754689999999999E-2</v>
          </cell>
          <cell r="O10">
            <v>4.3596910000000003E-2</v>
          </cell>
        </row>
        <row r="11">
          <cell r="A11">
            <v>180</v>
          </cell>
          <cell r="B11">
            <v>6.2</v>
          </cell>
          <cell r="C11">
            <v>9.6999999999999993</v>
          </cell>
          <cell r="D11">
            <v>11.5</v>
          </cell>
          <cell r="E11">
            <v>18.3</v>
          </cell>
          <cell r="F11">
            <v>0</v>
          </cell>
          <cell r="G11">
            <v>167.6</v>
          </cell>
          <cell r="H11">
            <v>160.6</v>
          </cell>
          <cell r="I11">
            <v>157</v>
          </cell>
          <cell r="J11">
            <v>0</v>
          </cell>
          <cell r="K11">
            <v>143.4</v>
          </cell>
          <cell r="L11">
            <v>1.38066E-2</v>
          </cell>
          <cell r="M11">
            <v>1.911763E-2</v>
          </cell>
          <cell r="N11">
            <v>2.1970139999999999E-2</v>
          </cell>
          <cell r="O11">
            <v>3.4369049999999998E-2</v>
          </cell>
        </row>
        <row r="12">
          <cell r="A12">
            <v>200</v>
          </cell>
          <cell r="B12">
            <v>6.9</v>
          </cell>
          <cell r="C12">
            <v>10.7</v>
          </cell>
          <cell r="D12">
            <v>12.7</v>
          </cell>
          <cell r="E12">
            <v>20.3</v>
          </cell>
          <cell r="F12">
            <v>0</v>
          </cell>
          <cell r="G12">
            <v>186.2</v>
          </cell>
          <cell r="H12">
            <v>178.6</v>
          </cell>
          <cell r="I12">
            <v>174.6</v>
          </cell>
          <cell r="J12">
            <v>0</v>
          </cell>
          <cell r="K12">
            <v>159.4</v>
          </cell>
          <cell r="L12">
            <v>1.119555E-2</v>
          </cell>
          <cell r="M12">
            <v>1.5397320000000001E-2</v>
          </cell>
          <cell r="N12">
            <v>1.7703989999999999E-2</v>
          </cell>
          <cell r="O12">
            <v>2.7788529999999999E-2</v>
          </cell>
        </row>
        <row r="13">
          <cell r="A13">
            <v>225</v>
          </cell>
          <cell r="B13">
            <v>7.7</v>
          </cell>
          <cell r="C13">
            <v>12</v>
          </cell>
          <cell r="D13">
            <v>14.3</v>
          </cell>
          <cell r="E13">
            <v>22.8</v>
          </cell>
          <cell r="F13">
            <v>0</v>
          </cell>
          <cell r="G13">
            <v>209.6</v>
          </cell>
          <cell r="H13">
            <v>201</v>
          </cell>
          <cell r="I13">
            <v>196.4</v>
          </cell>
          <cell r="J13">
            <v>0</v>
          </cell>
          <cell r="K13">
            <v>179.4</v>
          </cell>
          <cell r="L13">
            <v>8.7976600000000005E-3</v>
          </cell>
          <cell r="M13">
            <v>1.2136030000000001E-2</v>
          </cell>
          <cell r="N13">
            <v>1.3998689999999999E-2</v>
          </cell>
          <cell r="O13">
            <v>2.1916600000000001E-2</v>
          </cell>
        </row>
        <row r="14">
          <cell r="A14">
            <v>250</v>
          </cell>
          <cell r="B14">
            <v>8.6</v>
          </cell>
          <cell r="C14">
            <v>13.3</v>
          </cell>
          <cell r="D14">
            <v>15.8</v>
          </cell>
          <cell r="E14">
            <v>25.3</v>
          </cell>
          <cell r="F14">
            <v>0</v>
          </cell>
          <cell r="G14">
            <v>232.8</v>
          </cell>
          <cell r="H14">
            <v>223.4</v>
          </cell>
          <cell r="I14">
            <v>218.4</v>
          </cell>
          <cell r="J14">
            <v>0</v>
          </cell>
          <cell r="K14">
            <v>199.4</v>
          </cell>
          <cell r="L14">
            <v>7.1510999999999996E-3</v>
          </cell>
          <cell r="M14">
            <v>9.8109100000000008E-3</v>
          </cell>
          <cell r="N14">
            <v>1.128529E-2</v>
          </cell>
          <cell r="O14">
            <v>1.7726700000000001E-2</v>
          </cell>
        </row>
        <row r="15">
          <cell r="A15">
            <v>280</v>
          </cell>
          <cell r="B15">
            <v>9.6</v>
          </cell>
          <cell r="C15">
            <v>14.9</v>
          </cell>
          <cell r="D15">
            <v>17.7</v>
          </cell>
          <cell r="E15">
            <v>28.3</v>
          </cell>
          <cell r="F15">
            <v>0</v>
          </cell>
          <cell r="G15">
            <v>260.8</v>
          </cell>
          <cell r="H15">
            <v>250.2</v>
          </cell>
          <cell r="I15">
            <v>244.6</v>
          </cell>
          <cell r="J15">
            <v>0</v>
          </cell>
          <cell r="K15">
            <v>223.4</v>
          </cell>
          <cell r="L15">
            <v>5.6880000000000003E-3</v>
          </cell>
          <cell r="M15">
            <v>7.8228499999999992E-3</v>
          </cell>
          <cell r="N15">
            <v>8.9982800000000009E-3</v>
          </cell>
          <cell r="O15">
            <v>1.411185E-2</v>
          </cell>
        </row>
        <row r="16">
          <cell r="A16">
            <v>315</v>
          </cell>
          <cell r="B16">
            <v>10.7</v>
          </cell>
          <cell r="C16">
            <v>16.7</v>
          </cell>
          <cell r="D16">
            <v>20</v>
          </cell>
          <cell r="E16">
            <v>31.8</v>
          </cell>
          <cell r="F16">
            <v>0</v>
          </cell>
          <cell r="G16">
            <v>293.60000000000002</v>
          </cell>
          <cell r="H16">
            <v>281.60000000000002</v>
          </cell>
          <cell r="I16">
            <v>275</v>
          </cell>
          <cell r="J16">
            <v>0</v>
          </cell>
          <cell r="K16">
            <v>251.4</v>
          </cell>
          <cell r="L16">
            <v>4.4609999999999997E-3</v>
          </cell>
          <cell r="M16">
            <v>6.1629600000000003E-3</v>
          </cell>
          <cell r="N16">
            <v>7.13615E-3</v>
          </cell>
          <cell r="O16">
            <v>1.113565E-2</v>
          </cell>
        </row>
        <row r="17">
          <cell r="A17">
            <v>355</v>
          </cell>
          <cell r="B17">
            <v>12.1</v>
          </cell>
          <cell r="C17">
            <v>18.8</v>
          </cell>
          <cell r="D17">
            <v>22.3</v>
          </cell>
          <cell r="E17">
            <v>35.799999999999997</v>
          </cell>
          <cell r="F17">
            <v>0</v>
          </cell>
          <cell r="G17">
            <v>330.8</v>
          </cell>
          <cell r="H17">
            <v>317.39999999999998</v>
          </cell>
          <cell r="I17">
            <v>310.39999999999998</v>
          </cell>
          <cell r="J17">
            <v>0</v>
          </cell>
          <cell r="K17">
            <v>283.39999999999998</v>
          </cell>
          <cell r="L17">
            <v>3.52447E-3</v>
          </cell>
          <cell r="M17">
            <v>4.8482100000000004E-3</v>
          </cell>
          <cell r="N17">
            <v>5.5681400000000001E-3</v>
          </cell>
          <cell r="O17">
            <v>8.7573400000000006E-3</v>
          </cell>
        </row>
        <row r="18">
          <cell r="A18">
            <v>400</v>
          </cell>
          <cell r="B18">
            <v>14.2</v>
          </cell>
          <cell r="C18">
            <v>22.1</v>
          </cell>
          <cell r="D18">
            <v>26.3</v>
          </cell>
          <cell r="E18">
            <v>42.1</v>
          </cell>
          <cell r="F18">
            <v>0</v>
          </cell>
          <cell r="G18">
            <v>371.6</v>
          </cell>
          <cell r="H18">
            <v>355.8</v>
          </cell>
          <cell r="I18">
            <v>347.4</v>
          </cell>
          <cell r="J18">
            <v>0</v>
          </cell>
          <cell r="K18">
            <v>315.8</v>
          </cell>
          <cell r="L18">
            <v>2.8537599999999999E-3</v>
          </cell>
          <cell r="M18">
            <v>3.9485299999999996E-3</v>
          </cell>
          <cell r="N18">
            <v>4.5594399999999997E-3</v>
          </cell>
          <cell r="O18">
            <v>7.2346299999999997E-3</v>
          </cell>
        </row>
      </sheetData>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sheetData sheetId="79"/>
      <sheetData sheetId="80"/>
      <sheetData sheetId="81"/>
      <sheetData sheetId="82"/>
      <sheetData sheetId="83" refreshError="1"/>
      <sheetData sheetId="84"/>
      <sheetData sheetId="85"/>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AAAAAAAAAAAAA"/>
      <sheetName val="ew ganga"/>
      <sheetName val="ew OG 20.02.2011"/>
      <sheetName val="ew-DiMs"/>
      <sheetName val="ssr-rates"/>
      <sheetName val="Sheet7"/>
      <sheetName val="PVC"/>
      <sheetName val="HDPE"/>
      <sheetName val="BWSCP"/>
      <sheetName val="GRP"/>
      <sheetName val="DI"/>
      <sheetName val="PSC"/>
      <sheetName val="AC"/>
      <sheetName val="CI"/>
      <sheetName val="Sheet5"/>
      <sheetName val="Sheet4"/>
      <sheetName val="OTHER PART B"/>
      <sheetName val="Sheet3"/>
      <sheetName val="OTH EST PART A"/>
      <sheetName val=" OTHERS EST part A D"/>
      <sheetName val="Sheet6"/>
      <sheetName val="Sheet2"/>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data"/>
      <sheetName val="leads"/>
      <sheetName val="PSC -pv"/>
      <sheetName val="GRP-pv"/>
      <sheetName val="index"/>
      <sheetName val="ew_ganga"/>
      <sheetName val="ew_OG_20_02_2011"/>
      <sheetName val="OTHER_PART_B"/>
      <sheetName val="OTH_EST_PART_A"/>
      <sheetName val="_OTHERS_EST_part_A_D"/>
      <sheetName val="DI_Weights"/>
      <sheetName val="Wt_of_HDPE"/>
      <sheetName val="hdpe_weights"/>
      <sheetName val="PVC_weights"/>
      <sheetName val="PSC_-pv"/>
      <sheetName val="habs-list"/>
      <sheetName val="nodes"/>
      <sheetName val="detls"/>
      <sheetName val="m"/>
      <sheetName val="Material"/>
      <sheetName val="Labour"/>
      <sheetName val="Global factors"/>
      <sheetName val="HDPE-pipe-rates"/>
      <sheetName val="pvc-pipe-rates"/>
      <sheetName val="hdpe_rates"/>
      <sheetName val="hdpe_wt-r"/>
      <sheetName val="Wordsdata"/>
      <sheetName val="labour coeff"/>
      <sheetName val="Bridge Data 2005-06"/>
      <sheetName val="beam-reinft"/>
      <sheetName val="Mp-team 1"/>
      <sheetName val="Nspt-smp-final-ORIGINAL"/>
      <sheetName val="m1"/>
      <sheetName val="Lead"/>
      <sheetName val="sup dat"/>
      <sheetName val="SSR 2014-15 Rates"/>
      <sheetName val="Lead statement"/>
      <sheetName val="Work_sheet"/>
      <sheetName val="MRATES"/>
      <sheetName val="RMR"/>
      <sheetName val="Road data"/>
      <sheetName val="Class IV Qtr. Ele"/>
      <sheetName val="ew_ganga1"/>
      <sheetName val="ew_OG_20_02_20111"/>
      <sheetName val="OTHER_PART_B1"/>
      <sheetName val="OTH_EST_PART_A1"/>
      <sheetName val="_OTHERS_EST_part_A_D1"/>
      <sheetName val="DI_Weights1"/>
      <sheetName val="Wt_of_HDPE1"/>
      <sheetName val="hdpe_weights1"/>
      <sheetName val="PVC_weights1"/>
      <sheetName val="PSC_-pv1"/>
      <sheetName val="Global_factors"/>
      <sheetName val="Marteru"/>
      <sheetName val="Data_Bit_I"/>
      <sheetName val="ESTIMATE"/>
      <sheetName val="r"/>
      <sheetName val="Plant &amp;  Machinery"/>
      <sheetName val="stone"/>
      <sheetName val="DISCOUNT"/>
      <sheetName val="pvc_basic"/>
      <sheetName val="bundqty"/>
    </sheetNames>
    <sheetDataSet>
      <sheetData sheetId="0" refreshError="1"/>
      <sheetData sheetId="1" refreshError="1"/>
      <sheetData sheetId="2" refreshError="1"/>
      <sheetData sheetId="3" refreshError="1"/>
      <sheetData sheetId="4" refreshError="1"/>
      <sheetData sheetId="5">
        <row r="2">
          <cell r="B2" t="str">
            <v>DI100K9</v>
          </cell>
          <cell r="C2" t="str">
            <v>DI</v>
          </cell>
          <cell r="D2">
            <v>100</v>
          </cell>
          <cell r="E2" t="str">
            <v>K9</v>
          </cell>
          <cell r="F2" t="str">
            <v>Rmt</v>
          </cell>
          <cell r="G2">
            <v>656.84</v>
          </cell>
          <cell r="H2">
            <v>921</v>
          </cell>
        </row>
        <row r="3">
          <cell r="B3" t="str">
            <v>DI150K9</v>
          </cell>
          <cell r="C3" t="str">
            <v>DI</v>
          </cell>
          <cell r="D3">
            <v>150</v>
          </cell>
          <cell r="E3" t="str">
            <v>K9</v>
          </cell>
          <cell r="F3" t="str">
            <v>Rmt</v>
          </cell>
          <cell r="G3">
            <v>964.79</v>
          </cell>
          <cell r="H3">
            <v>1362</v>
          </cell>
        </row>
        <row r="4">
          <cell r="B4" t="str">
            <v>DI200K9</v>
          </cell>
          <cell r="C4" t="str">
            <v>DI</v>
          </cell>
          <cell r="D4">
            <v>200</v>
          </cell>
          <cell r="E4" t="str">
            <v>K9</v>
          </cell>
          <cell r="F4" t="str">
            <v>Rmt</v>
          </cell>
          <cell r="G4">
            <v>1284.1600000000001</v>
          </cell>
          <cell r="H4">
            <v>1818</v>
          </cell>
        </row>
        <row r="5">
          <cell r="B5" t="str">
            <v>DI250K9</v>
          </cell>
          <cell r="C5" t="str">
            <v>DI</v>
          </cell>
          <cell r="D5">
            <v>250</v>
          </cell>
          <cell r="E5" t="str">
            <v>K9</v>
          </cell>
          <cell r="F5" t="str">
            <v>Rmt</v>
          </cell>
          <cell r="G5">
            <v>1683.38</v>
          </cell>
          <cell r="H5">
            <v>2386</v>
          </cell>
        </row>
        <row r="6">
          <cell r="B6" t="str">
            <v>DI300K9</v>
          </cell>
          <cell r="C6" t="str">
            <v>DI</v>
          </cell>
          <cell r="D6">
            <v>300</v>
          </cell>
          <cell r="E6" t="str">
            <v>K9</v>
          </cell>
          <cell r="F6" t="str">
            <v>Rmt</v>
          </cell>
          <cell r="G6">
            <v>2131.84</v>
          </cell>
          <cell r="H6">
            <v>3022</v>
          </cell>
        </row>
        <row r="7">
          <cell r="B7" t="str">
            <v>DI350K9</v>
          </cell>
          <cell r="C7" t="str">
            <v>DI</v>
          </cell>
          <cell r="D7">
            <v>350</v>
          </cell>
          <cell r="E7" t="str">
            <v>K9</v>
          </cell>
          <cell r="F7" t="str">
            <v>Rmt</v>
          </cell>
          <cell r="G7">
            <v>2658.81</v>
          </cell>
          <cell r="H7">
            <v>3768</v>
          </cell>
        </row>
        <row r="8">
          <cell r="B8" t="str">
            <v>DI400K9</v>
          </cell>
          <cell r="C8" t="str">
            <v>DI</v>
          </cell>
          <cell r="D8">
            <v>400</v>
          </cell>
          <cell r="E8" t="str">
            <v>K9</v>
          </cell>
          <cell r="F8" t="str">
            <v>Rmt</v>
          </cell>
          <cell r="G8">
            <v>3211.06</v>
          </cell>
          <cell r="H8">
            <v>4542</v>
          </cell>
        </row>
        <row r="9">
          <cell r="B9" t="str">
            <v>DI450K9</v>
          </cell>
          <cell r="C9" t="str">
            <v>DI</v>
          </cell>
          <cell r="D9">
            <v>450</v>
          </cell>
          <cell r="E9" t="str">
            <v>K9</v>
          </cell>
          <cell r="F9" t="str">
            <v>Rmt</v>
          </cell>
          <cell r="G9">
            <v>3845.83</v>
          </cell>
          <cell r="H9">
            <v>5434</v>
          </cell>
        </row>
        <row r="10">
          <cell r="B10" t="str">
            <v>DI500K9</v>
          </cell>
          <cell r="C10" t="str">
            <v>DI</v>
          </cell>
          <cell r="D10">
            <v>500</v>
          </cell>
          <cell r="E10" t="str">
            <v>K9</v>
          </cell>
          <cell r="F10" t="str">
            <v>Rmt</v>
          </cell>
          <cell r="G10">
            <v>4473.9399999999996</v>
          </cell>
          <cell r="H10">
            <v>6322</v>
          </cell>
        </row>
        <row r="11">
          <cell r="B11" t="str">
            <v>DI600K9</v>
          </cell>
          <cell r="C11" t="str">
            <v>DI</v>
          </cell>
          <cell r="D11">
            <v>600</v>
          </cell>
          <cell r="E11" t="str">
            <v>K9</v>
          </cell>
          <cell r="F11" t="str">
            <v>Rmt</v>
          </cell>
          <cell r="G11">
            <v>5897.82</v>
          </cell>
          <cell r="H11">
            <v>8338</v>
          </cell>
        </row>
        <row r="12">
          <cell r="B12" t="str">
            <v>DI700K9</v>
          </cell>
          <cell r="C12" t="str">
            <v>DI</v>
          </cell>
          <cell r="D12">
            <v>700</v>
          </cell>
          <cell r="E12" t="str">
            <v>K9</v>
          </cell>
          <cell r="F12" t="str">
            <v>Rmt</v>
          </cell>
          <cell r="G12">
            <v>7657.06</v>
          </cell>
          <cell r="H12">
            <v>10777</v>
          </cell>
        </row>
        <row r="13">
          <cell r="B13" t="str">
            <v>DI750K9</v>
          </cell>
          <cell r="C13" t="str">
            <v>DI</v>
          </cell>
          <cell r="D13">
            <v>750</v>
          </cell>
          <cell r="E13" t="str">
            <v>K9</v>
          </cell>
          <cell r="F13" t="str">
            <v>Rmt</v>
          </cell>
          <cell r="G13">
            <v>8589.91</v>
          </cell>
          <cell r="H13">
            <v>12093</v>
          </cell>
        </row>
        <row r="14">
          <cell r="B14" t="str">
            <v>DI800K9</v>
          </cell>
          <cell r="C14" t="str">
            <v>DI</v>
          </cell>
          <cell r="D14">
            <v>800</v>
          </cell>
          <cell r="E14" t="str">
            <v>K9</v>
          </cell>
          <cell r="F14" t="str">
            <v>Rmt</v>
          </cell>
          <cell r="G14">
            <v>9472.19</v>
          </cell>
          <cell r="H14">
            <v>13344</v>
          </cell>
        </row>
        <row r="15">
          <cell r="B15" t="str">
            <v>DI900K9</v>
          </cell>
          <cell r="C15" t="str">
            <v>DI</v>
          </cell>
          <cell r="D15">
            <v>900</v>
          </cell>
          <cell r="E15" t="str">
            <v>K9</v>
          </cell>
          <cell r="F15" t="str">
            <v>Rmt</v>
          </cell>
          <cell r="G15">
            <v>11566.77</v>
          </cell>
          <cell r="H15">
            <v>16274</v>
          </cell>
        </row>
        <row r="16">
          <cell r="B16" t="str">
            <v>DI1000K9</v>
          </cell>
          <cell r="C16" t="str">
            <v>DI</v>
          </cell>
          <cell r="D16">
            <v>1000</v>
          </cell>
          <cell r="E16" t="str">
            <v>K9</v>
          </cell>
          <cell r="F16" t="str">
            <v>Rmt</v>
          </cell>
          <cell r="G16">
            <v>13687.96</v>
          </cell>
          <cell r="H16">
            <v>19295</v>
          </cell>
        </row>
        <row r="17">
          <cell r="B17" t="str">
            <v>DI100K7</v>
          </cell>
          <cell r="C17" t="str">
            <v>DI</v>
          </cell>
          <cell r="D17">
            <v>100</v>
          </cell>
          <cell r="E17" t="str">
            <v>K7</v>
          </cell>
          <cell r="F17" t="str">
            <v>Rmt</v>
          </cell>
          <cell r="G17">
            <v>591.58000000000004</v>
          </cell>
          <cell r="H17">
            <v>817</v>
          </cell>
        </row>
        <row r="18">
          <cell r="B18" t="str">
            <v>DI150K7</v>
          </cell>
          <cell r="C18" t="str">
            <v>DI</v>
          </cell>
          <cell r="D18">
            <v>150</v>
          </cell>
          <cell r="E18" t="str">
            <v>K7</v>
          </cell>
          <cell r="F18" t="str">
            <v>Rmt</v>
          </cell>
          <cell r="G18">
            <v>780.87</v>
          </cell>
          <cell r="H18">
            <v>1104</v>
          </cell>
        </row>
        <row r="19">
          <cell r="B19" t="str">
            <v>DI200K7</v>
          </cell>
          <cell r="C19" t="str">
            <v>DI</v>
          </cell>
          <cell r="D19">
            <v>200</v>
          </cell>
          <cell r="E19" t="str">
            <v>K7</v>
          </cell>
          <cell r="F19" t="str">
            <v>Rmt</v>
          </cell>
          <cell r="G19">
            <v>1138.6600000000001</v>
          </cell>
          <cell r="H19">
            <v>1576</v>
          </cell>
        </row>
        <row r="20">
          <cell r="B20" t="str">
            <v>DI250K7</v>
          </cell>
          <cell r="C20" t="str">
            <v>DI</v>
          </cell>
          <cell r="D20">
            <v>250</v>
          </cell>
          <cell r="E20" t="str">
            <v>K7</v>
          </cell>
          <cell r="F20" t="str">
            <v>Rmt</v>
          </cell>
          <cell r="G20">
            <v>1534.24</v>
          </cell>
          <cell r="H20">
            <v>2114</v>
          </cell>
        </row>
        <row r="21">
          <cell r="B21" t="str">
            <v>DI300K7</v>
          </cell>
          <cell r="C21" t="str">
            <v>DI</v>
          </cell>
          <cell r="D21">
            <v>300</v>
          </cell>
          <cell r="E21" t="str">
            <v>K7</v>
          </cell>
          <cell r="F21" t="str">
            <v>Rmt</v>
          </cell>
          <cell r="G21">
            <v>1978.43</v>
          </cell>
          <cell r="H21">
            <v>2715</v>
          </cell>
        </row>
        <row r="22">
          <cell r="B22" t="str">
            <v>DI350K7</v>
          </cell>
          <cell r="C22" t="str">
            <v>DI</v>
          </cell>
          <cell r="D22">
            <v>350</v>
          </cell>
          <cell r="E22" t="str">
            <v>K7</v>
          </cell>
          <cell r="F22" t="str">
            <v>Rmt</v>
          </cell>
          <cell r="G22">
            <v>2494.19</v>
          </cell>
          <cell r="H22">
            <v>3415</v>
          </cell>
        </row>
        <row r="23">
          <cell r="B23" t="str">
            <v>DI400K7</v>
          </cell>
          <cell r="C23" t="str">
            <v>DI</v>
          </cell>
          <cell r="D23">
            <v>400</v>
          </cell>
          <cell r="E23" t="str">
            <v>K7</v>
          </cell>
          <cell r="F23" t="str">
            <v>Rmt</v>
          </cell>
          <cell r="G23">
            <v>3036.87</v>
          </cell>
          <cell r="H23">
            <v>4145</v>
          </cell>
        </row>
        <row r="24">
          <cell r="B24" t="str">
            <v>DI450K7</v>
          </cell>
          <cell r="C24" t="str">
            <v>DI</v>
          </cell>
          <cell r="D24">
            <v>450</v>
          </cell>
          <cell r="E24" t="str">
            <v>K7</v>
          </cell>
          <cell r="F24" t="str">
            <v>Rmt</v>
          </cell>
          <cell r="G24">
            <v>3668.22</v>
          </cell>
          <cell r="H24">
            <v>4983</v>
          </cell>
        </row>
        <row r="25">
          <cell r="B25" t="str">
            <v>DI500K7</v>
          </cell>
          <cell r="C25" t="str">
            <v>DI</v>
          </cell>
          <cell r="D25">
            <v>500</v>
          </cell>
          <cell r="E25" t="str">
            <v>K7</v>
          </cell>
          <cell r="F25" t="str">
            <v>Rmt</v>
          </cell>
          <cell r="G25">
            <v>4382.41</v>
          </cell>
          <cell r="H25">
            <v>5937</v>
          </cell>
        </row>
        <row r="26">
          <cell r="B26" t="str">
            <v>DI600K7</v>
          </cell>
          <cell r="C26" t="str">
            <v>DI</v>
          </cell>
          <cell r="D26">
            <v>600</v>
          </cell>
          <cell r="E26" t="str">
            <v>K7</v>
          </cell>
          <cell r="F26" t="str">
            <v>Rmt</v>
          </cell>
          <cell r="G26">
            <v>5840.27</v>
          </cell>
          <cell r="H26">
            <v>7899</v>
          </cell>
        </row>
        <row r="27">
          <cell r="B27" t="str">
            <v>DI700K7</v>
          </cell>
          <cell r="C27" t="str">
            <v>DI</v>
          </cell>
          <cell r="D27">
            <v>700</v>
          </cell>
          <cell r="E27" t="str">
            <v>K7</v>
          </cell>
          <cell r="F27" t="str">
            <v>Rmt</v>
          </cell>
          <cell r="G27">
            <v>7580.48</v>
          </cell>
          <cell r="H27">
            <v>10219</v>
          </cell>
        </row>
        <row r="28">
          <cell r="B28" t="str">
            <v>DI750K7</v>
          </cell>
          <cell r="C28" t="str">
            <v>DI</v>
          </cell>
          <cell r="D28">
            <v>750</v>
          </cell>
          <cell r="E28" t="str">
            <v>K7</v>
          </cell>
          <cell r="F28" t="str">
            <v>Rmt</v>
          </cell>
          <cell r="G28">
            <v>8504</v>
          </cell>
          <cell r="H28">
            <v>11447</v>
          </cell>
        </row>
        <row r="29">
          <cell r="B29" t="str">
            <v>DI800K7</v>
          </cell>
          <cell r="C29" t="str">
            <v>DI</v>
          </cell>
          <cell r="D29">
            <v>800</v>
          </cell>
          <cell r="E29" t="str">
            <v>K7</v>
          </cell>
          <cell r="F29" t="str">
            <v>Rmt</v>
          </cell>
          <cell r="G29">
            <v>9377.4599999999991</v>
          </cell>
          <cell r="H29">
            <v>12653</v>
          </cell>
        </row>
        <row r="30">
          <cell r="B30" t="str">
            <v>DI900K7</v>
          </cell>
          <cell r="C30" t="str">
            <v>DI</v>
          </cell>
          <cell r="D30">
            <v>900</v>
          </cell>
          <cell r="E30" t="str">
            <v>K7</v>
          </cell>
          <cell r="F30" t="str">
            <v>Rmt</v>
          </cell>
          <cell r="G30">
            <v>11451.11</v>
          </cell>
          <cell r="H30">
            <v>15437</v>
          </cell>
        </row>
        <row r="31">
          <cell r="B31" t="str">
            <v>DI1000K7</v>
          </cell>
          <cell r="C31" t="str">
            <v>DI</v>
          </cell>
          <cell r="D31">
            <v>1000</v>
          </cell>
          <cell r="E31" t="str">
            <v>K7</v>
          </cell>
          <cell r="F31" t="str">
            <v>Rmt</v>
          </cell>
          <cell r="G31">
            <v>13551.07</v>
          </cell>
          <cell r="H31">
            <v>18301</v>
          </cell>
        </row>
        <row r="32">
          <cell r="B32" t="str">
            <v>CI80LA</v>
          </cell>
          <cell r="C32" t="str">
            <v>CI</v>
          </cell>
          <cell r="D32">
            <v>80</v>
          </cell>
          <cell r="E32" t="str">
            <v>LA</v>
          </cell>
          <cell r="F32" t="str">
            <v>Rmt</v>
          </cell>
          <cell r="G32">
            <v>0</v>
          </cell>
          <cell r="H32">
            <v>696</v>
          </cell>
        </row>
        <row r="33">
          <cell r="B33" t="str">
            <v>CI100LA</v>
          </cell>
          <cell r="C33" t="str">
            <v>CI</v>
          </cell>
          <cell r="D33">
            <v>100</v>
          </cell>
          <cell r="E33" t="str">
            <v>LA</v>
          </cell>
          <cell r="F33" t="str">
            <v>Rmt</v>
          </cell>
          <cell r="G33">
            <v>0</v>
          </cell>
          <cell r="H33">
            <v>847</v>
          </cell>
        </row>
        <row r="34">
          <cell r="B34" t="str">
            <v>CI125LA</v>
          </cell>
          <cell r="C34" t="str">
            <v>CI</v>
          </cell>
          <cell r="D34">
            <v>125</v>
          </cell>
          <cell r="E34" t="str">
            <v>LA</v>
          </cell>
          <cell r="F34" t="str">
            <v>Rmt</v>
          </cell>
          <cell r="G34">
            <v>0</v>
          </cell>
          <cell r="H34">
            <v>1070</v>
          </cell>
        </row>
        <row r="35">
          <cell r="B35" t="str">
            <v>CI150LA</v>
          </cell>
          <cell r="C35" t="str">
            <v>CI</v>
          </cell>
          <cell r="D35">
            <v>150</v>
          </cell>
          <cell r="E35" t="str">
            <v>LA</v>
          </cell>
          <cell r="F35" t="str">
            <v>Rmt</v>
          </cell>
          <cell r="G35">
            <v>0</v>
          </cell>
          <cell r="H35">
            <v>1296</v>
          </cell>
        </row>
        <row r="36">
          <cell r="B36" t="str">
            <v>CI200LA</v>
          </cell>
          <cell r="C36" t="str">
            <v>CI</v>
          </cell>
          <cell r="D36">
            <v>200</v>
          </cell>
          <cell r="E36" t="str">
            <v>LA</v>
          </cell>
          <cell r="F36" t="str">
            <v>Rmt</v>
          </cell>
          <cell r="G36">
            <v>0</v>
          </cell>
          <cell r="H36">
            <v>1893</v>
          </cell>
        </row>
        <row r="37">
          <cell r="B37" t="str">
            <v>CI250LA</v>
          </cell>
          <cell r="C37" t="str">
            <v>CI</v>
          </cell>
          <cell r="D37">
            <v>250</v>
          </cell>
          <cell r="E37" t="str">
            <v>LA</v>
          </cell>
          <cell r="F37" t="str">
            <v>Rmt</v>
          </cell>
          <cell r="G37">
            <v>0</v>
          </cell>
          <cell r="H37">
            <v>2551</v>
          </cell>
        </row>
        <row r="38">
          <cell r="B38" t="str">
            <v>CI300LA</v>
          </cell>
          <cell r="C38" t="str">
            <v>CI</v>
          </cell>
          <cell r="D38">
            <v>300</v>
          </cell>
          <cell r="E38" t="str">
            <v>LA</v>
          </cell>
          <cell r="F38" t="str">
            <v>Rmt</v>
          </cell>
          <cell r="G38">
            <v>0</v>
          </cell>
          <cell r="H38">
            <v>3290</v>
          </cell>
        </row>
        <row r="39">
          <cell r="B39" t="str">
            <v>CI350LA</v>
          </cell>
          <cell r="C39" t="str">
            <v>CI</v>
          </cell>
          <cell r="D39">
            <v>350</v>
          </cell>
          <cell r="E39" t="str">
            <v>LA</v>
          </cell>
          <cell r="F39" t="str">
            <v>Rmt</v>
          </cell>
          <cell r="G39">
            <v>0</v>
          </cell>
          <cell r="H39">
            <v>4205</v>
          </cell>
        </row>
        <row r="40">
          <cell r="B40" t="str">
            <v>CI400LA</v>
          </cell>
          <cell r="C40" t="str">
            <v>CI</v>
          </cell>
          <cell r="D40">
            <v>400</v>
          </cell>
          <cell r="E40" t="str">
            <v>LA</v>
          </cell>
          <cell r="F40" t="str">
            <v>Rmt</v>
          </cell>
          <cell r="G40">
            <v>0</v>
          </cell>
          <cell r="H40">
            <v>5119</v>
          </cell>
        </row>
        <row r="41">
          <cell r="B41" t="str">
            <v>CI450LA</v>
          </cell>
          <cell r="C41" t="str">
            <v>CI</v>
          </cell>
          <cell r="D41">
            <v>450</v>
          </cell>
          <cell r="E41" t="str">
            <v>LA</v>
          </cell>
          <cell r="F41" t="str">
            <v>Rmt</v>
          </cell>
          <cell r="G41">
            <v>0</v>
          </cell>
          <cell r="H41">
            <v>6194</v>
          </cell>
        </row>
        <row r="42">
          <cell r="B42" t="str">
            <v>CI500LA</v>
          </cell>
          <cell r="C42" t="str">
            <v>CI</v>
          </cell>
          <cell r="D42">
            <v>500</v>
          </cell>
          <cell r="E42" t="str">
            <v>LA</v>
          </cell>
          <cell r="F42" t="str">
            <v>Rmt</v>
          </cell>
          <cell r="G42">
            <v>0</v>
          </cell>
          <cell r="H42">
            <v>7324</v>
          </cell>
        </row>
        <row r="43">
          <cell r="B43" t="str">
            <v>CI600LA</v>
          </cell>
          <cell r="C43" t="str">
            <v>CI</v>
          </cell>
          <cell r="D43">
            <v>600</v>
          </cell>
          <cell r="E43" t="str">
            <v>LA</v>
          </cell>
          <cell r="F43" t="str">
            <v>Rmt</v>
          </cell>
          <cell r="G43">
            <v>0</v>
          </cell>
          <cell r="H43">
            <v>9687</v>
          </cell>
        </row>
        <row r="44">
          <cell r="B44" t="str">
            <v>CI700LA</v>
          </cell>
          <cell r="C44" t="str">
            <v>CI</v>
          </cell>
          <cell r="D44">
            <v>700</v>
          </cell>
          <cell r="E44" t="str">
            <v>LA</v>
          </cell>
          <cell r="F44" t="str">
            <v>Rmt</v>
          </cell>
          <cell r="G44">
            <v>0</v>
          </cell>
          <cell r="H44">
            <v>12745</v>
          </cell>
        </row>
        <row r="45">
          <cell r="B45" t="str">
            <v>CI750LA</v>
          </cell>
          <cell r="C45" t="str">
            <v>CI</v>
          </cell>
          <cell r="D45">
            <v>750</v>
          </cell>
          <cell r="E45" t="str">
            <v>LA</v>
          </cell>
          <cell r="F45" t="str">
            <v>Rmt</v>
          </cell>
          <cell r="G45">
            <v>0</v>
          </cell>
          <cell r="H45">
            <v>14274</v>
          </cell>
        </row>
        <row r="46">
          <cell r="B46" t="str">
            <v>CI800LA</v>
          </cell>
          <cell r="C46" t="str">
            <v>CI</v>
          </cell>
          <cell r="D46">
            <v>800</v>
          </cell>
          <cell r="E46" t="str">
            <v>LA</v>
          </cell>
          <cell r="F46" t="str">
            <v>Rmt</v>
          </cell>
          <cell r="G46">
            <v>0</v>
          </cell>
          <cell r="H46">
            <v>15979</v>
          </cell>
        </row>
        <row r="47">
          <cell r="B47" t="str">
            <v>CI900LA</v>
          </cell>
          <cell r="C47" t="str">
            <v>CI</v>
          </cell>
          <cell r="D47">
            <v>900</v>
          </cell>
          <cell r="E47" t="str">
            <v>LA</v>
          </cell>
          <cell r="F47" t="str">
            <v>Rmt</v>
          </cell>
          <cell r="G47">
            <v>0</v>
          </cell>
          <cell r="H47">
            <v>19471</v>
          </cell>
        </row>
        <row r="48">
          <cell r="B48" t="str">
            <v>CI1000LA</v>
          </cell>
          <cell r="C48" t="str">
            <v>CI</v>
          </cell>
          <cell r="D48">
            <v>1000</v>
          </cell>
          <cell r="E48" t="str">
            <v>LA</v>
          </cell>
          <cell r="F48" t="str">
            <v>Rmt</v>
          </cell>
          <cell r="G48">
            <v>0</v>
          </cell>
          <cell r="H48">
            <v>23392</v>
          </cell>
        </row>
        <row r="49">
          <cell r="B49" t="str">
            <v>CI80A</v>
          </cell>
          <cell r="C49" t="str">
            <v>CI</v>
          </cell>
          <cell r="D49">
            <v>80</v>
          </cell>
          <cell r="E49" t="str">
            <v>A</v>
          </cell>
          <cell r="F49" t="str">
            <v>Rmt</v>
          </cell>
          <cell r="G49">
            <v>0</v>
          </cell>
          <cell r="H49">
            <v>756</v>
          </cell>
        </row>
        <row r="50">
          <cell r="B50" t="str">
            <v>CI100A</v>
          </cell>
          <cell r="C50" t="str">
            <v>CI</v>
          </cell>
          <cell r="D50">
            <v>100</v>
          </cell>
          <cell r="E50" t="str">
            <v>A</v>
          </cell>
          <cell r="F50" t="str">
            <v>Rmt</v>
          </cell>
          <cell r="G50">
            <v>0</v>
          </cell>
          <cell r="H50">
            <v>932</v>
          </cell>
        </row>
        <row r="51">
          <cell r="B51" t="str">
            <v>CI125A</v>
          </cell>
          <cell r="C51" t="str">
            <v>CI</v>
          </cell>
          <cell r="D51">
            <v>125</v>
          </cell>
          <cell r="E51" t="str">
            <v>A</v>
          </cell>
          <cell r="F51" t="str">
            <v>Rmt</v>
          </cell>
          <cell r="G51">
            <v>0</v>
          </cell>
          <cell r="H51">
            <v>1168</v>
          </cell>
        </row>
        <row r="52">
          <cell r="B52" t="str">
            <v>CI150A</v>
          </cell>
          <cell r="C52" t="str">
            <v>CI</v>
          </cell>
          <cell r="D52">
            <v>150</v>
          </cell>
          <cell r="E52" t="str">
            <v>A</v>
          </cell>
          <cell r="F52" t="str">
            <v>Rmt</v>
          </cell>
          <cell r="G52">
            <v>0</v>
          </cell>
          <cell r="H52">
            <v>1420</v>
          </cell>
        </row>
        <row r="53">
          <cell r="B53" t="str">
            <v>CI200A</v>
          </cell>
          <cell r="C53" t="str">
            <v>CI</v>
          </cell>
          <cell r="D53">
            <v>200</v>
          </cell>
          <cell r="E53" t="str">
            <v>A</v>
          </cell>
          <cell r="F53" t="str">
            <v>Rmt</v>
          </cell>
          <cell r="G53">
            <v>0</v>
          </cell>
          <cell r="H53">
            <v>2055</v>
          </cell>
        </row>
        <row r="54">
          <cell r="B54" t="str">
            <v>CI250A</v>
          </cell>
          <cell r="C54" t="str">
            <v>CI</v>
          </cell>
          <cell r="D54">
            <v>250</v>
          </cell>
          <cell r="E54" t="str">
            <v>A</v>
          </cell>
          <cell r="F54" t="str">
            <v>Rmt</v>
          </cell>
          <cell r="G54">
            <v>0</v>
          </cell>
          <cell r="H54">
            <v>2778</v>
          </cell>
        </row>
        <row r="55">
          <cell r="B55" t="str">
            <v>CI300A</v>
          </cell>
          <cell r="C55" t="str">
            <v>CI</v>
          </cell>
          <cell r="D55">
            <v>300</v>
          </cell>
          <cell r="E55" t="str">
            <v>A</v>
          </cell>
          <cell r="F55" t="str">
            <v>Rmt</v>
          </cell>
          <cell r="G55">
            <v>0</v>
          </cell>
          <cell r="H55">
            <v>3597</v>
          </cell>
        </row>
        <row r="56">
          <cell r="B56" t="str">
            <v>CI350A</v>
          </cell>
          <cell r="C56" t="str">
            <v>CI</v>
          </cell>
          <cell r="D56">
            <v>350</v>
          </cell>
          <cell r="E56" t="str">
            <v>A</v>
          </cell>
          <cell r="F56" t="str">
            <v>Rmt</v>
          </cell>
          <cell r="G56">
            <v>0</v>
          </cell>
          <cell r="H56">
            <v>4562</v>
          </cell>
        </row>
        <row r="57">
          <cell r="B57" t="str">
            <v>CI400A</v>
          </cell>
          <cell r="C57" t="str">
            <v>CI</v>
          </cell>
          <cell r="D57">
            <v>400</v>
          </cell>
          <cell r="E57" t="str">
            <v>A</v>
          </cell>
          <cell r="F57" t="str">
            <v>Rmt</v>
          </cell>
          <cell r="G57">
            <v>0</v>
          </cell>
          <cell r="H57">
            <v>5595</v>
          </cell>
        </row>
        <row r="58">
          <cell r="B58" t="str">
            <v>CI450A</v>
          </cell>
          <cell r="C58" t="str">
            <v>CI</v>
          </cell>
          <cell r="D58">
            <v>450</v>
          </cell>
          <cell r="E58" t="str">
            <v>A</v>
          </cell>
          <cell r="F58" t="str">
            <v>Rmt</v>
          </cell>
          <cell r="G58">
            <v>0</v>
          </cell>
          <cell r="H58">
            <v>6805</v>
          </cell>
        </row>
        <row r="59">
          <cell r="B59" t="str">
            <v>CI500A</v>
          </cell>
          <cell r="C59" t="str">
            <v>CI</v>
          </cell>
          <cell r="D59">
            <v>500</v>
          </cell>
          <cell r="E59" t="str">
            <v>A</v>
          </cell>
          <cell r="F59" t="str">
            <v>Rmt</v>
          </cell>
          <cell r="G59">
            <v>0</v>
          </cell>
          <cell r="H59">
            <v>7977</v>
          </cell>
        </row>
        <row r="60">
          <cell r="B60" t="str">
            <v>CI600A</v>
          </cell>
          <cell r="C60" t="str">
            <v>CI</v>
          </cell>
          <cell r="D60">
            <v>600</v>
          </cell>
          <cell r="E60" t="str">
            <v>A</v>
          </cell>
          <cell r="F60" t="str">
            <v>Rmt</v>
          </cell>
          <cell r="G60">
            <v>0</v>
          </cell>
          <cell r="H60">
            <v>10575</v>
          </cell>
        </row>
        <row r="61">
          <cell r="B61" t="str">
            <v>CI700A</v>
          </cell>
          <cell r="C61" t="str">
            <v>CI</v>
          </cell>
          <cell r="D61">
            <v>700</v>
          </cell>
          <cell r="E61" t="str">
            <v>A</v>
          </cell>
          <cell r="F61" t="str">
            <v>Rmt</v>
          </cell>
          <cell r="G61">
            <v>0</v>
          </cell>
          <cell r="H61">
            <v>13924</v>
          </cell>
        </row>
        <row r="62">
          <cell r="B62" t="str">
            <v>CI750A</v>
          </cell>
          <cell r="C62" t="str">
            <v>CI</v>
          </cell>
          <cell r="D62">
            <v>750</v>
          </cell>
          <cell r="E62" t="str">
            <v>A</v>
          </cell>
          <cell r="F62" t="str">
            <v>Rmt</v>
          </cell>
          <cell r="G62">
            <v>0</v>
          </cell>
          <cell r="H62">
            <v>15606</v>
          </cell>
        </row>
        <row r="63">
          <cell r="B63" t="str">
            <v>CI800A</v>
          </cell>
          <cell r="C63" t="str">
            <v>CI</v>
          </cell>
          <cell r="D63">
            <v>800</v>
          </cell>
          <cell r="E63" t="str">
            <v>A</v>
          </cell>
          <cell r="F63" t="str">
            <v>Rmt</v>
          </cell>
          <cell r="G63">
            <v>0</v>
          </cell>
          <cell r="H63">
            <v>17409</v>
          </cell>
        </row>
        <row r="64">
          <cell r="B64" t="str">
            <v>CI900A</v>
          </cell>
          <cell r="C64" t="str">
            <v>CI</v>
          </cell>
          <cell r="D64">
            <v>900</v>
          </cell>
          <cell r="E64" t="str">
            <v>A</v>
          </cell>
          <cell r="F64" t="str">
            <v>Rmt</v>
          </cell>
          <cell r="G64">
            <v>0</v>
          </cell>
          <cell r="H64">
            <v>24223</v>
          </cell>
        </row>
        <row r="65">
          <cell r="B65" t="str">
            <v>CI1000A</v>
          </cell>
          <cell r="C65" t="str">
            <v>CI</v>
          </cell>
          <cell r="D65">
            <v>1000</v>
          </cell>
          <cell r="E65" t="str">
            <v>A</v>
          </cell>
          <cell r="F65" t="str">
            <v>Rmt</v>
          </cell>
          <cell r="G65">
            <v>0</v>
          </cell>
          <cell r="H65">
            <v>25553</v>
          </cell>
        </row>
        <row r="66">
          <cell r="B66" t="str">
            <v>CI80B</v>
          </cell>
          <cell r="C66" t="str">
            <v>CI</v>
          </cell>
          <cell r="D66">
            <v>80</v>
          </cell>
          <cell r="E66" t="str">
            <v>B</v>
          </cell>
          <cell r="F66" t="str">
            <v>Rmt</v>
          </cell>
          <cell r="G66">
            <v>0</v>
          </cell>
          <cell r="H66">
            <v>811</v>
          </cell>
        </row>
        <row r="67">
          <cell r="B67" t="str">
            <v>CI100B</v>
          </cell>
          <cell r="C67" t="str">
            <v>CI</v>
          </cell>
          <cell r="D67">
            <v>100</v>
          </cell>
          <cell r="E67" t="str">
            <v>B</v>
          </cell>
          <cell r="F67" t="str">
            <v>Rmt</v>
          </cell>
          <cell r="G67">
            <v>0</v>
          </cell>
          <cell r="H67">
            <v>994</v>
          </cell>
        </row>
        <row r="68">
          <cell r="B68" t="str">
            <v>CI125B</v>
          </cell>
          <cell r="C68" t="str">
            <v>CI</v>
          </cell>
          <cell r="D68">
            <v>125</v>
          </cell>
          <cell r="E68" t="str">
            <v>B</v>
          </cell>
          <cell r="F68" t="str">
            <v>Rmt</v>
          </cell>
          <cell r="G68">
            <v>0</v>
          </cell>
          <cell r="H68">
            <v>1258</v>
          </cell>
        </row>
        <row r="69">
          <cell r="B69" t="str">
            <v>CI150B</v>
          </cell>
          <cell r="C69" t="str">
            <v>CI</v>
          </cell>
          <cell r="D69">
            <v>150</v>
          </cell>
          <cell r="E69" t="str">
            <v>B</v>
          </cell>
          <cell r="F69" t="str">
            <v>Rmt</v>
          </cell>
          <cell r="G69">
            <v>0</v>
          </cell>
          <cell r="H69">
            <v>1530</v>
          </cell>
        </row>
        <row r="70">
          <cell r="B70" t="str">
            <v>CI200B</v>
          </cell>
          <cell r="C70" t="str">
            <v>CI</v>
          </cell>
          <cell r="D70">
            <v>200</v>
          </cell>
          <cell r="E70" t="str">
            <v>B</v>
          </cell>
          <cell r="F70" t="str">
            <v>Rmt</v>
          </cell>
          <cell r="G70">
            <v>0</v>
          </cell>
          <cell r="H70">
            <v>2222</v>
          </cell>
        </row>
        <row r="71">
          <cell r="B71" t="str">
            <v>CI250B</v>
          </cell>
          <cell r="C71" t="str">
            <v>CI</v>
          </cell>
          <cell r="D71">
            <v>250</v>
          </cell>
          <cell r="E71" t="str">
            <v>B</v>
          </cell>
          <cell r="F71" t="str">
            <v>Rmt</v>
          </cell>
          <cell r="G71">
            <v>0</v>
          </cell>
          <cell r="H71">
            <v>3005</v>
          </cell>
        </row>
        <row r="72">
          <cell r="B72" t="str">
            <v>CI300B</v>
          </cell>
          <cell r="C72" t="str">
            <v>CI</v>
          </cell>
          <cell r="D72">
            <v>300</v>
          </cell>
          <cell r="E72" t="str">
            <v>B</v>
          </cell>
          <cell r="F72" t="str">
            <v>Rmt</v>
          </cell>
          <cell r="G72">
            <v>0</v>
          </cell>
          <cell r="H72">
            <v>3896</v>
          </cell>
        </row>
        <row r="73">
          <cell r="B73" t="str">
            <v>CI350B</v>
          </cell>
          <cell r="C73" t="str">
            <v>CI</v>
          </cell>
          <cell r="D73">
            <v>350</v>
          </cell>
          <cell r="E73" t="str">
            <v>B</v>
          </cell>
          <cell r="F73" t="str">
            <v>Rmt</v>
          </cell>
          <cell r="G73">
            <v>0</v>
          </cell>
          <cell r="H73">
            <v>4948</v>
          </cell>
        </row>
        <row r="74">
          <cell r="B74" t="str">
            <v>CI400B</v>
          </cell>
          <cell r="C74" t="str">
            <v>CI</v>
          </cell>
          <cell r="D74">
            <v>400</v>
          </cell>
          <cell r="E74" t="str">
            <v>B</v>
          </cell>
          <cell r="F74" t="str">
            <v>Rmt</v>
          </cell>
          <cell r="G74">
            <v>0</v>
          </cell>
          <cell r="H74">
            <v>6039</v>
          </cell>
        </row>
        <row r="75">
          <cell r="B75" t="str">
            <v>CI450B</v>
          </cell>
          <cell r="C75" t="str">
            <v>CI</v>
          </cell>
          <cell r="D75">
            <v>450</v>
          </cell>
          <cell r="E75" t="str">
            <v>B</v>
          </cell>
          <cell r="F75" t="str">
            <v>Rmt</v>
          </cell>
          <cell r="G75">
            <v>0</v>
          </cell>
          <cell r="H75">
            <v>7340</v>
          </cell>
        </row>
        <row r="76">
          <cell r="B76" t="str">
            <v>CI500B</v>
          </cell>
          <cell r="C76" t="str">
            <v>CI</v>
          </cell>
          <cell r="D76">
            <v>500</v>
          </cell>
          <cell r="E76" t="str">
            <v>B</v>
          </cell>
          <cell r="F76" t="str">
            <v>Rmt</v>
          </cell>
          <cell r="G76">
            <v>0</v>
          </cell>
          <cell r="H76">
            <v>8632</v>
          </cell>
        </row>
        <row r="77">
          <cell r="B77" t="str">
            <v>CI600B</v>
          </cell>
          <cell r="C77" t="str">
            <v>CI</v>
          </cell>
          <cell r="D77">
            <v>600</v>
          </cell>
          <cell r="E77" t="str">
            <v>B</v>
          </cell>
          <cell r="F77" t="str">
            <v>Rmt</v>
          </cell>
          <cell r="G77">
            <v>0</v>
          </cell>
          <cell r="H77">
            <v>11455</v>
          </cell>
        </row>
        <row r="78">
          <cell r="B78" t="str">
            <v>CI700B</v>
          </cell>
          <cell r="C78" t="str">
            <v>CI</v>
          </cell>
          <cell r="D78">
            <v>700</v>
          </cell>
          <cell r="E78" t="str">
            <v>B</v>
          </cell>
          <cell r="F78" t="str">
            <v>Rmt</v>
          </cell>
          <cell r="G78">
            <v>0</v>
          </cell>
          <cell r="H78">
            <v>15043</v>
          </cell>
        </row>
        <row r="79">
          <cell r="B79" t="str">
            <v>CI750B</v>
          </cell>
          <cell r="C79" t="str">
            <v>CI</v>
          </cell>
          <cell r="D79">
            <v>750</v>
          </cell>
          <cell r="E79" t="str">
            <v>B</v>
          </cell>
          <cell r="F79" t="str">
            <v>Rmt</v>
          </cell>
          <cell r="G79">
            <v>0</v>
          </cell>
          <cell r="H79">
            <v>16930</v>
          </cell>
        </row>
        <row r="80">
          <cell r="B80" t="str">
            <v>CI800B</v>
          </cell>
          <cell r="C80" t="str">
            <v>CI</v>
          </cell>
          <cell r="D80">
            <v>800</v>
          </cell>
          <cell r="E80" t="str">
            <v>B</v>
          </cell>
          <cell r="F80" t="str">
            <v>Rmt</v>
          </cell>
          <cell r="G80">
            <v>0</v>
          </cell>
          <cell r="H80">
            <v>18832</v>
          </cell>
        </row>
        <row r="81">
          <cell r="B81" t="str">
            <v>CI900B</v>
          </cell>
          <cell r="C81" t="str">
            <v>CI</v>
          </cell>
          <cell r="D81">
            <v>900</v>
          </cell>
          <cell r="E81" t="str">
            <v>B</v>
          </cell>
          <cell r="F81" t="str">
            <v>Rmt</v>
          </cell>
          <cell r="G81">
            <v>0</v>
          </cell>
          <cell r="H81">
            <v>23019</v>
          </cell>
        </row>
        <row r="82">
          <cell r="B82" t="str">
            <v>CI1000B</v>
          </cell>
          <cell r="C82" t="str">
            <v>CI</v>
          </cell>
          <cell r="D82">
            <v>1000</v>
          </cell>
          <cell r="E82" t="str">
            <v>B</v>
          </cell>
          <cell r="F82" t="str">
            <v>Rmt</v>
          </cell>
          <cell r="G82">
            <v>0</v>
          </cell>
          <cell r="H82">
            <v>27617</v>
          </cell>
        </row>
        <row r="83">
          <cell r="B83" t="str">
            <v>GRP3503 bar</v>
          </cell>
          <cell r="C83" t="str">
            <v>GRP</v>
          </cell>
          <cell r="D83">
            <v>350</v>
          </cell>
          <cell r="E83" t="str">
            <v>3 bar</v>
          </cell>
          <cell r="F83" t="str">
            <v>Rmt</v>
          </cell>
          <cell r="G83">
            <v>2251</v>
          </cell>
          <cell r="H83">
            <v>2664</v>
          </cell>
        </row>
        <row r="84">
          <cell r="B84" t="str">
            <v>GRP4003 bar</v>
          </cell>
          <cell r="C84" t="str">
            <v>GRP</v>
          </cell>
          <cell r="D84">
            <v>400</v>
          </cell>
          <cell r="E84" t="str">
            <v>3 bar</v>
          </cell>
          <cell r="F84" t="str">
            <v>Rmt</v>
          </cell>
          <cell r="G84">
            <v>2507</v>
          </cell>
          <cell r="H84">
            <v>2967</v>
          </cell>
        </row>
        <row r="85">
          <cell r="B85" t="str">
            <v>GRP4503 bar</v>
          </cell>
          <cell r="C85" t="str">
            <v>GRP</v>
          </cell>
          <cell r="D85">
            <v>450</v>
          </cell>
          <cell r="E85" t="str">
            <v>3 bar</v>
          </cell>
          <cell r="F85" t="str">
            <v>Rmt</v>
          </cell>
          <cell r="G85">
            <v>2941</v>
          </cell>
          <cell r="H85">
            <v>3481</v>
          </cell>
        </row>
        <row r="86">
          <cell r="B86" t="str">
            <v>GRP5003 bar</v>
          </cell>
          <cell r="C86" t="str">
            <v>GRP</v>
          </cell>
          <cell r="D86">
            <v>500</v>
          </cell>
          <cell r="E86" t="str">
            <v>3 bar</v>
          </cell>
          <cell r="F86" t="str">
            <v>Rmt</v>
          </cell>
          <cell r="G86">
            <v>3349</v>
          </cell>
          <cell r="H86">
            <v>3964</v>
          </cell>
        </row>
        <row r="87">
          <cell r="B87" t="str">
            <v>GRP6003 bar</v>
          </cell>
          <cell r="C87" t="str">
            <v>GRP</v>
          </cell>
          <cell r="D87">
            <v>600</v>
          </cell>
          <cell r="E87" t="str">
            <v>3 bar</v>
          </cell>
          <cell r="F87" t="str">
            <v>Rmt</v>
          </cell>
          <cell r="G87">
            <v>4257</v>
          </cell>
          <cell r="H87">
            <v>5038</v>
          </cell>
        </row>
        <row r="88">
          <cell r="B88" t="str">
            <v>GRP7003 bar</v>
          </cell>
          <cell r="C88" t="str">
            <v>GRP</v>
          </cell>
          <cell r="D88">
            <v>700</v>
          </cell>
          <cell r="E88" t="str">
            <v>3 bar</v>
          </cell>
          <cell r="F88" t="str">
            <v>Rmt</v>
          </cell>
          <cell r="G88">
            <v>5388</v>
          </cell>
          <cell r="H88">
            <v>6377</v>
          </cell>
        </row>
        <row r="89">
          <cell r="B89" t="str">
            <v>GRP8003 bar</v>
          </cell>
          <cell r="C89" t="str">
            <v>GRP</v>
          </cell>
          <cell r="D89">
            <v>800</v>
          </cell>
          <cell r="E89" t="str">
            <v>3 bar</v>
          </cell>
          <cell r="F89" t="str">
            <v>Rmt</v>
          </cell>
          <cell r="G89">
            <v>6595</v>
          </cell>
          <cell r="H89">
            <v>7806</v>
          </cell>
        </row>
        <row r="90">
          <cell r="B90" t="str">
            <v>GRP9003 bar</v>
          </cell>
          <cell r="C90" t="str">
            <v>GRP</v>
          </cell>
          <cell r="D90">
            <v>900</v>
          </cell>
          <cell r="E90" t="str">
            <v>3 bar</v>
          </cell>
          <cell r="F90" t="str">
            <v>Rmt</v>
          </cell>
          <cell r="G90">
            <v>8245</v>
          </cell>
          <cell r="H90">
            <v>9758</v>
          </cell>
        </row>
        <row r="91">
          <cell r="B91" t="str">
            <v>GRP10003 bar</v>
          </cell>
          <cell r="C91" t="str">
            <v>GRP</v>
          </cell>
          <cell r="D91">
            <v>1000</v>
          </cell>
          <cell r="E91" t="str">
            <v>3 bar</v>
          </cell>
          <cell r="F91" t="str">
            <v>Rmt</v>
          </cell>
          <cell r="G91">
            <v>9881</v>
          </cell>
          <cell r="H91">
            <v>11695</v>
          </cell>
        </row>
        <row r="92">
          <cell r="B92" t="str">
            <v>GRP3506 bar</v>
          </cell>
          <cell r="C92" t="str">
            <v>GRP</v>
          </cell>
          <cell r="D92">
            <v>350</v>
          </cell>
          <cell r="E92" t="str">
            <v>6 bar</v>
          </cell>
          <cell r="F92" t="str">
            <v>Rmt</v>
          </cell>
          <cell r="G92">
            <v>2282</v>
          </cell>
          <cell r="H92">
            <v>2701</v>
          </cell>
        </row>
        <row r="93">
          <cell r="B93" t="str">
            <v>GRP4006 bar</v>
          </cell>
          <cell r="C93" t="str">
            <v>GRP</v>
          </cell>
          <cell r="D93">
            <v>400</v>
          </cell>
          <cell r="E93" t="str">
            <v>6 bar</v>
          </cell>
          <cell r="F93" t="str">
            <v>Rmt</v>
          </cell>
          <cell r="G93">
            <v>2618</v>
          </cell>
          <cell r="H93">
            <v>3099</v>
          </cell>
        </row>
        <row r="94">
          <cell r="B94" t="str">
            <v>GRP4506 bar</v>
          </cell>
          <cell r="C94" t="str">
            <v>GRP</v>
          </cell>
          <cell r="D94">
            <v>450</v>
          </cell>
          <cell r="E94" t="str">
            <v>6 bar</v>
          </cell>
          <cell r="F94" t="str">
            <v>Rmt</v>
          </cell>
          <cell r="G94">
            <v>3054</v>
          </cell>
          <cell r="H94">
            <v>3615</v>
          </cell>
        </row>
        <row r="95">
          <cell r="B95" t="str">
            <v>GRP5006 bar</v>
          </cell>
          <cell r="C95" t="str">
            <v>GRP</v>
          </cell>
          <cell r="D95">
            <v>500</v>
          </cell>
          <cell r="E95" t="str">
            <v>6 bar</v>
          </cell>
          <cell r="F95" t="str">
            <v>Rmt</v>
          </cell>
          <cell r="G95">
            <v>3485</v>
          </cell>
          <cell r="H95">
            <v>4125</v>
          </cell>
        </row>
        <row r="96">
          <cell r="B96" t="str">
            <v>GRP6006 bar</v>
          </cell>
          <cell r="C96" t="str">
            <v>GRP</v>
          </cell>
          <cell r="D96">
            <v>600</v>
          </cell>
          <cell r="E96" t="str">
            <v>6 bar</v>
          </cell>
          <cell r="F96" t="str">
            <v>Rmt</v>
          </cell>
          <cell r="G96">
            <v>4433</v>
          </cell>
          <cell r="H96">
            <v>5247</v>
          </cell>
        </row>
        <row r="97">
          <cell r="B97" t="str">
            <v>GRP7006 bar</v>
          </cell>
          <cell r="C97" t="str">
            <v>GRP</v>
          </cell>
          <cell r="D97">
            <v>700</v>
          </cell>
          <cell r="E97" t="str">
            <v>6 bar</v>
          </cell>
          <cell r="F97" t="str">
            <v>Rmt</v>
          </cell>
          <cell r="G97">
            <v>5634</v>
          </cell>
          <cell r="H97">
            <v>6668</v>
          </cell>
        </row>
        <row r="98">
          <cell r="B98" t="str">
            <v>GRP8006 bar</v>
          </cell>
          <cell r="C98" t="str">
            <v>GRP</v>
          </cell>
          <cell r="D98">
            <v>800</v>
          </cell>
          <cell r="E98" t="str">
            <v>6 bar</v>
          </cell>
          <cell r="F98" t="str">
            <v>Rmt</v>
          </cell>
          <cell r="G98">
            <v>6907</v>
          </cell>
          <cell r="H98">
            <v>8175</v>
          </cell>
        </row>
        <row r="99">
          <cell r="B99" t="str">
            <v>GRP9006 bar</v>
          </cell>
          <cell r="C99" t="str">
            <v>GRP</v>
          </cell>
          <cell r="D99">
            <v>900</v>
          </cell>
          <cell r="E99" t="str">
            <v>6 bar</v>
          </cell>
          <cell r="F99" t="str">
            <v>Rmt</v>
          </cell>
          <cell r="G99">
            <v>8595</v>
          </cell>
          <cell r="H99">
            <v>10173</v>
          </cell>
        </row>
        <row r="100">
          <cell r="B100" t="str">
            <v>GRP10006 bar</v>
          </cell>
          <cell r="C100" t="str">
            <v>GRP</v>
          </cell>
          <cell r="D100">
            <v>1000</v>
          </cell>
          <cell r="E100" t="str">
            <v>6 bar</v>
          </cell>
          <cell r="F100" t="str">
            <v>Rmt</v>
          </cell>
          <cell r="G100">
            <v>10336</v>
          </cell>
          <cell r="H100">
            <v>12233</v>
          </cell>
        </row>
        <row r="101">
          <cell r="B101" t="str">
            <v>GRP3509 bar</v>
          </cell>
          <cell r="C101" t="str">
            <v>GRP</v>
          </cell>
          <cell r="D101">
            <v>350</v>
          </cell>
          <cell r="E101" t="str">
            <v>9 bar</v>
          </cell>
          <cell r="F101" t="str">
            <v>Rmt</v>
          </cell>
          <cell r="G101">
            <v>2353</v>
          </cell>
          <cell r="H101">
            <v>2785</v>
          </cell>
        </row>
        <row r="102">
          <cell r="B102" t="str">
            <v>GRP4009 bar</v>
          </cell>
          <cell r="C102" t="str">
            <v>GRP</v>
          </cell>
          <cell r="D102">
            <v>400</v>
          </cell>
          <cell r="E102" t="str">
            <v>9 bar</v>
          </cell>
          <cell r="F102" t="str">
            <v>Rmt</v>
          </cell>
          <cell r="G102">
            <v>2714</v>
          </cell>
          <cell r="H102">
            <v>3212</v>
          </cell>
        </row>
        <row r="103">
          <cell r="B103" t="str">
            <v>GRP4509 bar</v>
          </cell>
          <cell r="C103" t="str">
            <v>GRP</v>
          </cell>
          <cell r="D103">
            <v>450</v>
          </cell>
          <cell r="E103" t="str">
            <v>9 bar</v>
          </cell>
          <cell r="F103" t="str">
            <v>Rmt</v>
          </cell>
          <cell r="G103">
            <v>3221</v>
          </cell>
          <cell r="H103">
            <v>3812</v>
          </cell>
        </row>
        <row r="104">
          <cell r="B104" t="str">
            <v>GRP5009 bar</v>
          </cell>
          <cell r="C104" t="str">
            <v>GRP</v>
          </cell>
          <cell r="D104">
            <v>500</v>
          </cell>
          <cell r="E104" t="str">
            <v>9 bar</v>
          </cell>
          <cell r="F104" t="str">
            <v>Rmt</v>
          </cell>
          <cell r="G104">
            <v>3685</v>
          </cell>
          <cell r="H104">
            <v>4361</v>
          </cell>
        </row>
        <row r="105">
          <cell r="B105" t="str">
            <v>GRP6009 bar</v>
          </cell>
          <cell r="C105" t="str">
            <v>GRP</v>
          </cell>
          <cell r="D105">
            <v>600</v>
          </cell>
          <cell r="E105" t="str">
            <v>9 bar</v>
          </cell>
          <cell r="F105" t="str">
            <v>Rmt</v>
          </cell>
          <cell r="G105">
            <v>4703</v>
          </cell>
          <cell r="H105">
            <v>5566</v>
          </cell>
        </row>
        <row r="106">
          <cell r="B106" t="str">
            <v>GRP7009 bar</v>
          </cell>
          <cell r="C106" t="str">
            <v>GRP</v>
          </cell>
          <cell r="D106">
            <v>700</v>
          </cell>
          <cell r="E106" t="str">
            <v>9 bar</v>
          </cell>
          <cell r="F106" t="str">
            <v>Rmt</v>
          </cell>
          <cell r="G106">
            <v>5986</v>
          </cell>
          <cell r="H106">
            <v>7085</v>
          </cell>
        </row>
        <row r="107">
          <cell r="B107" t="str">
            <v>GRP8009 bar</v>
          </cell>
          <cell r="C107" t="str">
            <v>GRP</v>
          </cell>
          <cell r="D107">
            <v>800</v>
          </cell>
          <cell r="E107" t="str">
            <v>9 bar</v>
          </cell>
          <cell r="F107" t="str">
            <v>Rmt</v>
          </cell>
          <cell r="G107">
            <v>7457</v>
          </cell>
          <cell r="H107">
            <v>8826</v>
          </cell>
        </row>
        <row r="108">
          <cell r="B108" t="str">
            <v>GRP9009 bar</v>
          </cell>
          <cell r="C108" t="str">
            <v>GRP</v>
          </cell>
          <cell r="D108">
            <v>900</v>
          </cell>
          <cell r="E108" t="str">
            <v>9 bar</v>
          </cell>
          <cell r="F108" t="str">
            <v>Rmt</v>
          </cell>
          <cell r="G108">
            <v>9338</v>
          </cell>
          <cell r="H108">
            <v>11052</v>
          </cell>
        </row>
        <row r="109">
          <cell r="B109" t="str">
            <v>GRP10009 bar</v>
          </cell>
          <cell r="C109" t="str">
            <v>GRP</v>
          </cell>
          <cell r="D109">
            <v>1000</v>
          </cell>
          <cell r="E109" t="str">
            <v>9 bar</v>
          </cell>
          <cell r="F109" t="str">
            <v>Rmt</v>
          </cell>
          <cell r="G109">
            <v>11118</v>
          </cell>
          <cell r="H109">
            <v>13159</v>
          </cell>
        </row>
        <row r="110">
          <cell r="B110" t="str">
            <v>GRP35012 bar</v>
          </cell>
          <cell r="C110" t="str">
            <v>GRP</v>
          </cell>
          <cell r="D110">
            <v>350</v>
          </cell>
          <cell r="E110" t="str">
            <v>12 bar</v>
          </cell>
          <cell r="F110" t="str">
            <v>Rmt</v>
          </cell>
          <cell r="G110">
            <v>2418</v>
          </cell>
          <cell r="H110">
            <v>2862</v>
          </cell>
        </row>
        <row r="111">
          <cell r="B111" t="str">
            <v>GRP40012 bar</v>
          </cell>
          <cell r="C111" t="str">
            <v>GRP</v>
          </cell>
          <cell r="D111">
            <v>400</v>
          </cell>
          <cell r="E111" t="str">
            <v>12 bar</v>
          </cell>
          <cell r="F111" t="str">
            <v>Rmt</v>
          </cell>
          <cell r="G111">
            <v>2841</v>
          </cell>
          <cell r="H111">
            <v>3362</v>
          </cell>
        </row>
        <row r="112">
          <cell r="B112" t="str">
            <v>GRP45012 bar</v>
          </cell>
          <cell r="C112" t="str">
            <v>GRP</v>
          </cell>
          <cell r="D112">
            <v>450</v>
          </cell>
          <cell r="E112" t="str">
            <v>12 bar</v>
          </cell>
          <cell r="F112" t="str">
            <v>Rmt</v>
          </cell>
          <cell r="G112">
            <v>3380</v>
          </cell>
          <cell r="H112">
            <v>4000</v>
          </cell>
        </row>
        <row r="113">
          <cell r="B113" t="str">
            <v>GRP50012 bar</v>
          </cell>
          <cell r="C113" t="str">
            <v>GRP</v>
          </cell>
          <cell r="D113">
            <v>500</v>
          </cell>
          <cell r="E113" t="str">
            <v>12 bar</v>
          </cell>
          <cell r="F113" t="str">
            <v>Rmt</v>
          </cell>
          <cell r="G113">
            <v>3915</v>
          </cell>
          <cell r="H113">
            <v>4634</v>
          </cell>
        </row>
        <row r="114">
          <cell r="B114" t="str">
            <v>GRP60012 bar</v>
          </cell>
          <cell r="C114" t="str">
            <v>GRP</v>
          </cell>
          <cell r="D114">
            <v>600</v>
          </cell>
          <cell r="E114" t="str">
            <v>12 bar</v>
          </cell>
          <cell r="F114" t="str">
            <v>Rmt</v>
          </cell>
          <cell r="G114">
            <v>5182</v>
          </cell>
          <cell r="H114">
            <v>6133</v>
          </cell>
        </row>
        <row r="115">
          <cell r="B115" t="str">
            <v>GRP70012 bar</v>
          </cell>
          <cell r="C115" t="str">
            <v>GRP</v>
          </cell>
          <cell r="D115">
            <v>700</v>
          </cell>
          <cell r="E115" t="str">
            <v>12 bar</v>
          </cell>
          <cell r="F115" t="str">
            <v>Rmt</v>
          </cell>
          <cell r="G115">
            <v>6529</v>
          </cell>
          <cell r="H115">
            <v>7727</v>
          </cell>
        </row>
        <row r="116">
          <cell r="B116" t="str">
            <v>GRP80012 bar</v>
          </cell>
          <cell r="C116" t="str">
            <v>GRP</v>
          </cell>
          <cell r="D116">
            <v>800</v>
          </cell>
          <cell r="E116" t="str">
            <v>12 bar</v>
          </cell>
          <cell r="F116" t="str">
            <v>Rmt</v>
          </cell>
          <cell r="G116">
            <v>8112</v>
          </cell>
          <cell r="H116">
            <v>9601</v>
          </cell>
        </row>
        <row r="117">
          <cell r="B117" t="str">
            <v>GRP90012 bar</v>
          </cell>
          <cell r="C117" t="str">
            <v>GRP</v>
          </cell>
          <cell r="D117">
            <v>900</v>
          </cell>
          <cell r="E117" t="str">
            <v>12 bar</v>
          </cell>
          <cell r="F117" t="str">
            <v>Rmt</v>
          </cell>
          <cell r="G117">
            <v>10128</v>
          </cell>
          <cell r="H117">
            <v>11987</v>
          </cell>
        </row>
        <row r="118">
          <cell r="B118" t="str">
            <v>GRP100012 bar</v>
          </cell>
          <cell r="C118" t="str">
            <v>GRP</v>
          </cell>
          <cell r="D118">
            <v>1000</v>
          </cell>
          <cell r="E118" t="str">
            <v>12 bar</v>
          </cell>
          <cell r="F118" t="str">
            <v>Rmt</v>
          </cell>
          <cell r="G118">
            <v>12125</v>
          </cell>
          <cell r="H118">
            <v>14351</v>
          </cell>
        </row>
        <row r="119">
          <cell r="B119" t="str">
            <v>GRP35015 bar</v>
          </cell>
          <cell r="C119" t="str">
            <v>GRP</v>
          </cell>
          <cell r="D119">
            <v>350</v>
          </cell>
          <cell r="E119" t="str">
            <v>15 bar</v>
          </cell>
          <cell r="F119" t="str">
            <v>Rmt</v>
          </cell>
          <cell r="G119">
            <v>2530</v>
          </cell>
          <cell r="H119">
            <v>2994</v>
          </cell>
        </row>
        <row r="120">
          <cell r="B120" t="str">
            <v>GRP40015 bar</v>
          </cell>
          <cell r="C120" t="str">
            <v>GRP</v>
          </cell>
          <cell r="D120">
            <v>400</v>
          </cell>
          <cell r="E120" t="str">
            <v>15 bar</v>
          </cell>
          <cell r="F120" t="str">
            <v>Rmt</v>
          </cell>
          <cell r="G120">
            <v>2953</v>
          </cell>
          <cell r="H120">
            <v>3495</v>
          </cell>
        </row>
        <row r="121">
          <cell r="B121" t="str">
            <v>GRP45015 bar</v>
          </cell>
          <cell r="C121" t="str">
            <v>GRP</v>
          </cell>
          <cell r="D121">
            <v>450</v>
          </cell>
          <cell r="E121" t="str">
            <v>15 bar</v>
          </cell>
          <cell r="F121" t="str">
            <v>Rmt</v>
          </cell>
          <cell r="G121">
            <v>3572</v>
          </cell>
          <cell r="H121">
            <v>4228</v>
          </cell>
        </row>
        <row r="122">
          <cell r="B122" t="str">
            <v>GRP50015 bar</v>
          </cell>
          <cell r="C122" t="str">
            <v>GRP</v>
          </cell>
          <cell r="D122">
            <v>500</v>
          </cell>
          <cell r="E122" t="str">
            <v>15 bar</v>
          </cell>
          <cell r="F122" t="str">
            <v>Rmt</v>
          </cell>
          <cell r="G122">
            <v>4139</v>
          </cell>
          <cell r="H122">
            <v>4899</v>
          </cell>
        </row>
        <row r="123">
          <cell r="B123" t="str">
            <v>GRP60015 bar</v>
          </cell>
          <cell r="C123" t="str">
            <v>GRP</v>
          </cell>
          <cell r="D123">
            <v>600</v>
          </cell>
          <cell r="E123" t="str">
            <v>15 bar</v>
          </cell>
          <cell r="F123" t="str">
            <v>Rmt</v>
          </cell>
          <cell r="G123">
            <v>5423</v>
          </cell>
          <cell r="H123">
            <v>6418</v>
          </cell>
        </row>
        <row r="124">
          <cell r="B124" t="str">
            <v>GRP70015 bar</v>
          </cell>
          <cell r="C124" t="str">
            <v>GRP</v>
          </cell>
          <cell r="D124">
            <v>700</v>
          </cell>
          <cell r="E124" t="str">
            <v>15 bar</v>
          </cell>
          <cell r="F124" t="str">
            <v>Rmt</v>
          </cell>
          <cell r="G124">
            <v>7024</v>
          </cell>
          <cell r="H124">
            <v>8313</v>
          </cell>
        </row>
        <row r="125">
          <cell r="B125" t="str">
            <v>GRP80015 bar</v>
          </cell>
          <cell r="C125" t="str">
            <v>GRP</v>
          </cell>
          <cell r="D125">
            <v>800</v>
          </cell>
          <cell r="E125" t="str">
            <v>15 bar</v>
          </cell>
          <cell r="F125" t="str">
            <v>Rmt</v>
          </cell>
          <cell r="G125">
            <v>8759</v>
          </cell>
          <cell r="H125">
            <v>10367</v>
          </cell>
        </row>
        <row r="126">
          <cell r="B126" t="str">
            <v>GRP90015 bar</v>
          </cell>
          <cell r="C126" t="str">
            <v>GRP</v>
          </cell>
          <cell r="D126">
            <v>900</v>
          </cell>
          <cell r="E126" t="str">
            <v>15 bar</v>
          </cell>
          <cell r="F126" t="str">
            <v>Rmt</v>
          </cell>
          <cell r="G126">
            <v>10967</v>
          </cell>
          <cell r="H126">
            <v>12980</v>
          </cell>
        </row>
        <row r="127">
          <cell r="B127" t="str">
            <v>GRP100015 bar</v>
          </cell>
          <cell r="C127" t="str">
            <v>GRP</v>
          </cell>
          <cell r="D127">
            <v>1000</v>
          </cell>
          <cell r="E127" t="str">
            <v>15 bar</v>
          </cell>
          <cell r="F127" t="str">
            <v>Rmt</v>
          </cell>
          <cell r="G127">
            <v>13071</v>
          </cell>
          <cell r="H127">
            <v>15470</v>
          </cell>
        </row>
        <row r="128">
          <cell r="B128" t="str">
            <v>GRPHoop glass</v>
          </cell>
          <cell r="C128" t="str">
            <v>GRP</v>
          </cell>
          <cell r="D128" t="str">
            <v>Hoop glass</v>
          </cell>
          <cell r="E128">
            <v>0</v>
          </cell>
          <cell r="F128">
            <v>0</v>
          </cell>
          <cell r="G128">
            <v>90</v>
          </cell>
          <cell r="H128">
            <v>73.5</v>
          </cell>
        </row>
        <row r="129">
          <cell r="B129" t="str">
            <v>GRPChop glass</v>
          </cell>
          <cell r="C129" t="str">
            <v>GRP</v>
          </cell>
          <cell r="D129" t="str">
            <v>Chop glass</v>
          </cell>
          <cell r="E129">
            <v>0</v>
          </cell>
          <cell r="F129">
            <v>0</v>
          </cell>
          <cell r="G129">
            <v>76</v>
          </cell>
          <cell r="H129">
            <v>102</v>
          </cell>
        </row>
        <row r="130">
          <cell r="B130" t="str">
            <v>GRPResin</v>
          </cell>
          <cell r="C130" t="str">
            <v>GRP</v>
          </cell>
          <cell r="D130" t="str">
            <v>Resin</v>
          </cell>
          <cell r="E130">
            <v>0</v>
          </cell>
          <cell r="F130">
            <v>0</v>
          </cell>
          <cell r="G130">
            <v>78</v>
          </cell>
          <cell r="H130">
            <v>95</v>
          </cell>
        </row>
        <row r="131">
          <cell r="B131" t="str">
            <v>PSC3506 kg/cm2</v>
          </cell>
          <cell r="C131" t="str">
            <v>PSC</v>
          </cell>
          <cell r="D131">
            <v>350</v>
          </cell>
          <cell r="E131" t="str">
            <v>6 kg/cm2</v>
          </cell>
          <cell r="F131" t="str">
            <v>Rmt</v>
          </cell>
          <cell r="G131">
            <v>1667</v>
          </cell>
          <cell r="H131">
            <v>2656</v>
          </cell>
        </row>
        <row r="132">
          <cell r="B132" t="str">
            <v>PSC4006 kg/cm2</v>
          </cell>
          <cell r="C132" t="str">
            <v>PSC</v>
          </cell>
          <cell r="D132">
            <v>400</v>
          </cell>
          <cell r="E132" t="str">
            <v>6 kg/cm2</v>
          </cell>
          <cell r="F132" t="str">
            <v>Rmt</v>
          </cell>
          <cell r="G132">
            <v>1793</v>
          </cell>
          <cell r="H132">
            <v>2857</v>
          </cell>
        </row>
        <row r="133">
          <cell r="B133" t="str">
            <v>PSC4506 kg/cm2</v>
          </cell>
          <cell r="C133" t="str">
            <v>PSC</v>
          </cell>
          <cell r="D133">
            <v>450</v>
          </cell>
          <cell r="E133" t="str">
            <v>6 kg/cm2</v>
          </cell>
          <cell r="F133" t="str">
            <v>Rmt</v>
          </cell>
          <cell r="G133">
            <v>1903</v>
          </cell>
          <cell r="H133">
            <v>3032</v>
          </cell>
        </row>
        <row r="134">
          <cell r="B134" t="str">
            <v>PSC5006 kg/cm2</v>
          </cell>
          <cell r="C134" t="str">
            <v>PSC</v>
          </cell>
          <cell r="D134">
            <v>500</v>
          </cell>
          <cell r="E134" t="str">
            <v>6 kg/cm2</v>
          </cell>
          <cell r="F134" t="str">
            <v>Rmt</v>
          </cell>
          <cell r="G134">
            <v>2061</v>
          </cell>
          <cell r="H134">
            <v>3284</v>
          </cell>
        </row>
        <row r="135">
          <cell r="B135" t="str">
            <v>PSC6006 kg/cm2</v>
          </cell>
          <cell r="C135" t="str">
            <v>PSC</v>
          </cell>
          <cell r="D135">
            <v>600</v>
          </cell>
          <cell r="E135" t="str">
            <v>6 kg/cm2</v>
          </cell>
          <cell r="F135" t="str">
            <v>Rmt</v>
          </cell>
          <cell r="G135">
            <v>2375</v>
          </cell>
          <cell r="H135">
            <v>3784</v>
          </cell>
        </row>
        <row r="136">
          <cell r="B136" t="str">
            <v>PSC7006 kg/cm2</v>
          </cell>
          <cell r="C136" t="str">
            <v>PSC</v>
          </cell>
          <cell r="D136">
            <v>700</v>
          </cell>
          <cell r="E136" t="str">
            <v>6 kg/cm2</v>
          </cell>
          <cell r="F136" t="str">
            <v>Rmt</v>
          </cell>
          <cell r="G136">
            <v>2910</v>
          </cell>
          <cell r="H136">
            <v>4637</v>
          </cell>
        </row>
        <row r="137">
          <cell r="B137" t="str">
            <v>PSC8006 kg/cm2</v>
          </cell>
          <cell r="C137" t="str">
            <v>PSC</v>
          </cell>
          <cell r="D137">
            <v>800</v>
          </cell>
          <cell r="E137" t="str">
            <v>6 kg/cm2</v>
          </cell>
          <cell r="F137" t="str">
            <v>Rmt</v>
          </cell>
          <cell r="G137">
            <v>3445</v>
          </cell>
          <cell r="H137">
            <v>5489</v>
          </cell>
        </row>
        <row r="138">
          <cell r="B138" t="str">
            <v>PSC9006 kg/cm2</v>
          </cell>
          <cell r="C138" t="str">
            <v>PSC</v>
          </cell>
          <cell r="D138">
            <v>900</v>
          </cell>
          <cell r="E138" t="str">
            <v>6 kg/cm2</v>
          </cell>
          <cell r="F138" t="str">
            <v>Rmt</v>
          </cell>
          <cell r="G138">
            <v>3995</v>
          </cell>
          <cell r="H138">
            <v>6365</v>
          </cell>
        </row>
        <row r="139">
          <cell r="B139" t="str">
            <v>PSC10006 kg/cm2</v>
          </cell>
          <cell r="C139" t="str">
            <v>PSC</v>
          </cell>
          <cell r="D139">
            <v>1000</v>
          </cell>
          <cell r="E139" t="str">
            <v>6 kg/cm2</v>
          </cell>
          <cell r="F139" t="str">
            <v>Rmt</v>
          </cell>
          <cell r="G139">
            <v>4688</v>
          </cell>
          <cell r="H139">
            <v>7469</v>
          </cell>
        </row>
        <row r="140">
          <cell r="B140" t="str">
            <v>PSC11006 kg/cm2</v>
          </cell>
          <cell r="C140" t="str">
            <v>PSC</v>
          </cell>
          <cell r="D140">
            <v>1100</v>
          </cell>
          <cell r="E140" t="str">
            <v>6 kg/cm2</v>
          </cell>
          <cell r="F140" t="str">
            <v>Rmt</v>
          </cell>
          <cell r="G140">
            <v>5332</v>
          </cell>
          <cell r="H140">
            <v>8495</v>
          </cell>
        </row>
        <row r="141">
          <cell r="B141" t="str">
            <v>PSC12006 kg/cm2</v>
          </cell>
          <cell r="C141" t="str">
            <v>PSC</v>
          </cell>
          <cell r="D141">
            <v>1200</v>
          </cell>
          <cell r="E141" t="str">
            <v>6 kg/cm2</v>
          </cell>
          <cell r="F141" t="str">
            <v>Rmt</v>
          </cell>
          <cell r="G141">
            <v>5914</v>
          </cell>
          <cell r="H141">
            <v>9423</v>
          </cell>
        </row>
        <row r="142">
          <cell r="B142" t="str">
            <v>PSC13006 kg/cm2</v>
          </cell>
          <cell r="C142" t="str">
            <v>PSC</v>
          </cell>
          <cell r="D142">
            <v>1300</v>
          </cell>
          <cell r="E142" t="str">
            <v>6 kg/cm2</v>
          </cell>
          <cell r="F142" t="str">
            <v>Rmt</v>
          </cell>
          <cell r="G142">
            <v>8030</v>
          </cell>
          <cell r="H142">
            <v>12724</v>
          </cell>
        </row>
        <row r="143">
          <cell r="B143" t="str">
            <v>PSC14006 kg/cm2</v>
          </cell>
          <cell r="C143" t="str">
            <v>PSC</v>
          </cell>
          <cell r="D143">
            <v>1400</v>
          </cell>
          <cell r="E143" t="str">
            <v>6 kg/cm2</v>
          </cell>
          <cell r="F143" t="str">
            <v>Rmt</v>
          </cell>
          <cell r="G143">
            <v>9160</v>
          </cell>
          <cell r="H143">
            <v>14595</v>
          </cell>
        </row>
        <row r="144">
          <cell r="B144" t="str">
            <v>PSC15006 kg/cm2</v>
          </cell>
          <cell r="C144" t="str">
            <v>PSC</v>
          </cell>
          <cell r="D144">
            <v>1500</v>
          </cell>
          <cell r="E144" t="str">
            <v>6 kg/cm2</v>
          </cell>
          <cell r="F144" t="str">
            <v>Rmt</v>
          </cell>
          <cell r="G144">
            <v>10410</v>
          </cell>
          <cell r="H144">
            <v>16586</v>
          </cell>
        </row>
        <row r="145">
          <cell r="B145" t="str">
            <v>PSC16006 kg/cm2</v>
          </cell>
          <cell r="C145" t="str">
            <v>PSC</v>
          </cell>
          <cell r="D145">
            <v>1600</v>
          </cell>
          <cell r="E145" t="str">
            <v>6 kg/cm2</v>
          </cell>
          <cell r="F145" t="str">
            <v>Rmt</v>
          </cell>
          <cell r="G145">
            <v>11660</v>
          </cell>
          <cell r="H145">
            <v>18578</v>
          </cell>
        </row>
        <row r="146">
          <cell r="B146" t="str">
            <v>PSC3508 kg/cm2</v>
          </cell>
          <cell r="C146" t="str">
            <v>PSC</v>
          </cell>
          <cell r="D146">
            <v>350</v>
          </cell>
          <cell r="E146" t="str">
            <v>8 kg/cm2</v>
          </cell>
          <cell r="F146" t="str">
            <v>Rmt</v>
          </cell>
          <cell r="G146">
            <v>1667</v>
          </cell>
          <cell r="H146">
            <v>2656</v>
          </cell>
        </row>
        <row r="147">
          <cell r="B147" t="str">
            <v>PSC4008 kg/cm2</v>
          </cell>
          <cell r="C147" t="str">
            <v>PSC</v>
          </cell>
          <cell r="D147">
            <v>400</v>
          </cell>
          <cell r="E147" t="str">
            <v>8 kg/cm2</v>
          </cell>
          <cell r="F147" t="str">
            <v>Rmt</v>
          </cell>
          <cell r="G147">
            <v>1809</v>
          </cell>
          <cell r="H147">
            <v>2882</v>
          </cell>
        </row>
        <row r="148">
          <cell r="B148" t="str">
            <v>PSC4508 kg/cm2</v>
          </cell>
          <cell r="C148" t="str">
            <v>PSC</v>
          </cell>
          <cell r="D148">
            <v>450</v>
          </cell>
          <cell r="E148" t="str">
            <v>8 kg/cm2</v>
          </cell>
          <cell r="F148" t="str">
            <v>Rmt</v>
          </cell>
          <cell r="G148">
            <v>1919</v>
          </cell>
          <cell r="H148">
            <v>3058</v>
          </cell>
        </row>
        <row r="149">
          <cell r="B149" t="str">
            <v>PSC5008 kg/cm2</v>
          </cell>
          <cell r="C149" t="str">
            <v>PSC</v>
          </cell>
          <cell r="D149">
            <v>500</v>
          </cell>
          <cell r="E149" t="str">
            <v>8 kg/cm2</v>
          </cell>
          <cell r="F149" t="str">
            <v>Rmt</v>
          </cell>
          <cell r="G149">
            <v>2076</v>
          </cell>
          <cell r="H149">
            <v>3308</v>
          </cell>
        </row>
        <row r="150">
          <cell r="B150" t="str">
            <v>PSC6008 kg/cm2</v>
          </cell>
          <cell r="C150" t="str">
            <v>PSC</v>
          </cell>
          <cell r="D150">
            <v>600</v>
          </cell>
          <cell r="E150" t="str">
            <v>8 kg/cm2</v>
          </cell>
          <cell r="F150" t="str">
            <v>Rmt</v>
          </cell>
          <cell r="G150">
            <v>2391</v>
          </cell>
          <cell r="H150">
            <v>3810</v>
          </cell>
        </row>
        <row r="151">
          <cell r="B151" t="str">
            <v>PSC7008 kg/cm2</v>
          </cell>
          <cell r="C151" t="str">
            <v>PSC</v>
          </cell>
          <cell r="D151">
            <v>700</v>
          </cell>
          <cell r="E151" t="str">
            <v>8 kg/cm2</v>
          </cell>
          <cell r="F151" t="str">
            <v>Rmt</v>
          </cell>
          <cell r="G151">
            <v>2926</v>
          </cell>
          <cell r="H151">
            <v>4662</v>
          </cell>
        </row>
        <row r="152">
          <cell r="B152" t="str">
            <v>PSC8008 kg/cm2</v>
          </cell>
          <cell r="C152" t="str">
            <v>PSC</v>
          </cell>
          <cell r="D152">
            <v>800</v>
          </cell>
          <cell r="E152" t="str">
            <v>8 kg/cm2</v>
          </cell>
          <cell r="F152" t="str">
            <v>Rmt</v>
          </cell>
          <cell r="G152">
            <v>3476</v>
          </cell>
          <cell r="H152">
            <v>5538</v>
          </cell>
        </row>
        <row r="153">
          <cell r="B153" t="str">
            <v>PSC9008 kg/cm2</v>
          </cell>
          <cell r="C153" t="str">
            <v>PSC</v>
          </cell>
          <cell r="D153">
            <v>900</v>
          </cell>
          <cell r="E153" t="str">
            <v>8 kg/cm2</v>
          </cell>
          <cell r="F153" t="str">
            <v>Rmt</v>
          </cell>
          <cell r="G153">
            <v>4027</v>
          </cell>
          <cell r="H153">
            <v>6416</v>
          </cell>
        </row>
        <row r="154">
          <cell r="B154" t="str">
            <v>PSC10008 kg/cm2</v>
          </cell>
          <cell r="C154" t="str">
            <v>PSC</v>
          </cell>
          <cell r="D154">
            <v>1000</v>
          </cell>
          <cell r="E154" t="str">
            <v>8 kg/cm2</v>
          </cell>
          <cell r="F154" t="str">
            <v>Rmt</v>
          </cell>
          <cell r="G154">
            <v>4735</v>
          </cell>
          <cell r="H154">
            <v>7544</v>
          </cell>
        </row>
        <row r="155">
          <cell r="B155" t="str">
            <v>PSC11008 kg/cm2</v>
          </cell>
          <cell r="C155" t="str">
            <v>PSC</v>
          </cell>
          <cell r="D155">
            <v>1100</v>
          </cell>
          <cell r="E155" t="str">
            <v>8 kg/cm2</v>
          </cell>
          <cell r="F155" t="str">
            <v>Rmt</v>
          </cell>
          <cell r="G155">
            <v>5411</v>
          </cell>
          <cell r="H155">
            <v>8621</v>
          </cell>
        </row>
        <row r="156">
          <cell r="B156" t="str">
            <v>PSC12008 kg/cm2</v>
          </cell>
          <cell r="C156" t="str">
            <v>PSC</v>
          </cell>
          <cell r="D156">
            <v>1200</v>
          </cell>
          <cell r="E156" t="str">
            <v>8 kg/cm2</v>
          </cell>
          <cell r="F156" t="str">
            <v>Rmt</v>
          </cell>
          <cell r="G156">
            <v>6025</v>
          </cell>
          <cell r="H156">
            <v>9600</v>
          </cell>
        </row>
        <row r="157">
          <cell r="B157" t="str">
            <v>PSC13008 kg/cm2</v>
          </cell>
          <cell r="C157" t="str">
            <v>PSC</v>
          </cell>
          <cell r="D157">
            <v>1300</v>
          </cell>
          <cell r="E157" t="str">
            <v>8 kg/cm2</v>
          </cell>
          <cell r="F157" t="str">
            <v>Rmt</v>
          </cell>
          <cell r="G157">
            <v>8390</v>
          </cell>
          <cell r="H157">
            <v>13368</v>
          </cell>
        </row>
        <row r="158">
          <cell r="B158" t="str">
            <v>PSC14008 kg/cm2</v>
          </cell>
          <cell r="C158" t="str">
            <v>PSC</v>
          </cell>
          <cell r="D158">
            <v>1400</v>
          </cell>
          <cell r="E158" t="str">
            <v>8 kg/cm2</v>
          </cell>
          <cell r="F158" t="str">
            <v>Rmt</v>
          </cell>
          <cell r="G158">
            <v>9590</v>
          </cell>
          <cell r="H158">
            <v>15280</v>
          </cell>
        </row>
        <row r="159">
          <cell r="B159" t="str">
            <v>PSC15008 kg/cm2</v>
          </cell>
          <cell r="C159" t="str">
            <v>PSC</v>
          </cell>
          <cell r="D159">
            <v>1500</v>
          </cell>
          <cell r="E159" t="str">
            <v>8 kg/cm2</v>
          </cell>
          <cell r="F159" t="str">
            <v>Rmt</v>
          </cell>
          <cell r="G159">
            <v>10910</v>
          </cell>
          <cell r="H159">
            <v>17383</v>
          </cell>
        </row>
        <row r="160">
          <cell r="B160" t="str">
            <v>PSC16008 kg/cm2</v>
          </cell>
          <cell r="C160" t="str">
            <v>PSC</v>
          </cell>
          <cell r="D160">
            <v>1600</v>
          </cell>
          <cell r="E160" t="str">
            <v>8 kg/cm2</v>
          </cell>
          <cell r="F160" t="str">
            <v>Rmt</v>
          </cell>
          <cell r="G160">
            <v>12230</v>
          </cell>
          <cell r="H160">
            <v>19486</v>
          </cell>
        </row>
        <row r="161">
          <cell r="B161" t="str">
            <v>PSC35010 kg/cm2</v>
          </cell>
          <cell r="C161" t="str">
            <v>PSC</v>
          </cell>
          <cell r="D161">
            <v>350</v>
          </cell>
          <cell r="E161" t="str">
            <v>10 kg/cm2</v>
          </cell>
          <cell r="F161" t="str">
            <v>Rmt</v>
          </cell>
          <cell r="G161">
            <v>1683</v>
          </cell>
          <cell r="H161">
            <v>2682</v>
          </cell>
        </row>
        <row r="162">
          <cell r="B162" t="str">
            <v>PSC40010 kg/cm2</v>
          </cell>
          <cell r="C162" t="str">
            <v>PSC</v>
          </cell>
          <cell r="D162">
            <v>400</v>
          </cell>
          <cell r="E162" t="str">
            <v>10 kg/cm2</v>
          </cell>
          <cell r="F162" t="str">
            <v>Rmt</v>
          </cell>
          <cell r="G162">
            <v>1825</v>
          </cell>
          <cell r="H162">
            <v>2908</v>
          </cell>
        </row>
        <row r="163">
          <cell r="B163" t="str">
            <v>PSC45010 kg/cm2</v>
          </cell>
          <cell r="C163" t="str">
            <v>PSC</v>
          </cell>
          <cell r="D163">
            <v>450</v>
          </cell>
          <cell r="E163" t="str">
            <v>10 kg/cm2</v>
          </cell>
          <cell r="F163" t="str">
            <v>Rmt</v>
          </cell>
          <cell r="G163">
            <v>1935</v>
          </cell>
          <cell r="H163">
            <v>3083</v>
          </cell>
        </row>
        <row r="164">
          <cell r="B164" t="str">
            <v>PSC50010 kg/cm2</v>
          </cell>
          <cell r="C164" t="str">
            <v>PSC</v>
          </cell>
          <cell r="D164">
            <v>500</v>
          </cell>
          <cell r="E164" t="str">
            <v>10 kg/cm2</v>
          </cell>
          <cell r="F164" t="str">
            <v>Rmt</v>
          </cell>
          <cell r="G164">
            <v>2092</v>
          </cell>
          <cell r="H164">
            <v>3333</v>
          </cell>
        </row>
        <row r="165">
          <cell r="B165" t="str">
            <v>PSC60010 kg/cm2</v>
          </cell>
          <cell r="C165" t="str">
            <v>PSC</v>
          </cell>
          <cell r="D165">
            <v>600</v>
          </cell>
          <cell r="E165" t="str">
            <v>10 kg/cm2</v>
          </cell>
          <cell r="F165" t="str">
            <v>Rmt</v>
          </cell>
          <cell r="G165">
            <v>2422</v>
          </cell>
          <cell r="H165">
            <v>3859</v>
          </cell>
        </row>
        <row r="166">
          <cell r="B166" t="str">
            <v>PSC70010 kg/cm2</v>
          </cell>
          <cell r="C166" t="str">
            <v>PSC</v>
          </cell>
          <cell r="D166">
            <v>700</v>
          </cell>
          <cell r="E166" t="str">
            <v>10 kg/cm2</v>
          </cell>
          <cell r="F166" t="str">
            <v>Rmt</v>
          </cell>
          <cell r="G166">
            <v>2973</v>
          </cell>
          <cell r="H166">
            <v>4737</v>
          </cell>
        </row>
        <row r="167">
          <cell r="B167" t="str">
            <v>PSC80010 kg/cm2</v>
          </cell>
          <cell r="C167" t="str">
            <v>PSC</v>
          </cell>
          <cell r="D167">
            <v>800</v>
          </cell>
          <cell r="E167" t="str">
            <v>10 kg/cm2</v>
          </cell>
          <cell r="F167" t="str">
            <v>Rmt</v>
          </cell>
          <cell r="G167">
            <v>3571</v>
          </cell>
          <cell r="H167">
            <v>5690</v>
          </cell>
        </row>
        <row r="168">
          <cell r="B168" t="str">
            <v>PSC90010 kg/cm2</v>
          </cell>
          <cell r="C168" t="str">
            <v>PSC</v>
          </cell>
          <cell r="D168">
            <v>900</v>
          </cell>
          <cell r="E168" t="str">
            <v>10 kg/cm2</v>
          </cell>
          <cell r="F168" t="str">
            <v>Rmt</v>
          </cell>
          <cell r="G168">
            <v>4121</v>
          </cell>
          <cell r="H168">
            <v>6566</v>
          </cell>
        </row>
        <row r="169">
          <cell r="B169" t="str">
            <v>PSC100010 kg/cm2</v>
          </cell>
          <cell r="C169" t="str">
            <v>PSC</v>
          </cell>
          <cell r="D169">
            <v>1000</v>
          </cell>
          <cell r="E169" t="str">
            <v>10 kg/cm2</v>
          </cell>
          <cell r="F169" t="str">
            <v>Rmt</v>
          </cell>
          <cell r="G169">
            <v>4876</v>
          </cell>
          <cell r="H169">
            <v>7769</v>
          </cell>
        </row>
        <row r="170">
          <cell r="B170" t="str">
            <v>PSC110010 kg/cm2</v>
          </cell>
          <cell r="C170" t="str">
            <v>PSC</v>
          </cell>
          <cell r="D170">
            <v>1100</v>
          </cell>
          <cell r="E170" t="str">
            <v>10 kg/cm2</v>
          </cell>
          <cell r="F170" t="str">
            <v>Rmt</v>
          </cell>
          <cell r="G170">
            <v>5568</v>
          </cell>
          <cell r="H170">
            <v>8871</v>
          </cell>
        </row>
        <row r="171">
          <cell r="B171" t="str">
            <v>PSC120010 kg/cm2</v>
          </cell>
          <cell r="C171" t="str">
            <v>PSC</v>
          </cell>
          <cell r="D171">
            <v>1200</v>
          </cell>
          <cell r="E171" t="str">
            <v>10 kg/cm2</v>
          </cell>
          <cell r="F171" t="str">
            <v>Rmt</v>
          </cell>
          <cell r="G171">
            <v>6229</v>
          </cell>
          <cell r="H171">
            <v>9925</v>
          </cell>
        </row>
        <row r="172">
          <cell r="B172" t="str">
            <v>PSC130010 kg/cm2</v>
          </cell>
          <cell r="C172" t="str">
            <v>PSC</v>
          </cell>
          <cell r="D172">
            <v>1300</v>
          </cell>
          <cell r="E172" t="str">
            <v>10 kg/cm2</v>
          </cell>
          <cell r="F172" t="str">
            <v>Rmt</v>
          </cell>
          <cell r="G172">
            <v>8770</v>
          </cell>
          <cell r="H172">
            <v>13973</v>
          </cell>
        </row>
        <row r="173">
          <cell r="B173" t="str">
            <v>PSC140010 kg/cm2</v>
          </cell>
          <cell r="C173" t="str">
            <v>PSC</v>
          </cell>
          <cell r="D173">
            <v>1400</v>
          </cell>
          <cell r="E173" t="str">
            <v>10 kg/cm2</v>
          </cell>
          <cell r="F173" t="str">
            <v>Rmt</v>
          </cell>
          <cell r="G173">
            <v>10140</v>
          </cell>
          <cell r="H173">
            <v>16156</v>
          </cell>
        </row>
        <row r="174">
          <cell r="B174" t="str">
            <v>PSC150010 kg/cm2</v>
          </cell>
          <cell r="C174" t="str">
            <v>PSC</v>
          </cell>
          <cell r="D174">
            <v>1500</v>
          </cell>
          <cell r="E174" t="str">
            <v>10 kg/cm2</v>
          </cell>
          <cell r="F174" t="str">
            <v>Rmt</v>
          </cell>
          <cell r="G174">
            <v>11420</v>
          </cell>
          <cell r="H174">
            <v>18195</v>
          </cell>
        </row>
        <row r="175">
          <cell r="B175" t="str">
            <v>PSC160010 kg/cm2</v>
          </cell>
          <cell r="C175" t="str">
            <v>PSC</v>
          </cell>
          <cell r="D175">
            <v>1600</v>
          </cell>
          <cell r="E175" t="str">
            <v>10 kg/cm2</v>
          </cell>
          <cell r="F175" t="str">
            <v>Rmt</v>
          </cell>
          <cell r="G175">
            <v>12810</v>
          </cell>
          <cell r="H175">
            <v>20410</v>
          </cell>
        </row>
        <row r="176">
          <cell r="B176" t="str">
            <v>PSC35012 kg/cm2</v>
          </cell>
          <cell r="C176" t="str">
            <v>PSC</v>
          </cell>
          <cell r="D176">
            <v>350</v>
          </cell>
          <cell r="E176" t="str">
            <v>12 kg/cm2</v>
          </cell>
          <cell r="F176" t="str">
            <v>Rmt</v>
          </cell>
          <cell r="G176">
            <v>1699</v>
          </cell>
          <cell r="H176">
            <v>2707</v>
          </cell>
        </row>
        <row r="177">
          <cell r="B177" t="str">
            <v>PSC40012 kg/cm2</v>
          </cell>
          <cell r="C177" t="str">
            <v>PSC</v>
          </cell>
          <cell r="D177">
            <v>400</v>
          </cell>
          <cell r="E177" t="str">
            <v>12 kg/cm2</v>
          </cell>
          <cell r="F177" t="str">
            <v>Rmt</v>
          </cell>
          <cell r="G177">
            <v>1856</v>
          </cell>
          <cell r="H177">
            <v>2957</v>
          </cell>
        </row>
        <row r="178">
          <cell r="B178" t="str">
            <v>PSC45012 kg/cm2</v>
          </cell>
          <cell r="C178" t="str">
            <v>PSC</v>
          </cell>
          <cell r="D178">
            <v>450</v>
          </cell>
          <cell r="E178" t="str">
            <v>12 kg/cm2</v>
          </cell>
          <cell r="F178" t="str">
            <v>Rmt</v>
          </cell>
          <cell r="G178">
            <v>1982</v>
          </cell>
          <cell r="H178">
            <v>3158</v>
          </cell>
        </row>
        <row r="179">
          <cell r="B179" t="str">
            <v>PSC50012 kg/cm2</v>
          </cell>
          <cell r="C179" t="str">
            <v>PSC</v>
          </cell>
          <cell r="D179">
            <v>500</v>
          </cell>
          <cell r="E179" t="str">
            <v>12 kg/cm2</v>
          </cell>
          <cell r="F179" t="str">
            <v>Rmt</v>
          </cell>
          <cell r="G179">
            <v>2139</v>
          </cell>
          <cell r="H179">
            <v>3408</v>
          </cell>
        </row>
        <row r="180">
          <cell r="B180" t="str">
            <v>PSC60012 kg/cm2</v>
          </cell>
          <cell r="C180" t="str">
            <v>PSC</v>
          </cell>
          <cell r="D180">
            <v>600</v>
          </cell>
          <cell r="E180" t="str">
            <v>12 kg/cm2</v>
          </cell>
          <cell r="F180" t="str">
            <v>Rmt</v>
          </cell>
          <cell r="G180">
            <v>2501</v>
          </cell>
          <cell r="H180">
            <v>3985</v>
          </cell>
        </row>
        <row r="181">
          <cell r="B181" t="str">
            <v>PSC70012 kg/cm2</v>
          </cell>
          <cell r="C181" t="str">
            <v>PSC</v>
          </cell>
          <cell r="D181">
            <v>700</v>
          </cell>
          <cell r="E181" t="str">
            <v>12 kg/cm2</v>
          </cell>
          <cell r="F181" t="str">
            <v>Rmt</v>
          </cell>
          <cell r="G181">
            <v>3052</v>
          </cell>
          <cell r="H181">
            <v>4863</v>
          </cell>
        </row>
        <row r="182">
          <cell r="B182" t="str">
            <v>PSC80012 kg/cm2</v>
          </cell>
          <cell r="C182" t="str">
            <v>PSC</v>
          </cell>
          <cell r="D182">
            <v>800</v>
          </cell>
          <cell r="E182" t="str">
            <v>12 kg/cm2</v>
          </cell>
          <cell r="F182" t="str">
            <v>Rmt</v>
          </cell>
          <cell r="G182">
            <v>3665</v>
          </cell>
          <cell r="H182">
            <v>5839</v>
          </cell>
        </row>
        <row r="183">
          <cell r="B183" t="str">
            <v>PSC90012 kg/cm2</v>
          </cell>
          <cell r="C183" t="str">
            <v>PSC</v>
          </cell>
          <cell r="D183">
            <v>900</v>
          </cell>
          <cell r="E183" t="str">
            <v>12 kg/cm2</v>
          </cell>
          <cell r="F183" t="str">
            <v>Rmt</v>
          </cell>
          <cell r="G183">
            <v>4294</v>
          </cell>
          <cell r="H183">
            <v>6842</v>
          </cell>
        </row>
        <row r="184">
          <cell r="B184" t="str">
            <v>PSC100012 kg/cm2</v>
          </cell>
          <cell r="C184" t="str">
            <v>PSC</v>
          </cell>
          <cell r="D184">
            <v>1000</v>
          </cell>
          <cell r="E184" t="str">
            <v>12 kg/cm2</v>
          </cell>
          <cell r="F184" t="str">
            <v>Rmt</v>
          </cell>
          <cell r="G184">
            <v>5065</v>
          </cell>
          <cell r="H184">
            <v>8070</v>
          </cell>
        </row>
        <row r="185">
          <cell r="B185" t="str">
            <v>PSC110012 kg/cm2</v>
          </cell>
          <cell r="C185" t="str">
            <v>PSC</v>
          </cell>
          <cell r="D185">
            <v>1100</v>
          </cell>
          <cell r="E185" t="str">
            <v>12 kg/cm2</v>
          </cell>
          <cell r="F185" t="str">
            <v>Rmt</v>
          </cell>
          <cell r="G185">
            <v>5867</v>
          </cell>
          <cell r="H185">
            <v>9348</v>
          </cell>
        </row>
        <row r="186">
          <cell r="B186" t="str">
            <v>PSC120012 kg/cm2</v>
          </cell>
          <cell r="C186" t="str">
            <v>PSC</v>
          </cell>
          <cell r="D186">
            <v>1200</v>
          </cell>
          <cell r="E186" t="str">
            <v>12 kg/cm2</v>
          </cell>
          <cell r="F186" t="str">
            <v>Rmt</v>
          </cell>
          <cell r="G186">
            <v>6559</v>
          </cell>
          <cell r="H186">
            <v>10450</v>
          </cell>
        </row>
        <row r="187">
          <cell r="B187" t="str">
            <v>PSC130012 kg/cm2</v>
          </cell>
          <cell r="C187" t="str">
            <v>PSC</v>
          </cell>
          <cell r="D187">
            <v>1300</v>
          </cell>
          <cell r="E187" t="str">
            <v>12 kg/cm2</v>
          </cell>
          <cell r="F187" t="str">
            <v>Rmt</v>
          </cell>
          <cell r="G187">
            <v>9150</v>
          </cell>
          <cell r="H187">
            <v>14579</v>
          </cell>
        </row>
        <row r="188">
          <cell r="B188" t="str">
            <v>PSC140012 kg/cm2</v>
          </cell>
          <cell r="C188" t="str">
            <v>PSC</v>
          </cell>
          <cell r="D188">
            <v>1400</v>
          </cell>
          <cell r="E188" t="str">
            <v>12 kg/cm2</v>
          </cell>
          <cell r="F188" t="str">
            <v>Rmt</v>
          </cell>
          <cell r="G188">
            <v>10750</v>
          </cell>
          <cell r="H188">
            <v>17128</v>
          </cell>
        </row>
        <row r="189">
          <cell r="B189" t="str">
            <v>PSC150012 kg/cm2</v>
          </cell>
          <cell r="C189" t="str">
            <v>PSC</v>
          </cell>
          <cell r="D189">
            <v>1500</v>
          </cell>
          <cell r="E189" t="str">
            <v>12 kg/cm2</v>
          </cell>
          <cell r="F189" t="str">
            <v>Rmt</v>
          </cell>
          <cell r="G189">
            <v>12240</v>
          </cell>
          <cell r="H189">
            <v>19502</v>
          </cell>
        </row>
        <row r="190">
          <cell r="B190" t="str">
            <v>PSC160012 kg/cm2</v>
          </cell>
          <cell r="C190" t="str">
            <v>PSC</v>
          </cell>
          <cell r="D190">
            <v>1600</v>
          </cell>
          <cell r="E190" t="str">
            <v>12 kg/cm2</v>
          </cell>
          <cell r="F190" t="str">
            <v>Rmt</v>
          </cell>
          <cell r="G190">
            <v>14250</v>
          </cell>
          <cell r="H190">
            <v>22705</v>
          </cell>
        </row>
        <row r="191">
          <cell r="B191" t="str">
            <v>PSC35014 kg/cm2</v>
          </cell>
          <cell r="C191" t="str">
            <v>PSC</v>
          </cell>
          <cell r="D191">
            <v>350</v>
          </cell>
          <cell r="E191" t="str">
            <v>14 kg/cm2</v>
          </cell>
          <cell r="F191" t="str">
            <v>Rmt</v>
          </cell>
          <cell r="G191">
            <v>1730</v>
          </cell>
          <cell r="H191">
            <v>2756</v>
          </cell>
        </row>
        <row r="192">
          <cell r="B192" t="str">
            <v>PSC40014 kg/cm2</v>
          </cell>
          <cell r="C192" t="str">
            <v>PSC</v>
          </cell>
          <cell r="D192">
            <v>400</v>
          </cell>
          <cell r="E192" t="str">
            <v>14 kg/cm2</v>
          </cell>
          <cell r="F192" t="str">
            <v>Rmt</v>
          </cell>
          <cell r="G192">
            <v>1888</v>
          </cell>
          <cell r="H192">
            <v>3008</v>
          </cell>
        </row>
        <row r="193">
          <cell r="B193" t="str">
            <v>PSC45014 kg/cm2</v>
          </cell>
          <cell r="C193" t="str">
            <v>PSC</v>
          </cell>
          <cell r="D193">
            <v>450</v>
          </cell>
          <cell r="E193" t="str">
            <v>14 kg/cm2</v>
          </cell>
          <cell r="F193" t="str">
            <v>Rmt</v>
          </cell>
          <cell r="G193">
            <v>2029</v>
          </cell>
          <cell r="H193">
            <v>3233</v>
          </cell>
        </row>
        <row r="194">
          <cell r="B194" t="str">
            <v>PSC50014 kg/cm2</v>
          </cell>
          <cell r="C194" t="str">
            <v>PSC</v>
          </cell>
          <cell r="D194">
            <v>500</v>
          </cell>
          <cell r="E194" t="str">
            <v>14 kg/cm2</v>
          </cell>
          <cell r="F194" t="str">
            <v>Rmt</v>
          </cell>
          <cell r="G194">
            <v>2186</v>
          </cell>
          <cell r="H194">
            <v>3483</v>
          </cell>
        </row>
        <row r="195">
          <cell r="B195" t="str">
            <v>PSC60014 kg/cm2</v>
          </cell>
          <cell r="C195" t="str">
            <v>PSC</v>
          </cell>
          <cell r="D195">
            <v>600</v>
          </cell>
          <cell r="E195" t="str">
            <v>14 kg/cm2</v>
          </cell>
          <cell r="F195" t="str">
            <v>Rmt</v>
          </cell>
          <cell r="G195">
            <v>2580</v>
          </cell>
          <cell r="H195">
            <v>4111</v>
          </cell>
        </row>
        <row r="196">
          <cell r="B196" t="str">
            <v>PSC70014 kg/cm2</v>
          </cell>
          <cell r="C196" t="str">
            <v>PSC</v>
          </cell>
          <cell r="D196">
            <v>700</v>
          </cell>
          <cell r="E196" t="str">
            <v>14 kg/cm2</v>
          </cell>
          <cell r="F196" t="str">
            <v>Rmt</v>
          </cell>
          <cell r="G196">
            <v>3162</v>
          </cell>
          <cell r="H196">
            <v>5038</v>
          </cell>
        </row>
        <row r="197">
          <cell r="B197" t="str">
            <v>PSC80014 kg/cm2</v>
          </cell>
          <cell r="C197" t="str">
            <v>PSC</v>
          </cell>
          <cell r="D197">
            <v>800</v>
          </cell>
          <cell r="E197" t="str">
            <v>14 kg/cm2</v>
          </cell>
          <cell r="F197" t="str">
            <v>Rmt</v>
          </cell>
          <cell r="G197">
            <v>3807</v>
          </cell>
          <cell r="H197">
            <v>6066</v>
          </cell>
        </row>
        <row r="198">
          <cell r="B198" t="str">
            <v>PSC90014 kg/cm2</v>
          </cell>
          <cell r="C198" t="str">
            <v>PSC</v>
          </cell>
          <cell r="D198">
            <v>900</v>
          </cell>
          <cell r="E198" t="str">
            <v>14 kg/cm2</v>
          </cell>
          <cell r="F198" t="str">
            <v>Rmt</v>
          </cell>
          <cell r="G198">
            <v>4467</v>
          </cell>
          <cell r="H198">
            <v>7117</v>
          </cell>
        </row>
        <row r="199">
          <cell r="B199" t="str">
            <v>PSC100014 kg/cm2</v>
          </cell>
          <cell r="C199" t="str">
            <v>PSC</v>
          </cell>
          <cell r="D199">
            <v>1000</v>
          </cell>
          <cell r="E199" t="str">
            <v>14 kg/cm2</v>
          </cell>
          <cell r="F199" t="str">
            <v>Rmt</v>
          </cell>
          <cell r="G199">
            <v>5364</v>
          </cell>
          <cell r="H199">
            <v>8546</v>
          </cell>
        </row>
        <row r="200">
          <cell r="B200" t="str">
            <v>PSC110014 kg/cm2</v>
          </cell>
          <cell r="C200" t="str">
            <v>PSC</v>
          </cell>
          <cell r="D200">
            <v>1100</v>
          </cell>
          <cell r="E200" t="str">
            <v>14 kg/cm2</v>
          </cell>
          <cell r="F200" t="str">
            <v>Rmt</v>
          </cell>
          <cell r="G200">
            <v>6135</v>
          </cell>
          <cell r="H200">
            <v>9775</v>
          </cell>
        </row>
        <row r="201">
          <cell r="B201" t="str">
            <v>PSC120014 kg/cm2</v>
          </cell>
          <cell r="C201" t="str">
            <v>PSC</v>
          </cell>
          <cell r="D201">
            <v>1200</v>
          </cell>
          <cell r="E201" t="str">
            <v>14 kg/cm2</v>
          </cell>
          <cell r="F201" t="str">
            <v>Rmt</v>
          </cell>
          <cell r="G201">
            <v>6890</v>
          </cell>
          <cell r="H201">
            <v>40978</v>
          </cell>
        </row>
        <row r="202">
          <cell r="B202" t="str">
            <v>PSC130014 kg/cm2</v>
          </cell>
          <cell r="C202" t="str">
            <v>PSC</v>
          </cell>
          <cell r="D202">
            <v>1300</v>
          </cell>
          <cell r="E202" t="str">
            <v>14 kg/cm2</v>
          </cell>
          <cell r="F202" t="str">
            <v>Rmt</v>
          </cell>
          <cell r="G202">
            <v>9810</v>
          </cell>
          <cell r="H202">
            <v>15630</v>
          </cell>
        </row>
        <row r="203">
          <cell r="B203" t="str">
            <v>PSC140014 kg/cm2</v>
          </cell>
          <cell r="C203" t="str">
            <v>PSC</v>
          </cell>
          <cell r="D203">
            <v>1400</v>
          </cell>
          <cell r="E203" t="str">
            <v>14 kg/cm2</v>
          </cell>
          <cell r="F203" t="str">
            <v>Rmt</v>
          </cell>
          <cell r="G203">
            <v>11460</v>
          </cell>
          <cell r="H203">
            <v>18259</v>
          </cell>
        </row>
        <row r="204">
          <cell r="B204" t="str">
            <v>PSC150014 kg/cm2</v>
          </cell>
          <cell r="C204" t="str">
            <v>PSC</v>
          </cell>
          <cell r="D204">
            <v>1500</v>
          </cell>
          <cell r="E204" t="str">
            <v>14 kg/cm2</v>
          </cell>
          <cell r="F204" t="str">
            <v>Rmt</v>
          </cell>
          <cell r="G204">
            <v>13020</v>
          </cell>
          <cell r="H204">
            <v>20745</v>
          </cell>
        </row>
        <row r="205">
          <cell r="B205" t="str">
            <v>PSC160014 kg/cm2</v>
          </cell>
          <cell r="C205" t="str">
            <v>PSC</v>
          </cell>
          <cell r="D205">
            <v>1600</v>
          </cell>
          <cell r="E205" t="str">
            <v>14 kg/cm2</v>
          </cell>
          <cell r="F205" t="str">
            <v>Rmt</v>
          </cell>
          <cell r="G205">
            <v>14650</v>
          </cell>
          <cell r="H205">
            <v>23342</v>
          </cell>
        </row>
        <row r="206">
          <cell r="B206" t="str">
            <v>PSC35016 kg/cm2</v>
          </cell>
          <cell r="C206" t="str">
            <v>PSC</v>
          </cell>
          <cell r="D206">
            <v>350</v>
          </cell>
          <cell r="E206" t="str">
            <v>16 kg/cm2</v>
          </cell>
          <cell r="F206" t="str">
            <v>Rmt</v>
          </cell>
          <cell r="G206">
            <v>1793</v>
          </cell>
          <cell r="H206">
            <v>2857</v>
          </cell>
        </row>
        <row r="207">
          <cell r="B207" t="str">
            <v>PSC40016 kg/cm2</v>
          </cell>
          <cell r="C207" t="str">
            <v>PSC</v>
          </cell>
          <cell r="D207">
            <v>400</v>
          </cell>
          <cell r="E207" t="str">
            <v>16 kg/cm2</v>
          </cell>
          <cell r="F207" t="str">
            <v>Rmt</v>
          </cell>
          <cell r="G207">
            <v>1919</v>
          </cell>
          <cell r="H207">
            <v>3058</v>
          </cell>
        </row>
        <row r="208">
          <cell r="B208" t="str">
            <v>PSC45016 kg/cm2</v>
          </cell>
          <cell r="C208" t="str">
            <v>PSC</v>
          </cell>
          <cell r="D208">
            <v>450</v>
          </cell>
          <cell r="E208" t="str">
            <v>16 kg/cm2</v>
          </cell>
          <cell r="F208" t="str">
            <v>Rmt</v>
          </cell>
          <cell r="G208">
            <v>2076</v>
          </cell>
          <cell r="H208">
            <v>3308</v>
          </cell>
        </row>
        <row r="209">
          <cell r="B209" t="str">
            <v>PSC50016 kg/cm2</v>
          </cell>
          <cell r="C209" t="str">
            <v>PSC</v>
          </cell>
          <cell r="D209">
            <v>500</v>
          </cell>
          <cell r="E209" t="str">
            <v>16 kg/cm2</v>
          </cell>
          <cell r="F209" t="str">
            <v>Rmt</v>
          </cell>
          <cell r="G209">
            <v>2249</v>
          </cell>
          <cell r="H209">
            <v>3583</v>
          </cell>
        </row>
        <row r="210">
          <cell r="B210" t="str">
            <v>PSC60016 kg/cm2</v>
          </cell>
          <cell r="C210" t="str">
            <v>PSC</v>
          </cell>
          <cell r="D210">
            <v>600</v>
          </cell>
          <cell r="E210" t="str">
            <v>16 kg/cm2</v>
          </cell>
          <cell r="F210" t="str">
            <v>Rmt</v>
          </cell>
          <cell r="G210">
            <v>2658</v>
          </cell>
          <cell r="H210">
            <v>4235</v>
          </cell>
        </row>
        <row r="211">
          <cell r="B211" t="str">
            <v>PSC70016 kg/cm2</v>
          </cell>
          <cell r="C211" t="str">
            <v>PSC</v>
          </cell>
          <cell r="D211">
            <v>700</v>
          </cell>
          <cell r="E211" t="str">
            <v>16 kg/cm2</v>
          </cell>
          <cell r="F211" t="str">
            <v>Rmt</v>
          </cell>
          <cell r="G211">
            <v>3256</v>
          </cell>
          <cell r="H211">
            <v>5188</v>
          </cell>
        </row>
        <row r="212">
          <cell r="B212" t="str">
            <v>PSC80016 kg/cm2</v>
          </cell>
          <cell r="C212" t="str">
            <v>PSC</v>
          </cell>
          <cell r="D212">
            <v>800</v>
          </cell>
          <cell r="E212" t="str">
            <v>16 kg/cm2</v>
          </cell>
          <cell r="F212" t="str">
            <v>Rmt</v>
          </cell>
          <cell r="G212">
            <v>3948</v>
          </cell>
          <cell r="H212">
            <v>6290</v>
          </cell>
        </row>
        <row r="213">
          <cell r="B213" t="str">
            <v>PSC90016 kg/cm2</v>
          </cell>
          <cell r="C213" t="str">
            <v>PSC</v>
          </cell>
          <cell r="D213">
            <v>900</v>
          </cell>
          <cell r="E213" t="str">
            <v>16 kg/cm2</v>
          </cell>
          <cell r="F213" t="str">
            <v>Rmt</v>
          </cell>
          <cell r="G213">
            <v>4719</v>
          </cell>
          <cell r="H213">
            <v>7519</v>
          </cell>
        </row>
        <row r="214">
          <cell r="B214" t="str">
            <v>PSC100016 kg/cm2</v>
          </cell>
          <cell r="C214" t="str">
            <v>PSC</v>
          </cell>
          <cell r="D214">
            <v>1000</v>
          </cell>
          <cell r="E214" t="str">
            <v>16 kg/cm2</v>
          </cell>
          <cell r="F214" t="str">
            <v>Rmt</v>
          </cell>
          <cell r="G214">
            <v>5600</v>
          </cell>
          <cell r="H214">
            <v>8922</v>
          </cell>
        </row>
        <row r="215">
          <cell r="B215" t="str">
            <v>PSC110016 kg/cm2</v>
          </cell>
          <cell r="C215" t="str">
            <v>PSC</v>
          </cell>
          <cell r="D215">
            <v>1100</v>
          </cell>
          <cell r="E215" t="str">
            <v>16 kg/cm2</v>
          </cell>
          <cell r="F215" t="str">
            <v>Rmt</v>
          </cell>
          <cell r="G215">
            <v>6402</v>
          </cell>
          <cell r="H215">
            <v>10200</v>
          </cell>
        </row>
        <row r="216">
          <cell r="B216" t="str">
            <v>PSC120016 kg/cm2</v>
          </cell>
          <cell r="C216" t="str">
            <v>PSC</v>
          </cell>
          <cell r="D216">
            <v>1200</v>
          </cell>
          <cell r="E216" t="str">
            <v>16 kg/cm2</v>
          </cell>
          <cell r="F216" t="str">
            <v>Rmt</v>
          </cell>
          <cell r="G216">
            <v>7204</v>
          </cell>
          <cell r="H216">
            <v>11478</v>
          </cell>
        </row>
        <row r="217">
          <cell r="B217" t="str">
            <v>PSC130016 kg/cm2</v>
          </cell>
          <cell r="C217" t="str">
            <v>PSC</v>
          </cell>
          <cell r="D217">
            <v>1300</v>
          </cell>
          <cell r="E217" t="str">
            <v>16 kg/cm2</v>
          </cell>
          <cell r="F217" t="str">
            <v>Rmt</v>
          </cell>
          <cell r="G217">
            <v>10560</v>
          </cell>
          <cell r="H217">
            <v>16825</v>
          </cell>
        </row>
        <row r="218">
          <cell r="B218" t="str">
            <v>PSC140016 kg/cm2</v>
          </cell>
          <cell r="C218" t="str">
            <v>PSC</v>
          </cell>
          <cell r="D218">
            <v>1400</v>
          </cell>
          <cell r="E218" t="str">
            <v>16 kg/cm2</v>
          </cell>
          <cell r="F218" t="str">
            <v>Rmt</v>
          </cell>
          <cell r="G218">
            <v>11980</v>
          </cell>
          <cell r="H218">
            <v>19088</v>
          </cell>
        </row>
        <row r="219">
          <cell r="B219" t="str">
            <v>PSC150016 kg/cm2</v>
          </cell>
          <cell r="C219" t="str">
            <v>PSC</v>
          </cell>
          <cell r="D219">
            <v>1500</v>
          </cell>
          <cell r="E219" t="str">
            <v>16 kg/cm2</v>
          </cell>
          <cell r="F219" t="str">
            <v>Rmt</v>
          </cell>
          <cell r="G219">
            <v>13610</v>
          </cell>
          <cell r="H219">
            <v>21685</v>
          </cell>
        </row>
        <row r="220">
          <cell r="B220" t="str">
            <v>PSC160016 kg/cm2</v>
          </cell>
          <cell r="C220" t="str">
            <v>PSC</v>
          </cell>
          <cell r="D220">
            <v>1600</v>
          </cell>
          <cell r="E220" t="str">
            <v>16 kg/cm2</v>
          </cell>
          <cell r="F220" t="str">
            <v>Rmt</v>
          </cell>
          <cell r="G220">
            <v>15320</v>
          </cell>
          <cell r="H220">
            <v>24409</v>
          </cell>
        </row>
        <row r="221">
          <cell r="B221" t="str">
            <v>PSCHT wire</v>
          </cell>
          <cell r="C221" t="str">
            <v>PSC</v>
          </cell>
          <cell r="D221" t="str">
            <v>HT wire</v>
          </cell>
          <cell r="E221">
            <v>0</v>
          </cell>
          <cell r="F221">
            <v>0</v>
          </cell>
          <cell r="G221">
            <v>40500</v>
          </cell>
          <cell r="H221">
            <v>61800</v>
          </cell>
        </row>
        <row r="222">
          <cell r="B222" t="str">
            <v>PSCcement</v>
          </cell>
          <cell r="C222" t="str">
            <v>PSC</v>
          </cell>
          <cell r="D222" t="str">
            <v>cement</v>
          </cell>
          <cell r="E222">
            <v>0</v>
          </cell>
          <cell r="F222" t="str">
            <v>MT</v>
          </cell>
          <cell r="G222">
            <v>4140</v>
          </cell>
          <cell r="H222">
            <v>4400</v>
          </cell>
        </row>
        <row r="223">
          <cell r="B223" t="str">
            <v>BWSC25012 kg/cm2</v>
          </cell>
          <cell r="C223" t="str">
            <v>BWSC</v>
          </cell>
          <cell r="D223">
            <v>250</v>
          </cell>
          <cell r="E223" t="str">
            <v>12 kg/cm2</v>
          </cell>
          <cell r="F223" t="str">
            <v>Rmt</v>
          </cell>
          <cell r="G223">
            <v>1782</v>
          </cell>
          <cell r="H223">
            <v>3039</v>
          </cell>
        </row>
        <row r="224">
          <cell r="B224" t="str">
            <v>BWSC30012 kg/cm2</v>
          </cell>
          <cell r="C224" t="str">
            <v>BWSC</v>
          </cell>
          <cell r="D224">
            <v>300</v>
          </cell>
          <cell r="E224" t="str">
            <v>12 kg/cm2</v>
          </cell>
          <cell r="F224" t="str">
            <v>Rmt</v>
          </cell>
          <cell r="G224">
            <v>2008</v>
          </cell>
          <cell r="H224">
            <v>3425</v>
          </cell>
        </row>
        <row r="225">
          <cell r="B225" t="str">
            <v>BWSC35012 kg/cm2</v>
          </cell>
          <cell r="C225" t="str">
            <v>BWSC</v>
          </cell>
          <cell r="D225">
            <v>350</v>
          </cell>
          <cell r="E225" t="str">
            <v>12 kg/cm2</v>
          </cell>
          <cell r="F225" t="str">
            <v>Rmt</v>
          </cell>
          <cell r="G225">
            <v>2460</v>
          </cell>
          <cell r="H225">
            <v>4196</v>
          </cell>
        </row>
        <row r="226">
          <cell r="B226" t="str">
            <v>BWSC40012 kg/cm2</v>
          </cell>
          <cell r="C226" t="str">
            <v>BWSC</v>
          </cell>
          <cell r="D226">
            <v>400</v>
          </cell>
          <cell r="E226" t="str">
            <v>12 kg/cm2</v>
          </cell>
          <cell r="F226" t="str">
            <v>Rmt</v>
          </cell>
          <cell r="G226">
            <v>2709</v>
          </cell>
          <cell r="H226">
            <v>4620</v>
          </cell>
        </row>
        <row r="227">
          <cell r="B227" t="str">
            <v>BWSC45012 kg/cm2</v>
          </cell>
          <cell r="C227" t="str">
            <v>BWSC</v>
          </cell>
          <cell r="D227">
            <v>450</v>
          </cell>
          <cell r="E227" t="str">
            <v>12 kg/cm2</v>
          </cell>
          <cell r="F227" t="str">
            <v>Rmt</v>
          </cell>
          <cell r="G227">
            <v>2957</v>
          </cell>
          <cell r="H227">
            <v>5043</v>
          </cell>
        </row>
        <row r="228">
          <cell r="B228" t="str">
            <v>BWSC50012 kg/cm2</v>
          </cell>
          <cell r="C228" t="str">
            <v>BWSC</v>
          </cell>
          <cell r="D228">
            <v>500</v>
          </cell>
          <cell r="E228" t="str">
            <v>12 kg/cm2</v>
          </cell>
          <cell r="F228" t="str">
            <v>Rmt</v>
          </cell>
          <cell r="G228">
            <v>3298</v>
          </cell>
          <cell r="H228">
            <v>5625</v>
          </cell>
        </row>
        <row r="229">
          <cell r="B229" t="str">
            <v>BWSC60012 kg/cm2</v>
          </cell>
          <cell r="C229" t="str">
            <v>BWSC</v>
          </cell>
          <cell r="D229">
            <v>600</v>
          </cell>
          <cell r="E229" t="str">
            <v>12 kg/cm2</v>
          </cell>
          <cell r="F229" t="str">
            <v>Rmt</v>
          </cell>
          <cell r="G229">
            <v>4341</v>
          </cell>
          <cell r="H229">
            <v>7404</v>
          </cell>
        </row>
        <row r="230">
          <cell r="B230" t="str">
            <v>BWSC70012 kg/cm2</v>
          </cell>
          <cell r="C230" t="str">
            <v>BWSC</v>
          </cell>
          <cell r="D230">
            <v>700</v>
          </cell>
          <cell r="E230" t="str">
            <v>12 kg/cm2</v>
          </cell>
          <cell r="F230" t="str">
            <v>Rmt</v>
          </cell>
          <cell r="G230">
            <v>4917</v>
          </cell>
          <cell r="H230">
            <v>8805</v>
          </cell>
        </row>
        <row r="231">
          <cell r="B231" t="str">
            <v>BWSC80012 kg/cm2</v>
          </cell>
          <cell r="C231" t="str">
            <v>BWSC</v>
          </cell>
          <cell r="D231">
            <v>800</v>
          </cell>
          <cell r="E231" t="str">
            <v>12 kg/cm2</v>
          </cell>
          <cell r="F231" t="str">
            <v>Rmt</v>
          </cell>
          <cell r="G231">
            <v>5589</v>
          </cell>
          <cell r="H231">
            <v>10009</v>
          </cell>
        </row>
        <row r="232">
          <cell r="B232" t="str">
            <v>BWSC90012 kg/cm2</v>
          </cell>
          <cell r="C232" t="str">
            <v>BWSC</v>
          </cell>
          <cell r="D232">
            <v>900</v>
          </cell>
          <cell r="E232" t="str">
            <v>12 kg/cm2</v>
          </cell>
          <cell r="F232" t="str">
            <v>Rmt</v>
          </cell>
          <cell r="G232">
            <v>6927</v>
          </cell>
          <cell r="H232">
            <v>12405</v>
          </cell>
        </row>
        <row r="233">
          <cell r="B233" t="str">
            <v>BWSC100012 kg/cm2</v>
          </cell>
          <cell r="C233" t="str">
            <v>BWSC</v>
          </cell>
          <cell r="D233">
            <v>1000</v>
          </cell>
          <cell r="E233" t="str">
            <v>12 kg/cm2</v>
          </cell>
          <cell r="F233" t="str">
            <v>Rmt</v>
          </cell>
          <cell r="G233">
            <v>7813</v>
          </cell>
          <cell r="H233">
            <v>13991</v>
          </cell>
        </row>
        <row r="234">
          <cell r="B234" t="str">
            <v>BWSC110012 kg/cm2</v>
          </cell>
          <cell r="C234" t="str">
            <v>BWSC</v>
          </cell>
          <cell r="D234">
            <v>1100</v>
          </cell>
          <cell r="E234" t="str">
            <v>12 kg/cm2</v>
          </cell>
          <cell r="F234" t="str">
            <v>Rmt</v>
          </cell>
          <cell r="G234">
            <v>11250</v>
          </cell>
          <cell r="H234">
            <v>20146</v>
          </cell>
        </row>
        <row r="235">
          <cell r="B235" t="str">
            <v>BWSC120012 kg/cm2</v>
          </cell>
          <cell r="C235" t="str">
            <v>BWSC</v>
          </cell>
          <cell r="D235">
            <v>1200</v>
          </cell>
          <cell r="E235" t="str">
            <v>12 kg/cm2</v>
          </cell>
          <cell r="F235" t="str">
            <v>Rmt</v>
          </cell>
          <cell r="G235">
            <v>12430</v>
          </cell>
          <cell r="H235">
            <v>22259</v>
          </cell>
        </row>
        <row r="236">
          <cell r="B236" t="str">
            <v>BWSC25014 kg/cm2</v>
          </cell>
          <cell r="C236" t="str">
            <v>BWSC</v>
          </cell>
          <cell r="D236">
            <v>250</v>
          </cell>
          <cell r="E236" t="str">
            <v>14 kg/cm2</v>
          </cell>
          <cell r="F236" t="str">
            <v>Rmt</v>
          </cell>
          <cell r="G236">
            <v>1782</v>
          </cell>
          <cell r="H236">
            <v>3039</v>
          </cell>
        </row>
        <row r="237">
          <cell r="B237" t="str">
            <v>BWSC30014 kg/cm2</v>
          </cell>
          <cell r="C237" t="str">
            <v>BWSC</v>
          </cell>
          <cell r="D237">
            <v>300</v>
          </cell>
          <cell r="E237" t="str">
            <v>14 kg/cm2</v>
          </cell>
          <cell r="F237" t="str">
            <v>Rmt</v>
          </cell>
          <cell r="G237">
            <v>2008</v>
          </cell>
          <cell r="H237">
            <v>3425</v>
          </cell>
        </row>
        <row r="238">
          <cell r="B238" t="str">
            <v>BWSC35014 kg/cm2</v>
          </cell>
          <cell r="C238" t="str">
            <v>BWSC</v>
          </cell>
          <cell r="D238">
            <v>350</v>
          </cell>
          <cell r="E238" t="str">
            <v>14 kg/cm2</v>
          </cell>
          <cell r="F238" t="str">
            <v>Rmt</v>
          </cell>
          <cell r="G238">
            <v>2460</v>
          </cell>
          <cell r="H238">
            <v>4196</v>
          </cell>
        </row>
        <row r="239">
          <cell r="B239" t="str">
            <v>BWSC40014 kg/cm2</v>
          </cell>
          <cell r="C239" t="str">
            <v>BWSC</v>
          </cell>
          <cell r="D239">
            <v>400</v>
          </cell>
          <cell r="E239" t="str">
            <v>14 kg/cm2</v>
          </cell>
          <cell r="F239" t="str">
            <v>Rmt</v>
          </cell>
          <cell r="G239">
            <v>2709</v>
          </cell>
          <cell r="H239">
            <v>4620</v>
          </cell>
        </row>
        <row r="240">
          <cell r="B240" t="str">
            <v>BWSC45014 kg/cm2</v>
          </cell>
          <cell r="C240" t="str">
            <v>BWSC</v>
          </cell>
          <cell r="D240">
            <v>450</v>
          </cell>
          <cell r="E240" t="str">
            <v>14 kg/cm2</v>
          </cell>
          <cell r="F240" t="str">
            <v>Rmt</v>
          </cell>
          <cell r="G240">
            <v>2957</v>
          </cell>
          <cell r="H240">
            <v>5043</v>
          </cell>
        </row>
        <row r="241">
          <cell r="B241" t="str">
            <v>BWSC50014 kg/cm2</v>
          </cell>
          <cell r="C241" t="str">
            <v>BWSC</v>
          </cell>
          <cell r="D241">
            <v>500</v>
          </cell>
          <cell r="E241" t="str">
            <v>14 kg/cm2</v>
          </cell>
          <cell r="F241" t="str">
            <v>Rmt</v>
          </cell>
          <cell r="G241">
            <v>3298</v>
          </cell>
          <cell r="H241">
            <v>5625</v>
          </cell>
        </row>
        <row r="242">
          <cell r="B242" t="str">
            <v>BWSC60014 kg/cm2</v>
          </cell>
          <cell r="C242" t="str">
            <v>BWSC</v>
          </cell>
          <cell r="D242">
            <v>600</v>
          </cell>
          <cell r="E242" t="str">
            <v>14 kg/cm2</v>
          </cell>
          <cell r="F242" t="str">
            <v>Rmt</v>
          </cell>
          <cell r="G242">
            <v>4341</v>
          </cell>
          <cell r="H242">
            <v>7404</v>
          </cell>
        </row>
        <row r="243">
          <cell r="B243" t="str">
            <v>BWSC70014 kg/cm2</v>
          </cell>
          <cell r="C243" t="str">
            <v>BWSC</v>
          </cell>
          <cell r="D243">
            <v>700</v>
          </cell>
          <cell r="E243" t="str">
            <v>14 kg/cm2</v>
          </cell>
          <cell r="F243" t="str">
            <v>Rmt</v>
          </cell>
          <cell r="G243">
            <v>5035</v>
          </cell>
          <cell r="H243">
            <v>9017</v>
          </cell>
        </row>
        <row r="244">
          <cell r="B244" t="str">
            <v>BWSC80014 kg/cm2</v>
          </cell>
          <cell r="C244" t="str">
            <v>BWSC</v>
          </cell>
          <cell r="D244">
            <v>800</v>
          </cell>
          <cell r="E244" t="str">
            <v>14 kg/cm2</v>
          </cell>
          <cell r="F244" t="str">
            <v>Rmt</v>
          </cell>
          <cell r="G244">
            <v>6016</v>
          </cell>
          <cell r="H244">
            <v>10773</v>
          </cell>
        </row>
        <row r="245">
          <cell r="B245" t="str">
            <v>BWSC90014 kg/cm2</v>
          </cell>
          <cell r="C245" t="str">
            <v>BWSC</v>
          </cell>
          <cell r="D245">
            <v>900</v>
          </cell>
          <cell r="E245" t="str">
            <v>14 kg/cm2</v>
          </cell>
          <cell r="F245" t="str">
            <v>Rmt</v>
          </cell>
          <cell r="G245">
            <v>7196</v>
          </cell>
          <cell r="H245">
            <v>12886</v>
          </cell>
        </row>
        <row r="246">
          <cell r="B246" t="str">
            <v>BWSC100014 kg/cm2</v>
          </cell>
          <cell r="C246" t="str">
            <v>BWSC</v>
          </cell>
          <cell r="D246">
            <v>1000</v>
          </cell>
          <cell r="E246" t="str">
            <v>14 kg/cm2</v>
          </cell>
          <cell r="F246" t="str">
            <v>Rmt</v>
          </cell>
          <cell r="G246">
            <v>8474</v>
          </cell>
          <cell r="H246">
            <v>15175</v>
          </cell>
        </row>
        <row r="247">
          <cell r="B247" t="str">
            <v>BWSC110014 kg/cm2</v>
          </cell>
          <cell r="C247" t="str">
            <v>BWSC</v>
          </cell>
          <cell r="D247">
            <v>1100</v>
          </cell>
          <cell r="E247" t="str">
            <v>14 kg/cm2</v>
          </cell>
          <cell r="F247" t="str">
            <v>Rmt</v>
          </cell>
          <cell r="G247">
            <v>11450</v>
          </cell>
          <cell r="H247">
            <v>20504</v>
          </cell>
        </row>
        <row r="248">
          <cell r="B248" t="str">
            <v>BWSC120014 kg/cm2</v>
          </cell>
          <cell r="C248" t="str">
            <v>BWSC</v>
          </cell>
          <cell r="D248">
            <v>1200</v>
          </cell>
          <cell r="E248" t="str">
            <v>14 kg/cm2</v>
          </cell>
          <cell r="F248" t="str">
            <v>Rmt</v>
          </cell>
          <cell r="G248">
            <v>12790</v>
          </cell>
          <cell r="H248">
            <v>22904</v>
          </cell>
        </row>
        <row r="249">
          <cell r="B249" t="str">
            <v>BWSC25016 kg/cm2</v>
          </cell>
          <cell r="C249" t="str">
            <v>BWSC</v>
          </cell>
          <cell r="D249">
            <v>250</v>
          </cell>
          <cell r="E249" t="str">
            <v>16 kg/cm2</v>
          </cell>
          <cell r="F249" t="str">
            <v>Rmt</v>
          </cell>
          <cell r="G249">
            <v>1782</v>
          </cell>
          <cell r="H249">
            <v>3039</v>
          </cell>
        </row>
        <row r="250">
          <cell r="B250" t="str">
            <v>BWSC30016 kg/cm2</v>
          </cell>
          <cell r="C250" t="str">
            <v>BWSC</v>
          </cell>
          <cell r="D250">
            <v>300</v>
          </cell>
          <cell r="E250" t="str">
            <v>16 kg/cm2</v>
          </cell>
          <cell r="F250" t="str">
            <v>Rmt</v>
          </cell>
          <cell r="G250">
            <v>2008</v>
          </cell>
          <cell r="H250">
            <v>3425</v>
          </cell>
        </row>
        <row r="251">
          <cell r="B251" t="str">
            <v>BWSC35016 kg/cm2</v>
          </cell>
          <cell r="C251" t="str">
            <v>BWSC</v>
          </cell>
          <cell r="D251">
            <v>350</v>
          </cell>
          <cell r="E251" t="str">
            <v>16 kg/cm2</v>
          </cell>
          <cell r="F251" t="str">
            <v>Rmt</v>
          </cell>
          <cell r="G251">
            <v>2460</v>
          </cell>
          <cell r="H251">
            <v>4196</v>
          </cell>
        </row>
        <row r="252">
          <cell r="B252" t="str">
            <v>BWSC40016 kg/cm2</v>
          </cell>
          <cell r="C252" t="str">
            <v>BWSC</v>
          </cell>
          <cell r="D252">
            <v>400</v>
          </cell>
          <cell r="E252" t="str">
            <v>16 kg/cm2</v>
          </cell>
          <cell r="F252" t="str">
            <v>Rmt</v>
          </cell>
          <cell r="G252">
            <v>2709</v>
          </cell>
          <cell r="H252">
            <v>4620</v>
          </cell>
        </row>
        <row r="253">
          <cell r="B253" t="str">
            <v>BWSC45016 kg/cm2</v>
          </cell>
          <cell r="C253" t="str">
            <v>BWSC</v>
          </cell>
          <cell r="D253">
            <v>450</v>
          </cell>
          <cell r="E253" t="str">
            <v>16 kg/cm2</v>
          </cell>
          <cell r="F253" t="str">
            <v>Rmt</v>
          </cell>
          <cell r="G253">
            <v>2957</v>
          </cell>
          <cell r="H253">
            <v>5043</v>
          </cell>
        </row>
        <row r="254">
          <cell r="B254" t="str">
            <v>BWSC50016 kg/cm2</v>
          </cell>
          <cell r="C254" t="str">
            <v>BWSC</v>
          </cell>
          <cell r="D254">
            <v>500</v>
          </cell>
          <cell r="E254" t="str">
            <v>16 kg/cm2</v>
          </cell>
          <cell r="F254" t="str">
            <v>Rmt</v>
          </cell>
          <cell r="G254">
            <v>3333</v>
          </cell>
          <cell r="H254">
            <v>5684</v>
          </cell>
        </row>
        <row r="255">
          <cell r="B255" t="str">
            <v>BWSC60016 kg/cm2</v>
          </cell>
          <cell r="C255" t="str">
            <v>BWSC</v>
          </cell>
          <cell r="D255">
            <v>600</v>
          </cell>
          <cell r="E255" t="str">
            <v>16 kg/cm2</v>
          </cell>
          <cell r="F255" t="str">
            <v>Rmt</v>
          </cell>
          <cell r="G255">
            <v>4402</v>
          </cell>
          <cell r="H255">
            <v>7508</v>
          </cell>
        </row>
        <row r="256">
          <cell r="B256" t="str">
            <v>BWSC70016 kg/cm2</v>
          </cell>
          <cell r="C256" t="str">
            <v>BWSC</v>
          </cell>
          <cell r="D256">
            <v>700</v>
          </cell>
          <cell r="E256" t="str">
            <v>16 kg/cm2</v>
          </cell>
          <cell r="F256" t="str">
            <v>Rmt</v>
          </cell>
          <cell r="G256">
            <v>5365</v>
          </cell>
          <cell r="H256">
            <v>9608</v>
          </cell>
        </row>
        <row r="257">
          <cell r="B257" t="str">
            <v>BWSC80016 kg/cm2</v>
          </cell>
          <cell r="C257" t="str">
            <v>BWSC</v>
          </cell>
          <cell r="D257">
            <v>800</v>
          </cell>
          <cell r="E257" t="str">
            <v>16 kg/cm2</v>
          </cell>
          <cell r="F257" t="str">
            <v>Rmt</v>
          </cell>
          <cell r="G257">
            <v>6444</v>
          </cell>
          <cell r="H257">
            <v>11540</v>
          </cell>
        </row>
        <row r="258">
          <cell r="B258" t="str">
            <v>BWSC90016 kg/cm2</v>
          </cell>
          <cell r="C258" t="str">
            <v>BWSC</v>
          </cell>
          <cell r="D258">
            <v>900</v>
          </cell>
          <cell r="E258" t="str">
            <v>16 kg/cm2</v>
          </cell>
          <cell r="F258" t="str">
            <v>Rmt</v>
          </cell>
          <cell r="G258">
            <v>7733</v>
          </cell>
          <cell r="H258">
            <v>13848</v>
          </cell>
        </row>
        <row r="259">
          <cell r="B259" t="str">
            <v>BWSC100016 kg/cm2</v>
          </cell>
          <cell r="C259" t="str">
            <v>BWSC</v>
          </cell>
          <cell r="D259">
            <v>1000</v>
          </cell>
          <cell r="E259" t="str">
            <v>16 kg/cm2</v>
          </cell>
          <cell r="F259" t="str">
            <v>Rmt</v>
          </cell>
          <cell r="G259">
            <v>9125</v>
          </cell>
          <cell r="H259">
            <v>16341</v>
          </cell>
        </row>
        <row r="260">
          <cell r="B260" t="str">
            <v>BWSC110016 kg/cm2</v>
          </cell>
          <cell r="C260" t="str">
            <v>BWSC</v>
          </cell>
          <cell r="D260">
            <v>1100</v>
          </cell>
          <cell r="E260" t="str">
            <v>16 kg/cm2</v>
          </cell>
          <cell r="F260" t="str">
            <v>Rmt</v>
          </cell>
          <cell r="G260">
            <v>11550</v>
          </cell>
          <cell r="H260">
            <v>20683</v>
          </cell>
        </row>
        <row r="261">
          <cell r="B261" t="str">
            <v>BWSC120016 kg/cm2</v>
          </cell>
          <cell r="C261" t="str">
            <v>BWSC</v>
          </cell>
          <cell r="D261">
            <v>1200</v>
          </cell>
          <cell r="E261" t="str">
            <v>16 kg/cm2</v>
          </cell>
          <cell r="F261" t="str">
            <v>Rmt</v>
          </cell>
          <cell r="G261">
            <v>13230</v>
          </cell>
          <cell r="H261">
            <v>23692</v>
          </cell>
        </row>
        <row r="262">
          <cell r="B262" t="str">
            <v>BWSC25018 kg/cm2</v>
          </cell>
          <cell r="C262" t="str">
            <v>BWSC</v>
          </cell>
          <cell r="D262">
            <v>250</v>
          </cell>
          <cell r="E262" t="str">
            <v>18 kg/cm2</v>
          </cell>
          <cell r="F262" t="str">
            <v>Rmt</v>
          </cell>
          <cell r="G262">
            <v>1782</v>
          </cell>
          <cell r="H262">
            <v>3039</v>
          </cell>
        </row>
        <row r="263">
          <cell r="B263" t="str">
            <v>BWSC30018 kg/cm2</v>
          </cell>
          <cell r="C263" t="str">
            <v>BWSC</v>
          </cell>
          <cell r="D263">
            <v>300</v>
          </cell>
          <cell r="E263" t="str">
            <v>18 kg/cm2</v>
          </cell>
          <cell r="F263" t="str">
            <v>Rmt</v>
          </cell>
          <cell r="G263">
            <v>2008</v>
          </cell>
          <cell r="H263">
            <v>3425</v>
          </cell>
        </row>
        <row r="264">
          <cell r="B264" t="str">
            <v>BWSC35018 kg/cm2</v>
          </cell>
          <cell r="C264" t="str">
            <v>BWSC</v>
          </cell>
          <cell r="D264">
            <v>350</v>
          </cell>
          <cell r="E264" t="str">
            <v>18 kg/cm2</v>
          </cell>
          <cell r="F264" t="str">
            <v>Rmt</v>
          </cell>
          <cell r="G264">
            <v>2460</v>
          </cell>
          <cell r="H264">
            <v>4196</v>
          </cell>
        </row>
        <row r="265">
          <cell r="B265" t="str">
            <v>BWSC40018 kg/cm2</v>
          </cell>
          <cell r="C265" t="str">
            <v>BWSC</v>
          </cell>
          <cell r="D265">
            <v>400</v>
          </cell>
          <cell r="E265" t="str">
            <v>18 kg/cm2</v>
          </cell>
          <cell r="F265" t="str">
            <v>Rmt</v>
          </cell>
          <cell r="G265">
            <v>2709</v>
          </cell>
          <cell r="H265">
            <v>4620</v>
          </cell>
        </row>
        <row r="266">
          <cell r="B266" t="str">
            <v>BWSC45018 kg/cm2</v>
          </cell>
          <cell r="C266" t="str">
            <v>BWSC</v>
          </cell>
          <cell r="D266">
            <v>450</v>
          </cell>
          <cell r="E266" t="str">
            <v>18 kg/cm2</v>
          </cell>
          <cell r="F266" t="str">
            <v>Rmt</v>
          </cell>
          <cell r="G266">
            <v>2988</v>
          </cell>
          <cell r="H266">
            <v>5096</v>
          </cell>
        </row>
        <row r="267">
          <cell r="B267" t="str">
            <v>BWSC50018 kg/cm2</v>
          </cell>
          <cell r="C267" t="str">
            <v>BWSC</v>
          </cell>
          <cell r="D267">
            <v>500</v>
          </cell>
          <cell r="E267" t="str">
            <v>18 kg/cm2</v>
          </cell>
          <cell r="F267" t="str">
            <v>Rmt</v>
          </cell>
          <cell r="G267">
            <v>3488</v>
          </cell>
          <cell r="H267">
            <v>5949</v>
          </cell>
        </row>
        <row r="268">
          <cell r="B268" t="str">
            <v>BWSC60018 kg/cm2</v>
          </cell>
          <cell r="C268" t="str">
            <v>BWSC</v>
          </cell>
          <cell r="D268">
            <v>600</v>
          </cell>
          <cell r="E268" t="str">
            <v>18 kg/cm2</v>
          </cell>
          <cell r="F268" t="str">
            <v>Rmt</v>
          </cell>
          <cell r="G268">
            <v>4648</v>
          </cell>
          <cell r="H268">
            <v>7927</v>
          </cell>
        </row>
        <row r="269">
          <cell r="B269" t="str">
            <v>BWSC70018 kg/cm2</v>
          </cell>
          <cell r="C269" t="str">
            <v>BWSC</v>
          </cell>
          <cell r="D269">
            <v>700</v>
          </cell>
          <cell r="E269" t="str">
            <v>18 kg/cm2</v>
          </cell>
          <cell r="F269" t="str">
            <v>Rmt</v>
          </cell>
          <cell r="G269">
            <v>5695</v>
          </cell>
          <cell r="H269">
            <v>10198</v>
          </cell>
        </row>
        <row r="270">
          <cell r="B270" t="str">
            <v>BWSC80018 kg/cm2</v>
          </cell>
          <cell r="C270" t="str">
            <v>BWSC</v>
          </cell>
          <cell r="D270">
            <v>800</v>
          </cell>
          <cell r="E270" t="str">
            <v>18 kg/cm2</v>
          </cell>
          <cell r="F270" t="str">
            <v>Rmt</v>
          </cell>
          <cell r="G270">
            <v>6859</v>
          </cell>
          <cell r="H270">
            <v>12283</v>
          </cell>
        </row>
        <row r="271">
          <cell r="B271" t="str">
            <v>BWSC90018 kg/cm2</v>
          </cell>
          <cell r="C271" t="str">
            <v>BWSC</v>
          </cell>
          <cell r="D271">
            <v>900</v>
          </cell>
          <cell r="E271" t="str">
            <v>18 kg/cm2</v>
          </cell>
          <cell r="F271" t="str">
            <v>Rmt</v>
          </cell>
          <cell r="G271">
            <v>8256</v>
          </cell>
          <cell r="H271">
            <v>14785</v>
          </cell>
        </row>
        <row r="272">
          <cell r="B272" t="str">
            <v>BWSC100018 kg/cm2</v>
          </cell>
          <cell r="C272" t="str">
            <v>BWSC</v>
          </cell>
          <cell r="D272">
            <v>1000</v>
          </cell>
          <cell r="E272" t="str">
            <v>18 kg/cm2</v>
          </cell>
          <cell r="F272" t="str">
            <v>Rmt</v>
          </cell>
          <cell r="G272">
            <v>9760</v>
          </cell>
          <cell r="H272">
            <v>17478</v>
          </cell>
        </row>
        <row r="273">
          <cell r="B273" t="str">
            <v>BWSC110018 kg/cm2</v>
          </cell>
          <cell r="C273" t="str">
            <v>BWSC</v>
          </cell>
          <cell r="D273">
            <v>1100</v>
          </cell>
          <cell r="E273" t="str">
            <v>18 kg/cm2</v>
          </cell>
          <cell r="F273" t="str">
            <v>Rmt</v>
          </cell>
          <cell r="G273">
            <v>12650</v>
          </cell>
          <cell r="H273">
            <v>22653</v>
          </cell>
        </row>
        <row r="274">
          <cell r="B274" t="str">
            <v>BWSC120018 kg/cm2</v>
          </cell>
          <cell r="C274" t="str">
            <v>BWSC</v>
          </cell>
          <cell r="D274">
            <v>1200</v>
          </cell>
          <cell r="E274" t="str">
            <v>18 kg/cm2</v>
          </cell>
          <cell r="F274" t="str">
            <v>Rmt</v>
          </cell>
          <cell r="G274">
            <v>14570</v>
          </cell>
          <cell r="H274">
            <v>26092</v>
          </cell>
        </row>
        <row r="275">
          <cell r="B275" t="str">
            <v>BWSC25020 kg/cm2</v>
          </cell>
          <cell r="C275" t="str">
            <v>BWSC</v>
          </cell>
          <cell r="D275">
            <v>250</v>
          </cell>
          <cell r="E275" t="str">
            <v>20 kg/cm2</v>
          </cell>
          <cell r="F275" t="str">
            <v>Rmt</v>
          </cell>
          <cell r="G275">
            <v>1782</v>
          </cell>
          <cell r="H275">
            <v>3039</v>
          </cell>
        </row>
        <row r="276">
          <cell r="B276" t="str">
            <v>BWSC30020 kg/cm2</v>
          </cell>
          <cell r="C276" t="str">
            <v>BWSC</v>
          </cell>
          <cell r="D276">
            <v>300</v>
          </cell>
          <cell r="E276" t="str">
            <v>20 kg/cm2</v>
          </cell>
          <cell r="F276" t="str">
            <v>Rmt</v>
          </cell>
          <cell r="G276">
            <v>2008</v>
          </cell>
          <cell r="H276">
            <v>3425</v>
          </cell>
        </row>
        <row r="277">
          <cell r="B277" t="str">
            <v>BWSC35020 kg/cm2</v>
          </cell>
          <cell r="C277" t="str">
            <v>BWSC</v>
          </cell>
          <cell r="D277">
            <v>350</v>
          </cell>
          <cell r="E277" t="str">
            <v>20 kg/cm2</v>
          </cell>
          <cell r="F277" t="str">
            <v>Rmt</v>
          </cell>
          <cell r="G277">
            <v>2460</v>
          </cell>
          <cell r="H277">
            <v>4196</v>
          </cell>
        </row>
        <row r="278">
          <cell r="B278" t="str">
            <v>BWSC40020 kg/cm2</v>
          </cell>
          <cell r="C278" t="str">
            <v>BWSC</v>
          </cell>
          <cell r="D278">
            <v>400</v>
          </cell>
          <cell r="E278" t="str">
            <v>20 kg/cm2</v>
          </cell>
          <cell r="F278" t="str">
            <v>Rmt</v>
          </cell>
          <cell r="G278">
            <v>2709</v>
          </cell>
          <cell r="H278">
            <v>4620</v>
          </cell>
        </row>
        <row r="279">
          <cell r="B279" t="str">
            <v>BWSC45020 kg/cm2</v>
          </cell>
          <cell r="C279" t="str">
            <v>BWSC</v>
          </cell>
          <cell r="D279">
            <v>450</v>
          </cell>
          <cell r="E279" t="str">
            <v>20 kg/cm2</v>
          </cell>
          <cell r="F279" t="str">
            <v>Rmt</v>
          </cell>
          <cell r="G279">
            <v>3127</v>
          </cell>
          <cell r="H279">
            <v>5333</v>
          </cell>
        </row>
        <row r="280">
          <cell r="B280" t="str">
            <v>BWSC50020 kg/cm2</v>
          </cell>
          <cell r="C280" t="str">
            <v>BWSC</v>
          </cell>
          <cell r="D280">
            <v>500</v>
          </cell>
          <cell r="E280" t="str">
            <v>20 kg/cm2</v>
          </cell>
          <cell r="F280" t="str">
            <v>Rmt</v>
          </cell>
          <cell r="G280">
            <v>3659</v>
          </cell>
          <cell r="H280">
            <v>6240</v>
          </cell>
        </row>
        <row r="281">
          <cell r="B281" t="str">
            <v>BWSC60020 kg/cm2</v>
          </cell>
          <cell r="C281" t="str">
            <v>BWSC</v>
          </cell>
          <cell r="D281">
            <v>600</v>
          </cell>
          <cell r="E281" t="str">
            <v>20 kg/cm2</v>
          </cell>
          <cell r="F281" t="str">
            <v>Rmt</v>
          </cell>
          <cell r="G281">
            <v>4893</v>
          </cell>
          <cell r="H281">
            <v>8345</v>
          </cell>
        </row>
        <row r="282">
          <cell r="B282" t="str">
            <v>BWSC70020 kg/cm2</v>
          </cell>
          <cell r="C282" t="str">
            <v>BWSC</v>
          </cell>
          <cell r="D282">
            <v>700</v>
          </cell>
          <cell r="E282" t="str">
            <v>20 kg/cm2</v>
          </cell>
          <cell r="F282" t="str">
            <v>Rmt</v>
          </cell>
          <cell r="G282">
            <v>6026</v>
          </cell>
          <cell r="H282">
            <v>10791</v>
          </cell>
        </row>
        <row r="283">
          <cell r="B283" t="str">
            <v>BWSC80020 kg/cm2</v>
          </cell>
          <cell r="C283" t="str">
            <v>BWSC</v>
          </cell>
          <cell r="D283">
            <v>800</v>
          </cell>
          <cell r="E283" t="str">
            <v>20 kg/cm2</v>
          </cell>
          <cell r="F283" t="str">
            <v>Rmt</v>
          </cell>
          <cell r="G283">
            <v>7279</v>
          </cell>
          <cell r="H283">
            <v>13035</v>
          </cell>
        </row>
        <row r="284">
          <cell r="B284" t="str">
            <v>BWSC90020 kg/cm2</v>
          </cell>
          <cell r="C284" t="str">
            <v>BWSC</v>
          </cell>
          <cell r="D284">
            <v>900</v>
          </cell>
          <cell r="E284" t="str">
            <v>20 kg/cm2</v>
          </cell>
          <cell r="F284" t="str">
            <v>Rmt</v>
          </cell>
          <cell r="G284">
            <v>8780</v>
          </cell>
          <cell r="H284">
            <v>15723</v>
          </cell>
        </row>
        <row r="285">
          <cell r="B285" t="str">
            <v>BWSC100020 kg/cm2</v>
          </cell>
          <cell r="C285" t="str">
            <v>BWSC</v>
          </cell>
          <cell r="D285">
            <v>1000</v>
          </cell>
          <cell r="E285" t="str">
            <v>20 kg/cm2</v>
          </cell>
          <cell r="F285" t="str">
            <v>Rmt</v>
          </cell>
          <cell r="G285">
            <v>10397</v>
          </cell>
          <cell r="H285">
            <v>18619</v>
          </cell>
        </row>
        <row r="286">
          <cell r="B286" t="str">
            <v>BWSC110020 kg/cm2</v>
          </cell>
          <cell r="C286" t="str">
            <v>BWSC</v>
          </cell>
          <cell r="D286">
            <v>1100</v>
          </cell>
          <cell r="E286" t="str">
            <v>20 kg/cm2</v>
          </cell>
          <cell r="F286" t="str">
            <v>Rmt</v>
          </cell>
          <cell r="G286">
            <v>13890</v>
          </cell>
          <cell r="H286">
            <v>24874</v>
          </cell>
        </row>
        <row r="287">
          <cell r="B287" t="str">
            <v>BWSC120020 kg/cm2</v>
          </cell>
          <cell r="C287" t="str">
            <v>BWSC</v>
          </cell>
          <cell r="D287">
            <v>1200</v>
          </cell>
          <cell r="E287" t="str">
            <v>20 kg/cm2</v>
          </cell>
          <cell r="F287" t="str">
            <v>Rmt</v>
          </cell>
          <cell r="G287">
            <v>15980</v>
          </cell>
          <cell r="H287">
            <v>28617</v>
          </cell>
        </row>
        <row r="288">
          <cell r="B288" t="str">
            <v>BWSC25022 kg/cm2</v>
          </cell>
          <cell r="C288" t="str">
            <v>BWSC</v>
          </cell>
          <cell r="D288">
            <v>250</v>
          </cell>
          <cell r="E288" t="str">
            <v>22 kg/cm2</v>
          </cell>
          <cell r="F288" t="str">
            <v>Rmt</v>
          </cell>
          <cell r="G288">
            <v>1782</v>
          </cell>
          <cell r="H288">
            <v>3039</v>
          </cell>
        </row>
        <row r="289">
          <cell r="B289" t="str">
            <v>BWSC30022 kg/cm2</v>
          </cell>
          <cell r="C289" t="str">
            <v>BWSC</v>
          </cell>
          <cell r="D289">
            <v>300</v>
          </cell>
          <cell r="E289" t="str">
            <v>22 kg/cm2</v>
          </cell>
          <cell r="F289" t="str">
            <v>Rmt</v>
          </cell>
          <cell r="G289">
            <v>2008</v>
          </cell>
          <cell r="H289">
            <v>3425</v>
          </cell>
        </row>
        <row r="290">
          <cell r="B290" t="str">
            <v>BWSC35022 kg/cm2</v>
          </cell>
          <cell r="C290" t="str">
            <v>BWSC</v>
          </cell>
          <cell r="D290">
            <v>350</v>
          </cell>
          <cell r="E290" t="str">
            <v>22 kg/cm2</v>
          </cell>
          <cell r="F290" t="str">
            <v>Rmt</v>
          </cell>
          <cell r="G290">
            <v>2460</v>
          </cell>
          <cell r="H290">
            <v>4196</v>
          </cell>
        </row>
        <row r="291">
          <cell r="B291" t="str">
            <v>BWSC40022 kg/cm2</v>
          </cell>
          <cell r="C291" t="str">
            <v>BWSC</v>
          </cell>
          <cell r="D291">
            <v>400</v>
          </cell>
          <cell r="E291" t="str">
            <v>22 kg/cm2</v>
          </cell>
          <cell r="F291" t="str">
            <v>Rmt</v>
          </cell>
          <cell r="G291">
            <v>2833</v>
          </cell>
          <cell r="H291">
            <v>4832</v>
          </cell>
        </row>
        <row r="292">
          <cell r="B292" t="str">
            <v>BWSC45022 kg/cm2</v>
          </cell>
          <cell r="C292" t="str">
            <v>BWSC</v>
          </cell>
          <cell r="D292">
            <v>450</v>
          </cell>
          <cell r="E292" t="str">
            <v>22 kg/cm2</v>
          </cell>
          <cell r="F292" t="str">
            <v>Rmt</v>
          </cell>
          <cell r="G292">
            <v>3264</v>
          </cell>
          <cell r="H292">
            <v>5567</v>
          </cell>
        </row>
        <row r="293">
          <cell r="B293" t="str">
            <v>BWSC50022 kg/cm2</v>
          </cell>
          <cell r="C293" t="str">
            <v>BWSC</v>
          </cell>
          <cell r="D293">
            <v>500</v>
          </cell>
          <cell r="E293" t="str">
            <v>22 kg/cm2</v>
          </cell>
          <cell r="F293" t="str">
            <v>Rmt</v>
          </cell>
          <cell r="G293">
            <v>3833</v>
          </cell>
          <cell r="H293">
            <v>6537</v>
          </cell>
        </row>
        <row r="294">
          <cell r="B294" t="str">
            <v>BWSC60022 kg/cm2</v>
          </cell>
          <cell r="C294" t="str">
            <v>BWSC</v>
          </cell>
          <cell r="D294">
            <v>600</v>
          </cell>
          <cell r="E294" t="str">
            <v>22 kg/cm2</v>
          </cell>
          <cell r="F294" t="str">
            <v>Rmt</v>
          </cell>
          <cell r="G294">
            <v>5117</v>
          </cell>
          <cell r="H294">
            <v>8727</v>
          </cell>
        </row>
        <row r="295">
          <cell r="B295" t="str">
            <v>BWSC70022 kg/cm2</v>
          </cell>
          <cell r="C295" t="str">
            <v>BWSC</v>
          </cell>
          <cell r="D295">
            <v>700</v>
          </cell>
          <cell r="E295" t="str">
            <v>22 kg/cm2</v>
          </cell>
          <cell r="F295" t="str">
            <v>Rmt</v>
          </cell>
          <cell r="G295">
            <v>6356</v>
          </cell>
          <cell r="H295">
            <v>11382</v>
          </cell>
        </row>
        <row r="296">
          <cell r="B296" t="str">
            <v>BWSC80022 kg/cm2</v>
          </cell>
          <cell r="C296" t="str">
            <v>BWSC</v>
          </cell>
          <cell r="D296">
            <v>800</v>
          </cell>
          <cell r="E296" t="str">
            <v>22 kg/cm2</v>
          </cell>
          <cell r="F296" t="str">
            <v>Rmt</v>
          </cell>
          <cell r="G296">
            <v>7853</v>
          </cell>
          <cell r="H296">
            <v>14063</v>
          </cell>
        </row>
        <row r="297">
          <cell r="B297" t="str">
            <v>BWSC90022 kg/cm2</v>
          </cell>
          <cell r="C297" t="str">
            <v>BWSC</v>
          </cell>
          <cell r="D297">
            <v>900</v>
          </cell>
          <cell r="E297" t="str">
            <v>22 kg/cm2</v>
          </cell>
          <cell r="F297" t="str">
            <v>Rmt</v>
          </cell>
          <cell r="G297">
            <v>9349</v>
          </cell>
          <cell r="H297">
            <v>16472</v>
          </cell>
        </row>
        <row r="298">
          <cell r="B298" t="str">
            <v>BWSC100022 kg/cm2</v>
          </cell>
          <cell r="C298" t="str">
            <v>BWSC</v>
          </cell>
          <cell r="D298">
            <v>1000</v>
          </cell>
          <cell r="E298" t="str">
            <v>22 kg/cm2</v>
          </cell>
          <cell r="F298" t="str">
            <v>Rmt</v>
          </cell>
          <cell r="G298">
            <v>11375</v>
          </cell>
          <cell r="H298">
            <v>20370</v>
          </cell>
        </row>
        <row r="299">
          <cell r="B299" t="str">
            <v>BWSC110022 kg/cm2</v>
          </cell>
          <cell r="C299" t="str">
            <v>BWSC</v>
          </cell>
          <cell r="D299">
            <v>1100</v>
          </cell>
          <cell r="E299" t="str">
            <v>22 kg/cm2</v>
          </cell>
          <cell r="F299" t="str">
            <v>Rmt</v>
          </cell>
          <cell r="G299">
            <v>14840</v>
          </cell>
          <cell r="H299">
            <v>26575</v>
          </cell>
        </row>
        <row r="300">
          <cell r="B300" t="str">
            <v>BWSC120022 kg/cm2</v>
          </cell>
          <cell r="C300" t="str">
            <v>BWSC</v>
          </cell>
          <cell r="D300">
            <v>1200</v>
          </cell>
          <cell r="E300" t="str">
            <v>22 kg/cm2</v>
          </cell>
          <cell r="F300" t="str">
            <v>Rmt</v>
          </cell>
          <cell r="G300">
            <v>17400</v>
          </cell>
          <cell r="H300">
            <v>31159</v>
          </cell>
        </row>
        <row r="301">
          <cell r="B301" t="str">
            <v>BWSC25024 kg/cm2</v>
          </cell>
          <cell r="C301" t="str">
            <v>BWSC</v>
          </cell>
          <cell r="D301">
            <v>250</v>
          </cell>
          <cell r="E301" t="str">
            <v>24 kg/cm2</v>
          </cell>
          <cell r="F301" t="str">
            <v>Rmt</v>
          </cell>
          <cell r="G301">
            <v>1782</v>
          </cell>
          <cell r="H301">
            <v>3039</v>
          </cell>
        </row>
        <row r="302">
          <cell r="B302" t="str">
            <v>BWSC30024 kg/cm2</v>
          </cell>
          <cell r="C302" t="str">
            <v>BWSC</v>
          </cell>
          <cell r="D302">
            <v>300</v>
          </cell>
          <cell r="E302" t="str">
            <v>24 kg/cm2</v>
          </cell>
          <cell r="F302" t="str">
            <v>Rmt</v>
          </cell>
          <cell r="G302">
            <v>2056</v>
          </cell>
          <cell r="H302">
            <v>3507</v>
          </cell>
        </row>
        <row r="303">
          <cell r="B303" t="str">
            <v>BWSC35024 kg/cm2</v>
          </cell>
          <cell r="C303" t="str">
            <v>BWSC</v>
          </cell>
          <cell r="D303">
            <v>350</v>
          </cell>
          <cell r="E303" t="str">
            <v>24 kg/cm2</v>
          </cell>
          <cell r="F303" t="str">
            <v>Rmt</v>
          </cell>
          <cell r="G303">
            <v>2521</v>
          </cell>
          <cell r="H303">
            <v>4300</v>
          </cell>
        </row>
        <row r="304">
          <cell r="B304" t="str">
            <v>BWSC40024 kg/cm2</v>
          </cell>
          <cell r="C304" t="str">
            <v>BWSC</v>
          </cell>
          <cell r="D304">
            <v>400</v>
          </cell>
          <cell r="E304" t="str">
            <v>24 kg/cm2</v>
          </cell>
          <cell r="F304" t="str">
            <v>Rmt</v>
          </cell>
          <cell r="G304">
            <v>2943</v>
          </cell>
          <cell r="H304">
            <v>5019</v>
          </cell>
        </row>
        <row r="305">
          <cell r="B305" t="str">
            <v>BWSC45024 kg/cm2</v>
          </cell>
          <cell r="C305" t="str">
            <v>BWSC</v>
          </cell>
          <cell r="D305">
            <v>450</v>
          </cell>
          <cell r="E305" t="str">
            <v>24 kg/cm2</v>
          </cell>
          <cell r="F305" t="str">
            <v>Rmt</v>
          </cell>
          <cell r="G305">
            <v>3403</v>
          </cell>
          <cell r="H305">
            <v>5804</v>
          </cell>
        </row>
        <row r="306">
          <cell r="B306" t="str">
            <v>BWSC50024 kg/cm2</v>
          </cell>
          <cell r="C306" t="str">
            <v>BWSC</v>
          </cell>
          <cell r="D306">
            <v>500</v>
          </cell>
          <cell r="E306" t="str">
            <v>24 kg/cm2</v>
          </cell>
          <cell r="F306" t="str">
            <v>Rmt</v>
          </cell>
          <cell r="G306">
            <v>4020</v>
          </cell>
          <cell r="H306">
            <v>6856</v>
          </cell>
        </row>
        <row r="307">
          <cell r="B307" t="str">
            <v>BWSC60024 kg/cm2</v>
          </cell>
          <cell r="C307" t="str">
            <v>BWSC</v>
          </cell>
          <cell r="D307">
            <v>600</v>
          </cell>
          <cell r="E307" t="str">
            <v>24 kg/cm2</v>
          </cell>
          <cell r="F307" t="str">
            <v>Rmt</v>
          </cell>
          <cell r="G307">
            <v>5374</v>
          </cell>
          <cell r="H307">
            <v>9165</v>
          </cell>
        </row>
        <row r="308">
          <cell r="B308" t="str">
            <v>BWSC70024 kg/cm2</v>
          </cell>
          <cell r="C308" t="str">
            <v>BWSC</v>
          </cell>
          <cell r="D308">
            <v>700</v>
          </cell>
          <cell r="E308" t="str">
            <v>24 kg/cm2</v>
          </cell>
          <cell r="F308" t="str">
            <v>Rmt</v>
          </cell>
          <cell r="G308">
            <v>6796</v>
          </cell>
          <cell r="H308">
            <v>12170</v>
          </cell>
        </row>
        <row r="309">
          <cell r="B309" t="str">
            <v>BWSC80024 kg/cm2</v>
          </cell>
          <cell r="C309" t="str">
            <v>BWSC</v>
          </cell>
          <cell r="D309">
            <v>800</v>
          </cell>
          <cell r="E309" t="str">
            <v>24 kg/cm2</v>
          </cell>
          <cell r="F309" t="str">
            <v>Rmt</v>
          </cell>
          <cell r="G309">
            <v>8285</v>
          </cell>
          <cell r="H309">
            <v>14837</v>
          </cell>
        </row>
        <row r="310">
          <cell r="B310" t="str">
            <v>BWSC90024 kg/cm2</v>
          </cell>
          <cell r="C310" t="str">
            <v>BWSC</v>
          </cell>
          <cell r="D310">
            <v>900</v>
          </cell>
          <cell r="E310" t="str">
            <v>24 kg/cm2</v>
          </cell>
          <cell r="F310" t="str">
            <v>Rmt</v>
          </cell>
          <cell r="G310">
            <v>10180</v>
          </cell>
          <cell r="H310">
            <v>18230</v>
          </cell>
        </row>
        <row r="311">
          <cell r="B311" t="str">
            <v>BWSC100024 kg/cm2</v>
          </cell>
          <cell r="C311" t="str">
            <v>BWSC</v>
          </cell>
          <cell r="D311">
            <v>1000</v>
          </cell>
          <cell r="E311" t="str">
            <v>24 kg/cm2</v>
          </cell>
          <cell r="F311" t="str">
            <v>Rmt</v>
          </cell>
          <cell r="G311">
            <v>12184</v>
          </cell>
          <cell r="H311">
            <v>21819</v>
          </cell>
        </row>
        <row r="312">
          <cell r="B312" t="str">
            <v>BWSC110024 kg/cm2</v>
          </cell>
          <cell r="C312" t="str">
            <v>BWSC</v>
          </cell>
          <cell r="D312">
            <v>1100</v>
          </cell>
          <cell r="E312" t="str">
            <v>24 kg/cm2</v>
          </cell>
          <cell r="F312" t="str">
            <v>Rmt</v>
          </cell>
          <cell r="G312">
            <v>16060</v>
          </cell>
          <cell r="H312">
            <v>28760</v>
          </cell>
        </row>
        <row r="313">
          <cell r="B313" t="str">
            <v>BWSC120024 kg/cm2</v>
          </cell>
          <cell r="C313" t="str">
            <v>BWSC</v>
          </cell>
          <cell r="D313">
            <v>1200</v>
          </cell>
          <cell r="E313" t="str">
            <v>24 kg/cm2</v>
          </cell>
          <cell r="F313" t="str">
            <v>Rmt</v>
          </cell>
          <cell r="G313">
            <v>18580</v>
          </cell>
          <cell r="H313">
            <v>33273</v>
          </cell>
        </row>
        <row r="314">
          <cell r="B314" t="str">
            <v>BWSC25026 kg/cm2</v>
          </cell>
          <cell r="C314" t="str">
            <v>BWSC</v>
          </cell>
          <cell r="D314">
            <v>250</v>
          </cell>
          <cell r="E314" t="str">
            <v>26 kg/cm2</v>
          </cell>
          <cell r="F314" t="str">
            <v>Rmt</v>
          </cell>
          <cell r="G314">
            <v>1782</v>
          </cell>
          <cell r="H314">
            <v>3039</v>
          </cell>
        </row>
        <row r="315">
          <cell r="B315" t="str">
            <v>BWSC30026 kg/cm2</v>
          </cell>
          <cell r="C315" t="str">
            <v>BWSC</v>
          </cell>
          <cell r="D315">
            <v>300</v>
          </cell>
          <cell r="E315" t="str">
            <v>26 kg/cm2</v>
          </cell>
          <cell r="F315" t="str">
            <v>Rmt</v>
          </cell>
          <cell r="G315">
            <v>2134</v>
          </cell>
          <cell r="H315">
            <v>3640</v>
          </cell>
        </row>
        <row r="316">
          <cell r="B316" t="str">
            <v>BWSC35026 kg/cm2</v>
          </cell>
          <cell r="C316" t="str">
            <v>BWSC</v>
          </cell>
          <cell r="D316">
            <v>350</v>
          </cell>
          <cell r="E316" t="str">
            <v>26 kg/cm2</v>
          </cell>
          <cell r="F316" t="str">
            <v>Rmt</v>
          </cell>
          <cell r="G316">
            <v>2606</v>
          </cell>
          <cell r="H316">
            <v>4445</v>
          </cell>
        </row>
        <row r="317">
          <cell r="B317" t="str">
            <v>BWSC40026 kg/cm2</v>
          </cell>
          <cell r="C317" t="str">
            <v>BWSC</v>
          </cell>
          <cell r="D317">
            <v>400</v>
          </cell>
          <cell r="E317" t="str">
            <v>26 kg/cm2</v>
          </cell>
          <cell r="F317" t="str">
            <v>Rmt</v>
          </cell>
          <cell r="G317">
            <v>3054</v>
          </cell>
          <cell r="H317">
            <v>5209</v>
          </cell>
        </row>
        <row r="318">
          <cell r="B318" t="str">
            <v>BWSC45026 kg/cm2</v>
          </cell>
          <cell r="C318" t="str">
            <v>BWSC</v>
          </cell>
          <cell r="D318">
            <v>450</v>
          </cell>
          <cell r="E318" t="str">
            <v>26 kg/cm2</v>
          </cell>
          <cell r="F318" t="str">
            <v>Rmt</v>
          </cell>
          <cell r="G318">
            <v>3541</v>
          </cell>
          <cell r="H318">
            <v>6039</v>
          </cell>
        </row>
        <row r="319">
          <cell r="B319" t="str">
            <v>BWSC50026 kg/cm2</v>
          </cell>
          <cell r="C319" t="str">
            <v>BWSC</v>
          </cell>
          <cell r="D319">
            <v>500</v>
          </cell>
          <cell r="E319" t="str">
            <v>26 kg/cm2</v>
          </cell>
          <cell r="F319" t="str">
            <v>Rmt</v>
          </cell>
          <cell r="G319">
            <v>4171</v>
          </cell>
          <cell r="H319">
            <v>7114</v>
          </cell>
        </row>
        <row r="320">
          <cell r="B320" t="str">
            <v>BWSC60026 kg/cm2</v>
          </cell>
          <cell r="C320" t="str">
            <v>BWSC</v>
          </cell>
          <cell r="D320">
            <v>600</v>
          </cell>
          <cell r="E320" t="str">
            <v>26 kg/cm2</v>
          </cell>
          <cell r="F320" t="str">
            <v>Rmt</v>
          </cell>
          <cell r="G320">
            <v>5624</v>
          </cell>
          <cell r="H320">
            <v>9592</v>
          </cell>
        </row>
        <row r="321">
          <cell r="B321" t="str">
            <v>BWSC70026 kg/cm2</v>
          </cell>
          <cell r="C321" t="str">
            <v>BWSC</v>
          </cell>
          <cell r="D321">
            <v>700</v>
          </cell>
          <cell r="E321" t="str">
            <v>26 kg/cm2</v>
          </cell>
          <cell r="F321" t="str">
            <v>Rmt</v>
          </cell>
          <cell r="G321">
            <v>7086</v>
          </cell>
          <cell r="H321">
            <v>12689</v>
          </cell>
        </row>
        <row r="322">
          <cell r="B322" t="str">
            <v>BWSC80026 kg/cm2</v>
          </cell>
          <cell r="C322" t="str">
            <v>BWSC</v>
          </cell>
          <cell r="D322">
            <v>800</v>
          </cell>
          <cell r="E322" t="str">
            <v>26 kg/cm2</v>
          </cell>
          <cell r="F322" t="str">
            <v>Rmt</v>
          </cell>
          <cell r="G322">
            <v>8957</v>
          </cell>
          <cell r="H322">
            <v>16040</v>
          </cell>
        </row>
        <row r="323">
          <cell r="B323" t="str">
            <v>BWSC90026 kg/cm2</v>
          </cell>
          <cell r="C323" t="str">
            <v>BWSC</v>
          </cell>
          <cell r="D323">
            <v>900</v>
          </cell>
          <cell r="E323" t="str">
            <v>26 kg/cm2</v>
          </cell>
          <cell r="F323" t="str">
            <v>Rmt</v>
          </cell>
          <cell r="G323">
            <v>10812</v>
          </cell>
          <cell r="H323">
            <v>19362</v>
          </cell>
        </row>
        <row r="324">
          <cell r="B324" t="str">
            <v>BWSC100026 kg/cm2</v>
          </cell>
          <cell r="C324" t="str">
            <v>BWSC</v>
          </cell>
          <cell r="D324">
            <v>1000</v>
          </cell>
          <cell r="E324" t="str">
            <v>26 kg/cm2</v>
          </cell>
          <cell r="F324" t="str">
            <v>Rmt</v>
          </cell>
          <cell r="G324">
            <v>13334</v>
          </cell>
          <cell r="H324">
            <v>23878</v>
          </cell>
        </row>
        <row r="325">
          <cell r="B325" t="str">
            <v>BWSC110026 kg/cm2</v>
          </cell>
          <cell r="C325" t="str">
            <v>BWSC</v>
          </cell>
          <cell r="D325">
            <v>1100</v>
          </cell>
          <cell r="E325" t="str">
            <v>26 kg/cm2</v>
          </cell>
          <cell r="F325" t="str">
            <v>Rmt</v>
          </cell>
          <cell r="G325">
            <v>17260</v>
          </cell>
          <cell r="H325">
            <v>30909</v>
          </cell>
        </row>
        <row r="326">
          <cell r="B326" t="str">
            <v>BWSC120026 kg/cm2</v>
          </cell>
          <cell r="C326" t="str">
            <v>BWSC</v>
          </cell>
          <cell r="D326">
            <v>1200</v>
          </cell>
          <cell r="E326" t="str">
            <v>26 kg/cm2</v>
          </cell>
          <cell r="F326" t="str">
            <v>Rmt</v>
          </cell>
          <cell r="G326">
            <v>19520</v>
          </cell>
          <cell r="H326">
            <v>34956</v>
          </cell>
        </row>
        <row r="327">
          <cell r="B327" t="str">
            <v>BWSC25028 kg/cm2</v>
          </cell>
          <cell r="C327" t="str">
            <v>BWSC</v>
          </cell>
          <cell r="D327">
            <v>250</v>
          </cell>
          <cell r="E327" t="str">
            <v>28 kg/cm2</v>
          </cell>
          <cell r="F327" t="str">
            <v>Rmt</v>
          </cell>
          <cell r="G327">
            <v>1799</v>
          </cell>
          <cell r="H327">
            <v>3068</v>
          </cell>
        </row>
        <row r="328">
          <cell r="B328" t="str">
            <v>BWSC30028 kg/cm2</v>
          </cell>
          <cell r="C328" t="str">
            <v>BWSC</v>
          </cell>
          <cell r="D328">
            <v>300</v>
          </cell>
          <cell r="E328" t="str">
            <v>28 kg/cm2</v>
          </cell>
          <cell r="F328" t="str">
            <v>Rmt</v>
          </cell>
          <cell r="G328">
            <v>2172</v>
          </cell>
          <cell r="H328">
            <v>3704</v>
          </cell>
        </row>
        <row r="329">
          <cell r="B329" t="str">
            <v>BWSC35028 kg/cm2</v>
          </cell>
          <cell r="C329" t="str">
            <v>BWSC</v>
          </cell>
          <cell r="D329">
            <v>350</v>
          </cell>
          <cell r="E329" t="str">
            <v>28 kg/cm2</v>
          </cell>
          <cell r="F329" t="str">
            <v>Rmt</v>
          </cell>
          <cell r="G329">
            <v>2679</v>
          </cell>
          <cell r="H329">
            <v>4569</v>
          </cell>
        </row>
        <row r="330">
          <cell r="B330" t="str">
            <v>BWSC40028 kg/cm2</v>
          </cell>
          <cell r="C330" t="str">
            <v>BWSC</v>
          </cell>
          <cell r="D330">
            <v>400</v>
          </cell>
          <cell r="E330" t="str">
            <v>28 kg/cm2</v>
          </cell>
          <cell r="F330" t="str">
            <v>Rmt</v>
          </cell>
          <cell r="G330">
            <v>3165</v>
          </cell>
          <cell r="H330">
            <v>5398</v>
          </cell>
        </row>
        <row r="331">
          <cell r="B331" t="str">
            <v>BWSC45028 kg/cm2</v>
          </cell>
          <cell r="C331" t="str">
            <v>BWSC</v>
          </cell>
          <cell r="D331">
            <v>450</v>
          </cell>
          <cell r="E331" t="str">
            <v>28 kg/cm2</v>
          </cell>
          <cell r="F331" t="str">
            <v>Rmt</v>
          </cell>
          <cell r="G331">
            <v>3682</v>
          </cell>
          <cell r="H331">
            <v>6280</v>
          </cell>
        </row>
        <row r="332">
          <cell r="B332" t="str">
            <v>BWSC50028 kg/cm2</v>
          </cell>
          <cell r="C332" t="str">
            <v>BWSC</v>
          </cell>
          <cell r="D332">
            <v>500</v>
          </cell>
          <cell r="E332" t="str">
            <v>28 kg/cm2</v>
          </cell>
          <cell r="F332" t="str">
            <v>Rmt</v>
          </cell>
          <cell r="G332">
            <v>4492</v>
          </cell>
          <cell r="H332">
            <v>7661</v>
          </cell>
        </row>
        <row r="333">
          <cell r="B333" t="str">
            <v>BWSC60028 kg/cm2</v>
          </cell>
          <cell r="C333" t="str">
            <v>BWSC</v>
          </cell>
          <cell r="D333">
            <v>600</v>
          </cell>
          <cell r="E333" t="str">
            <v>28 kg/cm2</v>
          </cell>
          <cell r="F333" t="str">
            <v>Rmt</v>
          </cell>
          <cell r="G333">
            <v>5971</v>
          </cell>
          <cell r="H333">
            <v>10184</v>
          </cell>
        </row>
        <row r="334">
          <cell r="B334" t="str">
            <v>BWSC70028 kg/cm2</v>
          </cell>
          <cell r="C334" t="str">
            <v>BWSC</v>
          </cell>
          <cell r="D334">
            <v>700</v>
          </cell>
          <cell r="E334" t="str">
            <v>28 kg/cm2</v>
          </cell>
          <cell r="F334" t="str">
            <v>Rmt</v>
          </cell>
          <cell r="G334">
            <v>7433</v>
          </cell>
          <cell r="H334">
            <v>13311</v>
          </cell>
        </row>
        <row r="335">
          <cell r="B335" t="str">
            <v>BWSC80028 kg/cm2</v>
          </cell>
          <cell r="C335" t="str">
            <v>BWSC</v>
          </cell>
          <cell r="D335">
            <v>800</v>
          </cell>
          <cell r="E335" t="str">
            <v>28 kg/cm2</v>
          </cell>
          <cell r="F335" t="str">
            <v>Rmt</v>
          </cell>
          <cell r="G335">
            <v>9388</v>
          </cell>
          <cell r="H335">
            <v>16812</v>
          </cell>
        </row>
        <row r="336">
          <cell r="B336" t="str">
            <v>BWSC90028 kg/cm2</v>
          </cell>
          <cell r="C336" t="str">
            <v>BWSC</v>
          </cell>
          <cell r="D336">
            <v>900</v>
          </cell>
          <cell r="E336" t="str">
            <v>28 kg/cm2</v>
          </cell>
          <cell r="F336" t="str">
            <v>Rmt</v>
          </cell>
          <cell r="G336">
            <v>11377</v>
          </cell>
          <cell r="H336">
            <v>20374</v>
          </cell>
        </row>
        <row r="337">
          <cell r="B337" t="str">
            <v>BWSC100028 kg/cm2</v>
          </cell>
          <cell r="C337" t="str">
            <v>BWSC</v>
          </cell>
          <cell r="D337">
            <v>1000</v>
          </cell>
          <cell r="E337" t="str">
            <v>28 kg/cm2</v>
          </cell>
          <cell r="F337" t="str">
            <v>Rmt</v>
          </cell>
          <cell r="G337">
            <v>13959</v>
          </cell>
          <cell r="H337">
            <v>24997</v>
          </cell>
        </row>
        <row r="338">
          <cell r="B338" t="str">
            <v>BWSC110028 kg/cm2</v>
          </cell>
          <cell r="C338" t="str">
            <v>BWSC</v>
          </cell>
          <cell r="D338">
            <v>1100</v>
          </cell>
          <cell r="E338" t="str">
            <v>28 kg/cm2</v>
          </cell>
          <cell r="F338" t="str">
            <v>Rmt</v>
          </cell>
          <cell r="G338">
            <v>18430</v>
          </cell>
          <cell r="H338">
            <v>33004</v>
          </cell>
        </row>
        <row r="339">
          <cell r="B339" t="str">
            <v>BWSC120028 kg/cm2</v>
          </cell>
          <cell r="C339" t="str">
            <v>BWSC</v>
          </cell>
          <cell r="D339">
            <v>1200</v>
          </cell>
          <cell r="E339" t="str">
            <v>28 kg/cm2</v>
          </cell>
          <cell r="F339" t="str">
            <v>Rmt</v>
          </cell>
          <cell r="G339">
            <v>21760</v>
          </cell>
          <cell r="H339">
            <v>38967</v>
          </cell>
        </row>
        <row r="340">
          <cell r="B340" t="str">
            <v>BWSC25030 kg/cm2</v>
          </cell>
          <cell r="C340" t="str">
            <v>BWSC</v>
          </cell>
          <cell r="D340">
            <v>250</v>
          </cell>
          <cell r="E340" t="str">
            <v>30 kg/cm2</v>
          </cell>
          <cell r="F340" t="str">
            <v>Rmt</v>
          </cell>
          <cell r="G340">
            <v>1865</v>
          </cell>
          <cell r="H340">
            <v>3181</v>
          </cell>
        </row>
        <row r="341">
          <cell r="B341" t="str">
            <v>BWSC30030 kg/cm2</v>
          </cell>
          <cell r="C341" t="str">
            <v>BWSC</v>
          </cell>
          <cell r="D341">
            <v>300</v>
          </cell>
          <cell r="E341" t="str">
            <v>30 kg/cm2</v>
          </cell>
          <cell r="F341" t="str">
            <v>Rmt</v>
          </cell>
          <cell r="G341">
            <v>2250</v>
          </cell>
          <cell r="H341">
            <v>3837</v>
          </cell>
        </row>
        <row r="342">
          <cell r="B342" t="str">
            <v>BWSC35030 kg/cm2</v>
          </cell>
          <cell r="C342" t="str">
            <v>BWSC</v>
          </cell>
          <cell r="D342">
            <v>350</v>
          </cell>
          <cell r="E342" t="str">
            <v>30 kg/cm2</v>
          </cell>
          <cell r="F342" t="str">
            <v>Rmt</v>
          </cell>
          <cell r="G342">
            <v>2754</v>
          </cell>
          <cell r="H342">
            <v>4697</v>
          </cell>
        </row>
        <row r="343">
          <cell r="B343" t="str">
            <v>BWSC40030 kg/cm2</v>
          </cell>
          <cell r="C343" t="str">
            <v>BWSC</v>
          </cell>
          <cell r="D343">
            <v>400</v>
          </cell>
          <cell r="E343" t="str">
            <v>30 kg/cm2</v>
          </cell>
          <cell r="F343" t="str">
            <v>Rmt</v>
          </cell>
          <cell r="G343">
            <v>3547</v>
          </cell>
          <cell r="H343">
            <v>6049</v>
          </cell>
        </row>
        <row r="344">
          <cell r="B344" t="str">
            <v>BWSC45030 kg/cm2</v>
          </cell>
          <cell r="C344" t="str">
            <v>BWSC</v>
          </cell>
          <cell r="D344">
            <v>450</v>
          </cell>
          <cell r="E344" t="str">
            <v>30 kg/cm2</v>
          </cell>
          <cell r="F344" t="str">
            <v>Rmt</v>
          </cell>
          <cell r="G344">
            <v>3954</v>
          </cell>
          <cell r="H344">
            <v>6744</v>
          </cell>
        </row>
        <row r="345">
          <cell r="B345" t="str">
            <v>BWSC50030 kg/cm2</v>
          </cell>
          <cell r="C345" t="str">
            <v>BWSC</v>
          </cell>
          <cell r="D345">
            <v>500</v>
          </cell>
          <cell r="E345" t="str">
            <v>30 kg/cm2</v>
          </cell>
          <cell r="F345" t="str">
            <v>Rmt</v>
          </cell>
          <cell r="G345">
            <v>4662</v>
          </cell>
          <cell r="H345">
            <v>7951</v>
          </cell>
        </row>
        <row r="346">
          <cell r="B346" t="str">
            <v>BWSC60030 kg/cm2</v>
          </cell>
          <cell r="C346" t="str">
            <v>BWSC</v>
          </cell>
          <cell r="D346">
            <v>600</v>
          </cell>
          <cell r="E346" t="str">
            <v>30 kg/cm2</v>
          </cell>
          <cell r="F346" t="str">
            <v>Rmt</v>
          </cell>
          <cell r="G346">
            <v>6184</v>
          </cell>
          <cell r="H346">
            <v>10547</v>
          </cell>
        </row>
        <row r="347">
          <cell r="B347" t="str">
            <v>BWSC70030 kg/cm2</v>
          </cell>
          <cell r="C347" t="str">
            <v>BWSC</v>
          </cell>
          <cell r="D347">
            <v>700</v>
          </cell>
          <cell r="E347" t="str">
            <v>30 kg/cm2</v>
          </cell>
          <cell r="F347" t="str">
            <v>Rmt</v>
          </cell>
          <cell r="G347">
            <v>7810</v>
          </cell>
          <cell r="H347">
            <v>13986</v>
          </cell>
        </row>
        <row r="348">
          <cell r="B348" t="str">
            <v>BWSC80030 kg/cm2</v>
          </cell>
          <cell r="C348" t="str">
            <v>BWSC</v>
          </cell>
          <cell r="D348">
            <v>800</v>
          </cell>
          <cell r="E348" t="str">
            <v>30 kg/cm2</v>
          </cell>
          <cell r="F348" t="str">
            <v>Rmt</v>
          </cell>
          <cell r="G348">
            <v>9850</v>
          </cell>
          <cell r="H348">
            <v>17639</v>
          </cell>
        </row>
        <row r="349">
          <cell r="B349" t="str">
            <v>BWSC90030 kg/cm2</v>
          </cell>
          <cell r="C349" t="str">
            <v>BWSC</v>
          </cell>
          <cell r="D349">
            <v>900</v>
          </cell>
          <cell r="E349" t="str">
            <v>30 kg/cm2</v>
          </cell>
          <cell r="F349" t="str">
            <v>Rmt</v>
          </cell>
          <cell r="G349">
            <v>12005</v>
          </cell>
          <cell r="H349">
            <v>21498</v>
          </cell>
        </row>
        <row r="350">
          <cell r="B350" t="str">
            <v>BWSC100030 kg/cm2</v>
          </cell>
          <cell r="C350" t="str">
            <v>BWSC</v>
          </cell>
          <cell r="D350">
            <v>1000</v>
          </cell>
          <cell r="E350" t="str">
            <v>30 kg/cm2</v>
          </cell>
          <cell r="F350" t="str">
            <v>Rmt</v>
          </cell>
          <cell r="G350">
            <v>14797</v>
          </cell>
          <cell r="H350">
            <v>26498</v>
          </cell>
        </row>
        <row r="351">
          <cell r="B351" t="str">
            <v>BWSC110030 kg/cm2</v>
          </cell>
          <cell r="C351" t="str">
            <v>BWSC</v>
          </cell>
          <cell r="D351">
            <v>1100</v>
          </cell>
          <cell r="E351" t="str">
            <v>30 kg/cm2</v>
          </cell>
          <cell r="F351" t="str">
            <v>Rmt</v>
          </cell>
          <cell r="G351">
            <v>19840</v>
          </cell>
          <cell r="H351">
            <v>35529</v>
          </cell>
        </row>
        <row r="352">
          <cell r="B352" t="str">
            <v>BWSC120030 kg/cm2</v>
          </cell>
          <cell r="C352" t="str">
            <v>BWSC</v>
          </cell>
          <cell r="D352">
            <v>1200</v>
          </cell>
          <cell r="E352" t="str">
            <v>30 kg/cm2</v>
          </cell>
          <cell r="F352" t="str">
            <v>Rmt</v>
          </cell>
          <cell r="G352">
            <v>23750</v>
          </cell>
          <cell r="H352">
            <v>42531</v>
          </cell>
        </row>
        <row r="353">
          <cell r="B353" t="str">
            <v>AC80CL-10</v>
          </cell>
          <cell r="C353" t="str">
            <v>AC</v>
          </cell>
          <cell r="D353">
            <v>80</v>
          </cell>
          <cell r="E353" t="str">
            <v>CL-10</v>
          </cell>
          <cell r="F353" t="str">
            <v>Rmt</v>
          </cell>
          <cell r="G353">
            <v>101.31</v>
          </cell>
          <cell r="H353">
            <v>123</v>
          </cell>
        </row>
        <row r="354">
          <cell r="B354" t="str">
            <v>AC100CL-10</v>
          </cell>
          <cell r="C354" t="str">
            <v>AC</v>
          </cell>
          <cell r="D354">
            <v>100</v>
          </cell>
          <cell r="E354" t="str">
            <v>CL-10</v>
          </cell>
          <cell r="F354" t="str">
            <v>Rmt</v>
          </cell>
          <cell r="G354">
            <v>127.63</v>
          </cell>
          <cell r="H354">
            <v>161</v>
          </cell>
        </row>
        <row r="355">
          <cell r="B355" t="str">
            <v>AC125CL-10</v>
          </cell>
          <cell r="C355" t="str">
            <v>AC</v>
          </cell>
          <cell r="D355">
            <v>125</v>
          </cell>
          <cell r="E355" t="str">
            <v>CL-10</v>
          </cell>
          <cell r="F355" t="str">
            <v>Rmt</v>
          </cell>
          <cell r="G355">
            <v>160.35</v>
          </cell>
          <cell r="H355">
            <v>211</v>
          </cell>
        </row>
        <row r="356">
          <cell r="B356" t="str">
            <v>AC150CL-10</v>
          </cell>
          <cell r="C356" t="str">
            <v>AC</v>
          </cell>
          <cell r="D356">
            <v>150</v>
          </cell>
          <cell r="E356" t="str">
            <v>CL-10</v>
          </cell>
          <cell r="F356" t="str">
            <v>Rmt</v>
          </cell>
          <cell r="G356">
            <v>198.81</v>
          </cell>
          <cell r="H356">
            <v>299</v>
          </cell>
        </row>
        <row r="357">
          <cell r="B357" t="str">
            <v>AC200CL-10</v>
          </cell>
          <cell r="C357" t="str">
            <v>AC</v>
          </cell>
          <cell r="D357">
            <v>200</v>
          </cell>
          <cell r="E357" t="str">
            <v>CL-10</v>
          </cell>
          <cell r="F357" t="str">
            <v>Rmt</v>
          </cell>
          <cell r="G357">
            <v>312.54000000000002</v>
          </cell>
          <cell r="H357">
            <v>498</v>
          </cell>
        </row>
        <row r="358">
          <cell r="B358" t="str">
            <v>AC250CL-10</v>
          </cell>
          <cell r="C358" t="str">
            <v>AC</v>
          </cell>
          <cell r="D358">
            <v>250</v>
          </cell>
          <cell r="E358" t="str">
            <v>CL-10</v>
          </cell>
          <cell r="F358" t="str">
            <v>Rmt</v>
          </cell>
          <cell r="G358">
            <v>407.45</v>
          </cell>
          <cell r="H358">
            <v>629</v>
          </cell>
        </row>
        <row r="359">
          <cell r="B359" t="str">
            <v>AC300CL-10</v>
          </cell>
          <cell r="C359" t="str">
            <v>AC</v>
          </cell>
          <cell r="D359">
            <v>300</v>
          </cell>
          <cell r="E359" t="str">
            <v>CL-10</v>
          </cell>
          <cell r="F359" t="str">
            <v>Rmt</v>
          </cell>
          <cell r="G359">
            <v>526.9</v>
          </cell>
          <cell r="H359">
            <v>884</v>
          </cell>
        </row>
        <row r="360">
          <cell r="B360" t="str">
            <v>AC350CL-10</v>
          </cell>
          <cell r="C360" t="str">
            <v>AC</v>
          </cell>
          <cell r="D360">
            <v>350</v>
          </cell>
          <cell r="E360" t="str">
            <v>CL-10</v>
          </cell>
          <cell r="F360" t="str">
            <v>Rmt</v>
          </cell>
          <cell r="G360">
            <v>647.99</v>
          </cell>
          <cell r="H360">
            <v>1079</v>
          </cell>
        </row>
        <row r="361">
          <cell r="B361" t="str">
            <v>AC400CL-10</v>
          </cell>
          <cell r="C361" t="str">
            <v>AC</v>
          </cell>
          <cell r="D361">
            <v>400</v>
          </cell>
          <cell r="E361" t="str">
            <v>CL-10</v>
          </cell>
          <cell r="F361" t="str">
            <v>Rmt</v>
          </cell>
          <cell r="G361">
            <v>803.85</v>
          </cell>
          <cell r="H361">
            <v>1405</v>
          </cell>
        </row>
        <row r="362">
          <cell r="B362" t="str">
            <v>AC450CL-10</v>
          </cell>
          <cell r="C362" t="str">
            <v>AC</v>
          </cell>
          <cell r="D362">
            <v>450</v>
          </cell>
          <cell r="E362" t="str">
            <v>CL-10</v>
          </cell>
          <cell r="F362" t="str">
            <v>Rmt</v>
          </cell>
          <cell r="G362">
            <v>969.11</v>
          </cell>
          <cell r="H362">
            <v>1653</v>
          </cell>
        </row>
        <row r="363">
          <cell r="B363" t="str">
            <v>AC500CL-10</v>
          </cell>
          <cell r="C363" t="str">
            <v>AC</v>
          </cell>
          <cell r="D363">
            <v>500</v>
          </cell>
          <cell r="E363" t="str">
            <v>CL-10</v>
          </cell>
          <cell r="F363" t="str">
            <v>Rmt</v>
          </cell>
          <cell r="G363">
            <v>1197.79</v>
          </cell>
          <cell r="H363">
            <v>2051</v>
          </cell>
        </row>
        <row r="364">
          <cell r="B364" t="str">
            <v>AC600CL-10</v>
          </cell>
          <cell r="C364" t="str">
            <v>AC</v>
          </cell>
          <cell r="D364">
            <v>600</v>
          </cell>
          <cell r="E364" t="str">
            <v>CL-10</v>
          </cell>
          <cell r="F364" t="str">
            <v>Rmt</v>
          </cell>
          <cell r="G364">
            <v>1677.24</v>
          </cell>
          <cell r="H364">
            <v>2912</v>
          </cell>
        </row>
        <row r="365">
          <cell r="B365" t="str">
            <v>AC80CL-15</v>
          </cell>
          <cell r="C365" t="str">
            <v>AC</v>
          </cell>
          <cell r="D365">
            <v>80</v>
          </cell>
          <cell r="E365" t="str">
            <v>CL-15</v>
          </cell>
          <cell r="F365" t="str">
            <v>Rmt</v>
          </cell>
          <cell r="G365">
            <v>101.92</v>
          </cell>
          <cell r="H365">
            <v>123</v>
          </cell>
        </row>
        <row r="366">
          <cell r="B366" t="str">
            <v>AC100CL-15</v>
          </cell>
          <cell r="C366" t="str">
            <v>AC</v>
          </cell>
          <cell r="D366">
            <v>100</v>
          </cell>
          <cell r="E366" t="str">
            <v>CL-15</v>
          </cell>
          <cell r="F366" t="str">
            <v>Rmt</v>
          </cell>
          <cell r="G366">
            <v>133.85</v>
          </cell>
          <cell r="H366">
            <v>161</v>
          </cell>
        </row>
        <row r="367">
          <cell r="B367" t="str">
            <v>AC125CL-15</v>
          </cell>
          <cell r="C367" t="str">
            <v>AC</v>
          </cell>
          <cell r="D367">
            <v>125</v>
          </cell>
          <cell r="E367" t="str">
            <v>CL-15</v>
          </cell>
          <cell r="F367" t="str">
            <v>Rmt</v>
          </cell>
          <cell r="G367">
            <v>175.49</v>
          </cell>
          <cell r="H367">
            <v>211</v>
          </cell>
        </row>
        <row r="368">
          <cell r="B368" t="str">
            <v>AC150CL-15</v>
          </cell>
          <cell r="C368" t="str">
            <v>AC</v>
          </cell>
          <cell r="D368">
            <v>150</v>
          </cell>
          <cell r="E368" t="str">
            <v>CL-15</v>
          </cell>
          <cell r="F368" t="str">
            <v>Rmt</v>
          </cell>
          <cell r="G368">
            <v>248.39</v>
          </cell>
          <cell r="H368">
            <v>299</v>
          </cell>
        </row>
        <row r="369">
          <cell r="B369" t="str">
            <v>AC200CL-15</v>
          </cell>
          <cell r="C369" t="str">
            <v>AC</v>
          </cell>
          <cell r="D369">
            <v>200</v>
          </cell>
          <cell r="E369" t="str">
            <v>CL-15</v>
          </cell>
          <cell r="F369" t="str">
            <v>Rmt</v>
          </cell>
          <cell r="G369">
            <v>413.99</v>
          </cell>
          <cell r="H369">
            <v>498</v>
          </cell>
        </row>
        <row r="370">
          <cell r="B370" t="str">
            <v>AC250CL-15</v>
          </cell>
          <cell r="C370" t="str">
            <v>AC</v>
          </cell>
          <cell r="D370">
            <v>250</v>
          </cell>
          <cell r="E370" t="str">
            <v>CL-15</v>
          </cell>
          <cell r="F370" t="str">
            <v>Rmt</v>
          </cell>
          <cell r="G370">
            <v>523.62</v>
          </cell>
          <cell r="H370">
            <v>629</v>
          </cell>
        </row>
        <row r="371">
          <cell r="B371" t="str">
            <v>AC300CL-15</v>
          </cell>
          <cell r="C371" t="str">
            <v>AC</v>
          </cell>
          <cell r="D371">
            <v>300</v>
          </cell>
          <cell r="E371" t="str">
            <v>CL-15</v>
          </cell>
          <cell r="F371" t="str">
            <v>Rmt</v>
          </cell>
          <cell r="G371">
            <v>735.12</v>
          </cell>
          <cell r="H371">
            <v>884</v>
          </cell>
        </row>
        <row r="372">
          <cell r="B372" t="str">
            <v>AC350CL-15</v>
          </cell>
          <cell r="C372" t="str">
            <v>AC</v>
          </cell>
          <cell r="D372">
            <v>350</v>
          </cell>
          <cell r="E372" t="str">
            <v>CL-15</v>
          </cell>
          <cell r="F372" t="str">
            <v>Rmt</v>
          </cell>
          <cell r="G372">
            <v>897.93</v>
          </cell>
          <cell r="H372">
            <v>1079</v>
          </cell>
        </row>
        <row r="373">
          <cell r="B373" t="str">
            <v>AC400CL-15</v>
          </cell>
          <cell r="C373" t="str">
            <v>AC</v>
          </cell>
          <cell r="D373">
            <v>400</v>
          </cell>
          <cell r="E373" t="str">
            <v>CL-15</v>
          </cell>
          <cell r="F373" t="str">
            <v>Rmt</v>
          </cell>
          <cell r="G373">
            <v>1168.75</v>
          </cell>
          <cell r="H373">
            <v>1405</v>
          </cell>
        </row>
        <row r="374">
          <cell r="B374" t="str">
            <v>AC450CL-15</v>
          </cell>
          <cell r="C374" t="str">
            <v>AC</v>
          </cell>
          <cell r="D374">
            <v>450</v>
          </cell>
          <cell r="E374" t="str">
            <v>CL-15</v>
          </cell>
          <cell r="F374" t="str">
            <v>Rmt</v>
          </cell>
          <cell r="G374">
            <v>1374.93</v>
          </cell>
          <cell r="H374">
            <v>1653</v>
          </cell>
        </row>
        <row r="375">
          <cell r="B375" t="str">
            <v>AC500CL-15</v>
          </cell>
          <cell r="C375" t="str">
            <v>AC</v>
          </cell>
          <cell r="D375">
            <v>500</v>
          </cell>
          <cell r="E375" t="str">
            <v>CL-15</v>
          </cell>
          <cell r="F375" t="str">
            <v>Rmt</v>
          </cell>
          <cell r="G375">
            <v>1705.88</v>
          </cell>
          <cell r="H375">
            <v>2051</v>
          </cell>
        </row>
        <row r="376">
          <cell r="B376" t="str">
            <v>AC600CL-15</v>
          </cell>
          <cell r="C376" t="str">
            <v>AC</v>
          </cell>
          <cell r="D376">
            <v>600</v>
          </cell>
          <cell r="E376" t="str">
            <v>CL-15</v>
          </cell>
          <cell r="F376" t="str">
            <v>Rmt</v>
          </cell>
          <cell r="G376">
            <v>2422.1999999999998</v>
          </cell>
          <cell r="H376">
            <v>2912</v>
          </cell>
        </row>
        <row r="377">
          <cell r="B377" t="str">
            <v>AC80CL-20</v>
          </cell>
          <cell r="C377" t="str">
            <v>AC</v>
          </cell>
          <cell r="D377">
            <v>80</v>
          </cell>
          <cell r="E377" t="str">
            <v>CL-20</v>
          </cell>
          <cell r="F377" t="str">
            <v>Rmt</v>
          </cell>
          <cell r="G377">
            <v>110.25</v>
          </cell>
          <cell r="H377">
            <v>133</v>
          </cell>
        </row>
        <row r="378">
          <cell r="B378" t="str">
            <v>AC100CL-20</v>
          </cell>
          <cell r="C378" t="str">
            <v>AC</v>
          </cell>
          <cell r="D378">
            <v>100</v>
          </cell>
          <cell r="E378" t="str">
            <v>CL-20</v>
          </cell>
          <cell r="F378" t="str">
            <v>Rmt</v>
          </cell>
          <cell r="G378">
            <v>169.36</v>
          </cell>
          <cell r="H378">
            <v>204</v>
          </cell>
        </row>
        <row r="379">
          <cell r="B379" t="str">
            <v>AC125CL-20</v>
          </cell>
          <cell r="C379" t="str">
            <v>AC</v>
          </cell>
          <cell r="D379">
            <v>125</v>
          </cell>
          <cell r="E379" t="str">
            <v>CL-20</v>
          </cell>
          <cell r="F379" t="str">
            <v>Rmt</v>
          </cell>
          <cell r="G379">
            <v>218.44</v>
          </cell>
          <cell r="H379">
            <v>263</v>
          </cell>
        </row>
        <row r="380">
          <cell r="B380" t="str">
            <v>AC150CL-20</v>
          </cell>
          <cell r="C380" t="str">
            <v>AC</v>
          </cell>
          <cell r="D380">
            <v>150</v>
          </cell>
          <cell r="E380" t="str">
            <v>CL-20</v>
          </cell>
          <cell r="F380" t="str">
            <v>Rmt</v>
          </cell>
          <cell r="G380">
            <v>309.27</v>
          </cell>
          <cell r="H380">
            <v>372</v>
          </cell>
        </row>
        <row r="381">
          <cell r="B381" t="str">
            <v>AC200CL-20</v>
          </cell>
          <cell r="C381" t="str">
            <v>AC</v>
          </cell>
          <cell r="D381">
            <v>200</v>
          </cell>
          <cell r="E381" t="str">
            <v>CL-20</v>
          </cell>
          <cell r="F381" t="str">
            <v>Rmt</v>
          </cell>
          <cell r="G381">
            <v>525.26</v>
          </cell>
          <cell r="H381">
            <v>631</v>
          </cell>
        </row>
        <row r="382">
          <cell r="B382" t="str">
            <v>AC250CL-20</v>
          </cell>
          <cell r="C382" t="str">
            <v>AC</v>
          </cell>
          <cell r="D382">
            <v>250</v>
          </cell>
          <cell r="E382" t="str">
            <v>CL-20</v>
          </cell>
          <cell r="F382" t="str">
            <v>Rmt</v>
          </cell>
          <cell r="G382">
            <v>673.76</v>
          </cell>
          <cell r="H382">
            <v>810</v>
          </cell>
        </row>
        <row r="383">
          <cell r="B383" t="str">
            <v>AC300CL-20</v>
          </cell>
          <cell r="C383" t="str">
            <v>AC</v>
          </cell>
          <cell r="D383">
            <v>300</v>
          </cell>
          <cell r="E383" t="str">
            <v>CL-20</v>
          </cell>
          <cell r="F383" t="str">
            <v>Rmt</v>
          </cell>
          <cell r="G383">
            <v>950.71</v>
          </cell>
          <cell r="H383">
            <v>1143</v>
          </cell>
        </row>
        <row r="384">
          <cell r="B384" t="str">
            <v>AC350CL-20</v>
          </cell>
          <cell r="C384" t="str">
            <v>AC</v>
          </cell>
          <cell r="D384">
            <v>350</v>
          </cell>
          <cell r="E384" t="str">
            <v>CL-20</v>
          </cell>
          <cell r="F384" t="str">
            <v>Rmt</v>
          </cell>
          <cell r="G384">
            <v>1166.3</v>
          </cell>
          <cell r="H384">
            <v>1402</v>
          </cell>
        </row>
        <row r="385">
          <cell r="B385" t="str">
            <v>AC400CL-20</v>
          </cell>
          <cell r="C385" t="str">
            <v>AC</v>
          </cell>
          <cell r="D385">
            <v>400</v>
          </cell>
          <cell r="E385" t="str">
            <v>CL-20</v>
          </cell>
          <cell r="F385" t="str">
            <v>Rmt</v>
          </cell>
          <cell r="G385">
            <v>1522.61</v>
          </cell>
          <cell r="H385">
            <v>1830</v>
          </cell>
        </row>
        <row r="386">
          <cell r="B386" t="str">
            <v>AC450CL-20</v>
          </cell>
          <cell r="C386" t="str">
            <v>AC</v>
          </cell>
          <cell r="D386">
            <v>450</v>
          </cell>
          <cell r="E386" t="str">
            <v>CL-20</v>
          </cell>
          <cell r="F386" t="str">
            <v>Rmt</v>
          </cell>
          <cell r="G386">
            <v>1820.83</v>
          </cell>
          <cell r="H386">
            <v>2189</v>
          </cell>
        </row>
        <row r="387">
          <cell r="B387" t="str">
            <v>AC500CL-20</v>
          </cell>
          <cell r="C387" t="str">
            <v>AC</v>
          </cell>
          <cell r="D387">
            <v>500</v>
          </cell>
          <cell r="E387" t="str">
            <v>CL-20</v>
          </cell>
          <cell r="F387" t="str">
            <v>Rmt</v>
          </cell>
          <cell r="G387">
            <v>2230.7399999999998</v>
          </cell>
          <cell r="H387">
            <v>2682</v>
          </cell>
        </row>
        <row r="388">
          <cell r="B388" t="str">
            <v>AC600CL-20</v>
          </cell>
          <cell r="C388" t="str">
            <v>AC</v>
          </cell>
          <cell r="D388">
            <v>600</v>
          </cell>
          <cell r="E388" t="str">
            <v>CL-20</v>
          </cell>
          <cell r="F388" t="str">
            <v>Rmt</v>
          </cell>
          <cell r="G388">
            <v>3156.91</v>
          </cell>
          <cell r="H388">
            <v>3795</v>
          </cell>
        </row>
        <row r="389">
          <cell r="B389" t="str">
            <v>AC80CL-25</v>
          </cell>
          <cell r="C389" t="str">
            <v>AC</v>
          </cell>
          <cell r="D389">
            <v>80</v>
          </cell>
          <cell r="E389" t="str">
            <v>CL-25</v>
          </cell>
          <cell r="F389" t="str">
            <v>Rmt</v>
          </cell>
          <cell r="G389">
            <v>138.33000000000001</v>
          </cell>
          <cell r="H389">
            <v>166</v>
          </cell>
        </row>
        <row r="390">
          <cell r="B390" t="str">
            <v>AC100CL-25</v>
          </cell>
          <cell r="C390" t="str">
            <v>AC</v>
          </cell>
          <cell r="D390">
            <v>100</v>
          </cell>
          <cell r="E390" t="str">
            <v>CL-25</v>
          </cell>
          <cell r="F390" t="str">
            <v>Rmt</v>
          </cell>
          <cell r="G390">
            <v>209.86</v>
          </cell>
          <cell r="H390">
            <v>252</v>
          </cell>
        </row>
        <row r="391">
          <cell r="B391" t="str">
            <v>AC125CL-25</v>
          </cell>
          <cell r="C391" t="str">
            <v>AC</v>
          </cell>
          <cell r="D391">
            <v>125</v>
          </cell>
          <cell r="E391" t="str">
            <v>CL-25</v>
          </cell>
          <cell r="F391" t="str">
            <v>Rmt</v>
          </cell>
          <cell r="G391">
            <v>275.31</v>
          </cell>
          <cell r="H391">
            <v>331</v>
          </cell>
        </row>
        <row r="392">
          <cell r="B392" t="str">
            <v>AC150CL-25</v>
          </cell>
          <cell r="C392" t="str">
            <v>AC</v>
          </cell>
          <cell r="D392">
            <v>150</v>
          </cell>
          <cell r="E392" t="str">
            <v>CL-25</v>
          </cell>
          <cell r="F392" t="str">
            <v>Rmt</v>
          </cell>
          <cell r="G392">
            <v>386.99</v>
          </cell>
          <cell r="H392">
            <v>465</v>
          </cell>
        </row>
        <row r="393">
          <cell r="B393" t="str">
            <v>AC200CL-25</v>
          </cell>
          <cell r="C393" t="str">
            <v>AC</v>
          </cell>
          <cell r="D393">
            <v>200</v>
          </cell>
          <cell r="E393" t="str">
            <v>CL-25</v>
          </cell>
          <cell r="F393" t="str">
            <v>Rmt</v>
          </cell>
          <cell r="G393">
            <v>666.8</v>
          </cell>
          <cell r="H393">
            <v>802</v>
          </cell>
        </row>
        <row r="394">
          <cell r="B394" t="str">
            <v>AC250CL-25</v>
          </cell>
          <cell r="C394" t="str">
            <v>AC</v>
          </cell>
          <cell r="D394">
            <v>250</v>
          </cell>
          <cell r="E394" t="str">
            <v>CL-25</v>
          </cell>
          <cell r="F394" t="str">
            <v>Rmt</v>
          </cell>
          <cell r="G394">
            <v>845.16</v>
          </cell>
          <cell r="H394">
            <v>1016</v>
          </cell>
        </row>
        <row r="395">
          <cell r="B395" t="str">
            <v>AC300CL-25</v>
          </cell>
          <cell r="C395" t="str">
            <v>AC</v>
          </cell>
          <cell r="D395">
            <v>300</v>
          </cell>
          <cell r="E395" t="str">
            <v>CL-25</v>
          </cell>
          <cell r="F395" t="str">
            <v>Rmt</v>
          </cell>
          <cell r="G395">
            <v>1211.7</v>
          </cell>
          <cell r="H395">
            <v>1457</v>
          </cell>
        </row>
        <row r="396">
          <cell r="B396" t="str">
            <v>AC350CL-25</v>
          </cell>
          <cell r="C396" t="str">
            <v>AC</v>
          </cell>
          <cell r="D396">
            <v>350</v>
          </cell>
          <cell r="E396" t="str">
            <v>CL-25</v>
          </cell>
          <cell r="F396" t="str">
            <v>Rmt</v>
          </cell>
          <cell r="G396">
            <v>1465.34</v>
          </cell>
          <cell r="H396">
            <v>1761</v>
          </cell>
        </row>
        <row r="397">
          <cell r="B397" t="str">
            <v>AC400CL-25</v>
          </cell>
          <cell r="C397" t="str">
            <v>AC</v>
          </cell>
          <cell r="D397">
            <v>400</v>
          </cell>
          <cell r="E397" t="str">
            <v>CL-25</v>
          </cell>
          <cell r="F397" t="str">
            <v>Rmt</v>
          </cell>
          <cell r="G397">
            <v>1888.33</v>
          </cell>
          <cell r="H397">
            <v>2270</v>
          </cell>
        </row>
        <row r="398">
          <cell r="B398" t="str">
            <v>AC450CL-25</v>
          </cell>
          <cell r="C398" t="str">
            <v>AC</v>
          </cell>
          <cell r="D398">
            <v>450</v>
          </cell>
          <cell r="E398" t="str">
            <v>CL-25</v>
          </cell>
          <cell r="F398" t="str">
            <v>Rmt</v>
          </cell>
          <cell r="G398">
            <v>2281.88</v>
          </cell>
          <cell r="H398">
            <v>2743</v>
          </cell>
        </row>
        <row r="399">
          <cell r="B399" t="str">
            <v>AC500CL-25</v>
          </cell>
          <cell r="C399" t="str">
            <v>AC</v>
          </cell>
          <cell r="D399">
            <v>500</v>
          </cell>
          <cell r="E399" t="str">
            <v>CL-25</v>
          </cell>
          <cell r="F399" t="str">
            <v>Rmt</v>
          </cell>
          <cell r="G399">
            <v>2802.64</v>
          </cell>
          <cell r="H399">
            <v>3369</v>
          </cell>
        </row>
        <row r="400">
          <cell r="B400" t="str">
            <v>AC600CL-25</v>
          </cell>
          <cell r="C400" t="str">
            <v>AC</v>
          </cell>
          <cell r="D400">
            <v>600</v>
          </cell>
          <cell r="E400" t="str">
            <v>CL-25</v>
          </cell>
          <cell r="F400" t="str">
            <v>Rmt</v>
          </cell>
          <cell r="G400">
            <v>4023.76</v>
          </cell>
          <cell r="H400">
            <v>4837</v>
          </cell>
        </row>
        <row r="401">
          <cell r="B401" t="str">
            <v>cement</v>
          </cell>
          <cell r="C401">
            <v>0</v>
          </cell>
          <cell r="D401" t="str">
            <v>cement</v>
          </cell>
          <cell r="E401">
            <v>0</v>
          </cell>
          <cell r="F401" t="str">
            <v>MT</v>
          </cell>
          <cell r="G401">
            <v>4140</v>
          </cell>
          <cell r="H401">
            <v>4400</v>
          </cell>
        </row>
        <row r="402">
          <cell r="B402" t="str">
            <v>Sluice valve50PN-1</v>
          </cell>
          <cell r="C402" t="str">
            <v>Sluice valve</v>
          </cell>
          <cell r="D402">
            <v>50</v>
          </cell>
          <cell r="E402" t="str">
            <v>PN-1</v>
          </cell>
          <cell r="F402" t="str">
            <v>each</v>
          </cell>
          <cell r="G402">
            <v>2800</v>
          </cell>
          <cell r="H402">
            <v>3640</v>
          </cell>
        </row>
        <row r="403">
          <cell r="B403" t="str">
            <v>Sluice valve65PN-1</v>
          </cell>
          <cell r="C403" t="str">
            <v>Sluice valve</v>
          </cell>
          <cell r="D403">
            <v>65</v>
          </cell>
          <cell r="E403" t="str">
            <v>PN-1</v>
          </cell>
          <cell r="F403" t="str">
            <v>each</v>
          </cell>
          <cell r="G403">
            <v>3094</v>
          </cell>
          <cell r="H403">
            <v>4022</v>
          </cell>
        </row>
        <row r="404">
          <cell r="B404" t="str">
            <v>Sluice valve80PN-1</v>
          </cell>
          <cell r="C404" t="str">
            <v>Sluice valve</v>
          </cell>
          <cell r="D404">
            <v>80</v>
          </cell>
          <cell r="E404" t="str">
            <v>PN-1</v>
          </cell>
          <cell r="F404" t="str">
            <v>each</v>
          </cell>
          <cell r="G404">
            <v>3273</v>
          </cell>
          <cell r="H404">
            <v>4255</v>
          </cell>
        </row>
        <row r="405">
          <cell r="B405" t="str">
            <v>Sluice valve100PN-1</v>
          </cell>
          <cell r="C405" t="str">
            <v>Sluice valve</v>
          </cell>
          <cell r="D405">
            <v>100</v>
          </cell>
          <cell r="E405" t="str">
            <v>PN-1</v>
          </cell>
          <cell r="F405" t="str">
            <v>each</v>
          </cell>
          <cell r="G405">
            <v>4364</v>
          </cell>
          <cell r="H405">
            <v>5673</v>
          </cell>
        </row>
        <row r="406">
          <cell r="B406" t="str">
            <v>Sluice valve125PN-1</v>
          </cell>
          <cell r="C406" t="str">
            <v>Sluice valve</v>
          </cell>
          <cell r="D406">
            <v>125</v>
          </cell>
          <cell r="E406" t="str">
            <v>PN-1</v>
          </cell>
          <cell r="F406" t="str">
            <v>each</v>
          </cell>
          <cell r="G406">
            <v>5454</v>
          </cell>
          <cell r="H406">
            <v>7090</v>
          </cell>
        </row>
        <row r="407">
          <cell r="B407" t="str">
            <v>Sluice valve150PN-1</v>
          </cell>
          <cell r="C407" t="str">
            <v>Sluice valve</v>
          </cell>
          <cell r="D407">
            <v>150</v>
          </cell>
          <cell r="E407" t="str">
            <v>PN-1</v>
          </cell>
          <cell r="F407" t="str">
            <v>each</v>
          </cell>
          <cell r="G407">
            <v>6545</v>
          </cell>
          <cell r="H407">
            <v>8509</v>
          </cell>
        </row>
        <row r="408">
          <cell r="B408" t="str">
            <v>Sluice valve200PN-1</v>
          </cell>
          <cell r="C408" t="str">
            <v>Sluice valve</v>
          </cell>
          <cell r="D408">
            <v>200</v>
          </cell>
          <cell r="E408" t="str">
            <v>PN-1</v>
          </cell>
          <cell r="F408" t="str">
            <v>each</v>
          </cell>
          <cell r="G408">
            <v>11472</v>
          </cell>
          <cell r="H408">
            <v>14914</v>
          </cell>
        </row>
        <row r="409">
          <cell r="B409" t="str">
            <v>Sluice valve250PN-1</v>
          </cell>
          <cell r="C409" t="str">
            <v>Sluice valve</v>
          </cell>
          <cell r="D409">
            <v>250</v>
          </cell>
          <cell r="E409" t="str">
            <v>PN-1</v>
          </cell>
          <cell r="F409" t="str">
            <v>each</v>
          </cell>
          <cell r="G409">
            <v>16226</v>
          </cell>
          <cell r="H409">
            <v>21094</v>
          </cell>
        </row>
        <row r="410">
          <cell r="B410" t="str">
            <v>Sluice valve300PN-1</v>
          </cell>
          <cell r="C410" t="str">
            <v>Sluice valve</v>
          </cell>
          <cell r="D410">
            <v>300</v>
          </cell>
          <cell r="E410" t="str">
            <v>PN-1</v>
          </cell>
          <cell r="F410" t="str">
            <v>each</v>
          </cell>
          <cell r="G410">
            <v>22274</v>
          </cell>
          <cell r="H410">
            <v>28956</v>
          </cell>
        </row>
        <row r="411">
          <cell r="B411" t="str">
            <v>Sluice valve50PN-1.6</v>
          </cell>
          <cell r="C411" t="str">
            <v>Sluice valve</v>
          </cell>
          <cell r="D411">
            <v>50</v>
          </cell>
          <cell r="E411" t="str">
            <v>PN-1.6</v>
          </cell>
          <cell r="F411" t="str">
            <v>each</v>
          </cell>
          <cell r="G411">
            <v>3360</v>
          </cell>
          <cell r="H411">
            <v>4368</v>
          </cell>
        </row>
        <row r="412">
          <cell r="B412" t="str">
            <v>Sluice valve65PN-1.6</v>
          </cell>
          <cell r="C412" t="str">
            <v>Sluice valve</v>
          </cell>
          <cell r="D412">
            <v>65</v>
          </cell>
          <cell r="E412" t="str">
            <v>PN-1.6</v>
          </cell>
          <cell r="F412" t="str">
            <v>each</v>
          </cell>
          <cell r="G412">
            <v>3713</v>
          </cell>
          <cell r="H412">
            <v>4827</v>
          </cell>
        </row>
        <row r="413">
          <cell r="B413" t="str">
            <v>Sluice valve80PN-1.6</v>
          </cell>
          <cell r="C413" t="str">
            <v>Sluice valve</v>
          </cell>
          <cell r="D413">
            <v>80</v>
          </cell>
          <cell r="E413" t="str">
            <v>PN-1.6</v>
          </cell>
          <cell r="F413" t="str">
            <v>each</v>
          </cell>
          <cell r="G413">
            <v>3927</v>
          </cell>
          <cell r="H413">
            <v>5105</v>
          </cell>
        </row>
        <row r="414">
          <cell r="B414" t="str">
            <v>Sluice valve100PN-1.6</v>
          </cell>
          <cell r="C414" t="str">
            <v>Sluice valve</v>
          </cell>
          <cell r="D414">
            <v>100</v>
          </cell>
          <cell r="E414" t="str">
            <v>PN-1.6</v>
          </cell>
          <cell r="F414" t="str">
            <v>each</v>
          </cell>
          <cell r="G414">
            <v>5236</v>
          </cell>
          <cell r="H414">
            <v>6807</v>
          </cell>
        </row>
        <row r="415">
          <cell r="B415" t="str">
            <v>Sluice valve125PN-1.6</v>
          </cell>
          <cell r="C415" t="str">
            <v>Sluice valve</v>
          </cell>
          <cell r="D415">
            <v>125</v>
          </cell>
          <cell r="E415" t="str">
            <v>PN-1.6</v>
          </cell>
          <cell r="F415" t="str">
            <v>each</v>
          </cell>
          <cell r="G415">
            <v>6545</v>
          </cell>
          <cell r="H415">
            <v>8509</v>
          </cell>
        </row>
        <row r="416">
          <cell r="B416" t="str">
            <v>Sluice valve150PN-1.6</v>
          </cell>
          <cell r="C416" t="str">
            <v>Sluice valve</v>
          </cell>
          <cell r="D416">
            <v>150</v>
          </cell>
          <cell r="E416" t="str">
            <v>PN-1.6</v>
          </cell>
          <cell r="F416" t="str">
            <v>each</v>
          </cell>
          <cell r="G416">
            <v>7854</v>
          </cell>
          <cell r="H416">
            <v>10210</v>
          </cell>
        </row>
        <row r="417">
          <cell r="B417" t="str">
            <v>Sluice valve200PN-1.6</v>
          </cell>
          <cell r="C417" t="str">
            <v>Sluice valve</v>
          </cell>
          <cell r="D417">
            <v>200</v>
          </cell>
          <cell r="E417" t="str">
            <v>PN-1.6</v>
          </cell>
          <cell r="F417" t="str">
            <v>each</v>
          </cell>
          <cell r="G417">
            <v>13532</v>
          </cell>
          <cell r="H417">
            <v>17592</v>
          </cell>
        </row>
        <row r="418">
          <cell r="B418" t="str">
            <v>Sluice valve250PN-1.6</v>
          </cell>
          <cell r="C418" t="str">
            <v>Sluice valve</v>
          </cell>
          <cell r="D418">
            <v>250</v>
          </cell>
          <cell r="E418" t="str">
            <v>PN-1.6</v>
          </cell>
          <cell r="F418" t="str">
            <v>each</v>
          </cell>
          <cell r="G418">
            <v>19496</v>
          </cell>
          <cell r="H418">
            <v>25345</v>
          </cell>
        </row>
        <row r="419">
          <cell r="B419" t="str">
            <v>Sluice valve300PN-1.6</v>
          </cell>
          <cell r="C419" t="str">
            <v>Sluice valve</v>
          </cell>
          <cell r="D419">
            <v>300</v>
          </cell>
          <cell r="E419" t="str">
            <v>PN-1.6</v>
          </cell>
          <cell r="F419" t="str">
            <v>each</v>
          </cell>
          <cell r="G419">
            <v>25721</v>
          </cell>
          <cell r="H419">
            <v>33437</v>
          </cell>
        </row>
        <row r="420">
          <cell r="B420" t="str">
            <v>Sluice valve NR stem350PN-1</v>
          </cell>
          <cell r="C420" t="str">
            <v>Sluice valve NR stem</v>
          </cell>
          <cell r="D420">
            <v>350</v>
          </cell>
          <cell r="E420" t="str">
            <v>PN-1</v>
          </cell>
          <cell r="F420" t="str">
            <v>each</v>
          </cell>
          <cell r="G420">
            <v>50087</v>
          </cell>
          <cell r="H420">
            <v>65113</v>
          </cell>
        </row>
        <row r="421">
          <cell r="B421" t="str">
            <v>Sluice valve NR stem400PN-1</v>
          </cell>
          <cell r="C421" t="str">
            <v>Sluice valve NR stem</v>
          </cell>
          <cell r="D421">
            <v>400</v>
          </cell>
          <cell r="E421" t="str">
            <v>PN-1</v>
          </cell>
          <cell r="F421" t="str">
            <v>each</v>
          </cell>
          <cell r="G421">
            <v>59372</v>
          </cell>
          <cell r="H421">
            <v>77184</v>
          </cell>
        </row>
        <row r="422">
          <cell r="B422" t="str">
            <v>Sluice valve NR stem450PN-1</v>
          </cell>
          <cell r="C422" t="str">
            <v>Sluice valve NR stem</v>
          </cell>
          <cell r="D422">
            <v>450</v>
          </cell>
          <cell r="E422" t="str">
            <v>PN-1</v>
          </cell>
          <cell r="F422" t="str">
            <v>each</v>
          </cell>
          <cell r="G422">
            <v>74549</v>
          </cell>
          <cell r="H422">
            <v>96914</v>
          </cell>
        </row>
        <row r="423">
          <cell r="B423" t="str">
            <v>Sluice valve NR stem500PN-1</v>
          </cell>
          <cell r="C423" t="str">
            <v>Sluice valve NR stem</v>
          </cell>
          <cell r="D423">
            <v>500</v>
          </cell>
          <cell r="E423" t="str">
            <v>PN-1</v>
          </cell>
          <cell r="F423" t="str">
            <v>each</v>
          </cell>
          <cell r="G423">
            <v>85525</v>
          </cell>
          <cell r="H423">
            <v>111183</v>
          </cell>
        </row>
        <row r="424">
          <cell r="B424" t="str">
            <v>Sluice valve NR stem600PN-1</v>
          </cell>
          <cell r="C424" t="str">
            <v>Sluice valve NR stem</v>
          </cell>
          <cell r="D424">
            <v>600</v>
          </cell>
          <cell r="E424" t="str">
            <v>PN-1</v>
          </cell>
          <cell r="F424" t="str">
            <v>each</v>
          </cell>
          <cell r="G424">
            <v>125270</v>
          </cell>
          <cell r="H424">
            <v>162851</v>
          </cell>
        </row>
        <row r="425">
          <cell r="B425" t="str">
            <v>Sluice valve NR stem700PN-1</v>
          </cell>
          <cell r="C425" t="str">
            <v>Sluice valve NR stem</v>
          </cell>
          <cell r="D425">
            <v>700</v>
          </cell>
          <cell r="E425" t="str">
            <v>PN-1</v>
          </cell>
          <cell r="F425" t="str">
            <v>each</v>
          </cell>
          <cell r="G425">
            <v>207460</v>
          </cell>
          <cell r="H425">
            <v>269698</v>
          </cell>
        </row>
        <row r="426">
          <cell r="B426" t="str">
            <v>Sluice valve NR stem750PN-1</v>
          </cell>
          <cell r="C426" t="str">
            <v>Sluice valve NR stem</v>
          </cell>
          <cell r="D426">
            <v>750</v>
          </cell>
          <cell r="E426" t="str">
            <v>PN-1</v>
          </cell>
          <cell r="F426" t="str">
            <v>each</v>
          </cell>
          <cell r="G426">
            <v>291499</v>
          </cell>
          <cell r="H426">
            <v>378949</v>
          </cell>
        </row>
        <row r="427">
          <cell r="B427" t="str">
            <v>Sluice valve NR stem800PN-1</v>
          </cell>
          <cell r="C427" t="str">
            <v>Sluice valve NR stem</v>
          </cell>
          <cell r="D427">
            <v>800</v>
          </cell>
          <cell r="E427" t="str">
            <v>PN-1</v>
          </cell>
          <cell r="F427" t="str">
            <v>each</v>
          </cell>
          <cell r="G427">
            <v>339900</v>
          </cell>
          <cell r="H427">
            <v>441870</v>
          </cell>
        </row>
        <row r="428">
          <cell r="B428" t="str">
            <v>Sluice valve NR stem900PN-1</v>
          </cell>
          <cell r="C428" t="str">
            <v>Sluice valve NR stem</v>
          </cell>
          <cell r="D428">
            <v>900</v>
          </cell>
          <cell r="E428" t="str">
            <v>PN-1</v>
          </cell>
          <cell r="F428" t="str">
            <v>each</v>
          </cell>
          <cell r="G428">
            <v>403852</v>
          </cell>
          <cell r="H428">
            <v>525008</v>
          </cell>
        </row>
        <row r="429">
          <cell r="B429" t="str">
            <v>Sluice valve NR stem1000PN-1</v>
          </cell>
          <cell r="C429" t="str">
            <v>Sluice valve NR stem</v>
          </cell>
          <cell r="D429">
            <v>1000</v>
          </cell>
          <cell r="E429" t="str">
            <v>PN-1</v>
          </cell>
          <cell r="F429" t="str">
            <v>each</v>
          </cell>
          <cell r="G429">
            <v>624000</v>
          </cell>
          <cell r="H429">
            <v>811200</v>
          </cell>
        </row>
        <row r="430">
          <cell r="B430" t="str">
            <v>Sluice valve NR stem1100PN-1</v>
          </cell>
          <cell r="C430" t="str">
            <v>Sluice valve NR stem</v>
          </cell>
          <cell r="D430">
            <v>1100</v>
          </cell>
          <cell r="E430" t="str">
            <v>PN-1</v>
          </cell>
          <cell r="F430" t="str">
            <v>each</v>
          </cell>
          <cell r="G430">
            <v>705000</v>
          </cell>
          <cell r="H430">
            <v>916500</v>
          </cell>
        </row>
        <row r="431">
          <cell r="B431" t="str">
            <v>Sluice valve NR stem1200PN-1</v>
          </cell>
          <cell r="C431" t="str">
            <v>Sluice valve NR stem</v>
          </cell>
          <cell r="D431">
            <v>1200</v>
          </cell>
          <cell r="E431" t="str">
            <v>PN-1</v>
          </cell>
          <cell r="F431" t="str">
            <v>each</v>
          </cell>
          <cell r="G431">
            <v>840000</v>
          </cell>
          <cell r="H431">
            <v>1092000</v>
          </cell>
        </row>
        <row r="432">
          <cell r="B432" t="str">
            <v>Sluice valve NR stem350PN-1.6</v>
          </cell>
          <cell r="C432" t="str">
            <v>Sluice valve NR stem</v>
          </cell>
          <cell r="D432">
            <v>350</v>
          </cell>
          <cell r="E432" t="str">
            <v>PN-1.6</v>
          </cell>
          <cell r="F432" t="str">
            <v>each</v>
          </cell>
          <cell r="G432">
            <v>55099</v>
          </cell>
          <cell r="H432">
            <v>71629</v>
          </cell>
        </row>
        <row r="433">
          <cell r="B433" t="str">
            <v>Sluice valve NR stem400PN-1.6</v>
          </cell>
          <cell r="C433" t="str">
            <v>Sluice valve NR stem</v>
          </cell>
          <cell r="D433">
            <v>400</v>
          </cell>
          <cell r="E433" t="str">
            <v>PN-1.6</v>
          </cell>
          <cell r="F433" t="str">
            <v>each</v>
          </cell>
          <cell r="G433">
            <v>68883</v>
          </cell>
          <cell r="H433">
            <v>89548</v>
          </cell>
        </row>
        <row r="434">
          <cell r="B434" t="str">
            <v>Sluice valve NR stem450PN-1.6</v>
          </cell>
          <cell r="C434" t="str">
            <v>Sluice valve NR stem</v>
          </cell>
          <cell r="D434">
            <v>450</v>
          </cell>
          <cell r="E434" t="str">
            <v>PN-1.6</v>
          </cell>
          <cell r="F434" t="str">
            <v>each</v>
          </cell>
          <cell r="G434">
            <v>86470</v>
          </cell>
          <cell r="H434">
            <v>112411</v>
          </cell>
        </row>
        <row r="435">
          <cell r="B435" t="str">
            <v>Sluice valve NR stem500PN-1.6</v>
          </cell>
          <cell r="C435" t="str">
            <v>Sluice valve NR stem</v>
          </cell>
          <cell r="D435">
            <v>500</v>
          </cell>
          <cell r="E435" t="str">
            <v>PN-1.6</v>
          </cell>
          <cell r="F435" t="str">
            <v>each</v>
          </cell>
          <cell r="G435">
            <v>99360</v>
          </cell>
          <cell r="H435">
            <v>129168</v>
          </cell>
        </row>
        <row r="436">
          <cell r="B436" t="str">
            <v>Sluice valve NR stem600PN-1.6</v>
          </cell>
          <cell r="C436" t="str">
            <v>Sluice valve NR stem</v>
          </cell>
          <cell r="D436">
            <v>600</v>
          </cell>
          <cell r="E436" t="str">
            <v>PN-1.6</v>
          </cell>
          <cell r="F436" t="str">
            <v>each</v>
          </cell>
          <cell r="G436">
            <v>147322</v>
          </cell>
          <cell r="H436">
            <v>191519</v>
          </cell>
        </row>
        <row r="437">
          <cell r="B437" t="str">
            <v>Non return valve50PN-1.6</v>
          </cell>
          <cell r="C437" t="str">
            <v>Non return valve</v>
          </cell>
          <cell r="D437">
            <v>50</v>
          </cell>
          <cell r="E437" t="str">
            <v>PN-1.6</v>
          </cell>
          <cell r="F437" t="str">
            <v>each</v>
          </cell>
          <cell r="G437">
            <v>1720</v>
          </cell>
          <cell r="H437">
            <v>2236</v>
          </cell>
        </row>
        <row r="438">
          <cell r="B438" t="str">
            <v>Non return valve65PN-1.6</v>
          </cell>
          <cell r="C438" t="str">
            <v>Non return valve</v>
          </cell>
          <cell r="D438">
            <v>65</v>
          </cell>
          <cell r="E438" t="str">
            <v>PN-1.6</v>
          </cell>
          <cell r="F438" t="str">
            <v>each</v>
          </cell>
          <cell r="G438">
            <v>2150</v>
          </cell>
          <cell r="H438">
            <v>2795</v>
          </cell>
        </row>
        <row r="439">
          <cell r="B439" t="str">
            <v>Non return valve80PN-1.6</v>
          </cell>
          <cell r="C439" t="str">
            <v>Non return valve</v>
          </cell>
          <cell r="D439">
            <v>80</v>
          </cell>
          <cell r="E439" t="str">
            <v>PN-1.6</v>
          </cell>
          <cell r="F439" t="str">
            <v>each</v>
          </cell>
          <cell r="G439">
            <v>2581</v>
          </cell>
          <cell r="H439">
            <v>3355</v>
          </cell>
        </row>
        <row r="440">
          <cell r="B440" t="str">
            <v>Non return valve100PN-1.6</v>
          </cell>
          <cell r="C440" t="str">
            <v>Non return valve</v>
          </cell>
          <cell r="D440">
            <v>100</v>
          </cell>
          <cell r="E440" t="str">
            <v>PN-1.6</v>
          </cell>
          <cell r="F440" t="str">
            <v>each</v>
          </cell>
          <cell r="G440">
            <v>3440</v>
          </cell>
          <cell r="H440">
            <v>4472</v>
          </cell>
        </row>
        <row r="441">
          <cell r="B441" t="str">
            <v>Non return valve125PN-1.6</v>
          </cell>
          <cell r="C441" t="str">
            <v>Non return valve</v>
          </cell>
          <cell r="D441">
            <v>125</v>
          </cell>
          <cell r="E441" t="str">
            <v>PN-1.6</v>
          </cell>
          <cell r="F441" t="str">
            <v>each</v>
          </cell>
          <cell r="G441">
            <v>4300</v>
          </cell>
          <cell r="H441">
            <v>5590</v>
          </cell>
        </row>
        <row r="442">
          <cell r="B442" t="str">
            <v>Non return valve150PN-1.6</v>
          </cell>
          <cell r="C442" t="str">
            <v>Non return valve</v>
          </cell>
          <cell r="D442">
            <v>150</v>
          </cell>
          <cell r="E442" t="str">
            <v>PN-1.6</v>
          </cell>
          <cell r="F442" t="str">
            <v>each</v>
          </cell>
          <cell r="G442">
            <v>6449</v>
          </cell>
          <cell r="H442">
            <v>8384</v>
          </cell>
        </row>
        <row r="443">
          <cell r="B443" t="str">
            <v>Non return valve200PN-1.6</v>
          </cell>
          <cell r="C443" t="str">
            <v>Non return valve</v>
          </cell>
          <cell r="D443">
            <v>200</v>
          </cell>
          <cell r="E443" t="str">
            <v>PN-1.6</v>
          </cell>
          <cell r="F443" t="str">
            <v>each</v>
          </cell>
          <cell r="G443">
            <v>12865</v>
          </cell>
          <cell r="H443">
            <v>16725</v>
          </cell>
        </row>
        <row r="444">
          <cell r="B444" t="str">
            <v>Non return valve250PN-1.6</v>
          </cell>
          <cell r="C444" t="str">
            <v>Non return valve</v>
          </cell>
          <cell r="D444">
            <v>250</v>
          </cell>
          <cell r="E444" t="str">
            <v>PN-1.6</v>
          </cell>
          <cell r="F444" t="str">
            <v>each</v>
          </cell>
          <cell r="G444">
            <v>18660</v>
          </cell>
          <cell r="H444">
            <v>24258</v>
          </cell>
        </row>
        <row r="445">
          <cell r="B445" t="str">
            <v>Non return valve300PN-1.6</v>
          </cell>
          <cell r="C445" t="str">
            <v>Non return valve</v>
          </cell>
          <cell r="D445">
            <v>300</v>
          </cell>
          <cell r="E445" t="str">
            <v>PN-1.6</v>
          </cell>
          <cell r="F445" t="str">
            <v>each</v>
          </cell>
          <cell r="G445">
            <v>28071</v>
          </cell>
          <cell r="H445">
            <v>36492</v>
          </cell>
        </row>
        <row r="446">
          <cell r="B446" t="str">
            <v>Non return valve350PN-1.6</v>
          </cell>
          <cell r="C446" t="str">
            <v>Non return valve</v>
          </cell>
          <cell r="D446">
            <v>350</v>
          </cell>
          <cell r="E446" t="str">
            <v>PN-1.6</v>
          </cell>
          <cell r="F446" t="str">
            <v>each</v>
          </cell>
          <cell r="G446">
            <v>37928</v>
          </cell>
          <cell r="H446">
            <v>49306</v>
          </cell>
        </row>
        <row r="447">
          <cell r="B447" t="str">
            <v>Non return valve400PN-1.6</v>
          </cell>
          <cell r="C447" t="str">
            <v>Non return valve</v>
          </cell>
          <cell r="D447">
            <v>400</v>
          </cell>
          <cell r="E447" t="str">
            <v>PN-1.6</v>
          </cell>
          <cell r="F447" t="str">
            <v>each</v>
          </cell>
          <cell r="G447">
            <v>49345</v>
          </cell>
          <cell r="H447">
            <v>64149</v>
          </cell>
        </row>
        <row r="448">
          <cell r="B448" t="str">
            <v>Non return valve450PN-1.6</v>
          </cell>
          <cell r="C448" t="str">
            <v>Non return valve</v>
          </cell>
          <cell r="D448">
            <v>450</v>
          </cell>
          <cell r="E448" t="str">
            <v>PN-1.6</v>
          </cell>
          <cell r="F448" t="str">
            <v>each</v>
          </cell>
          <cell r="G448">
            <v>83129</v>
          </cell>
          <cell r="H448">
            <v>108068</v>
          </cell>
        </row>
        <row r="449">
          <cell r="B449" t="str">
            <v>Non return valve500PN-1.6</v>
          </cell>
          <cell r="C449" t="str">
            <v>Non return valve</v>
          </cell>
          <cell r="D449">
            <v>500</v>
          </cell>
          <cell r="E449" t="str">
            <v>PN-1.6</v>
          </cell>
          <cell r="F449" t="str">
            <v>each</v>
          </cell>
          <cell r="G449">
            <v>100273</v>
          </cell>
          <cell r="H449">
            <v>130355</v>
          </cell>
        </row>
        <row r="450">
          <cell r="B450" t="str">
            <v>Non return valve600PN-1.6</v>
          </cell>
          <cell r="C450" t="str">
            <v>Non return valve</v>
          </cell>
          <cell r="D450">
            <v>600</v>
          </cell>
          <cell r="E450" t="str">
            <v>PN-1.6</v>
          </cell>
          <cell r="F450" t="str">
            <v>each</v>
          </cell>
          <cell r="G450">
            <v>160196</v>
          </cell>
          <cell r="H450">
            <v>208255</v>
          </cell>
        </row>
        <row r="451">
          <cell r="B451" t="str">
            <v>Kinetic Double Air valve40PN-1</v>
          </cell>
          <cell r="C451" t="str">
            <v>Kinetic Double Air valve</v>
          </cell>
          <cell r="D451">
            <v>40</v>
          </cell>
          <cell r="E451" t="str">
            <v>PN-1</v>
          </cell>
          <cell r="F451" t="str">
            <v>each</v>
          </cell>
          <cell r="G451">
            <v>2029</v>
          </cell>
          <cell r="H451">
            <v>2638</v>
          </cell>
        </row>
        <row r="452">
          <cell r="B452" t="str">
            <v>Kinetic Double Air valve50PN-1</v>
          </cell>
          <cell r="C452" t="str">
            <v>Kinetic Double Air valve</v>
          </cell>
          <cell r="D452">
            <v>50</v>
          </cell>
          <cell r="E452" t="str">
            <v>PN-1</v>
          </cell>
          <cell r="F452" t="str">
            <v>each</v>
          </cell>
          <cell r="G452">
            <v>2452</v>
          </cell>
          <cell r="H452">
            <v>3188</v>
          </cell>
        </row>
        <row r="453">
          <cell r="B453" t="str">
            <v>Kinetic Double Air valve80PN-1</v>
          </cell>
          <cell r="C453" t="str">
            <v>Kinetic Double Air valve</v>
          </cell>
          <cell r="D453">
            <v>80</v>
          </cell>
          <cell r="E453" t="str">
            <v>PN-1</v>
          </cell>
          <cell r="F453" t="str">
            <v>each</v>
          </cell>
          <cell r="G453">
            <v>3280</v>
          </cell>
          <cell r="H453">
            <v>4264</v>
          </cell>
        </row>
        <row r="454">
          <cell r="B454" t="str">
            <v>Kinetic Double Air valve100PN-1</v>
          </cell>
          <cell r="C454" t="str">
            <v>Kinetic Double Air valve</v>
          </cell>
          <cell r="D454">
            <v>100</v>
          </cell>
          <cell r="E454" t="str">
            <v>PN-1</v>
          </cell>
          <cell r="F454" t="str">
            <v>each</v>
          </cell>
          <cell r="G454">
            <v>4395</v>
          </cell>
          <cell r="H454">
            <v>5714</v>
          </cell>
        </row>
        <row r="455">
          <cell r="B455" t="str">
            <v>Kinetic Double Air valve150PN-1</v>
          </cell>
          <cell r="C455" t="str">
            <v>Kinetic Double Air valve</v>
          </cell>
          <cell r="D455">
            <v>150</v>
          </cell>
          <cell r="E455" t="str">
            <v>PN-1</v>
          </cell>
          <cell r="F455" t="str">
            <v>each</v>
          </cell>
          <cell r="G455">
            <v>9902</v>
          </cell>
          <cell r="H455">
            <v>12873</v>
          </cell>
        </row>
        <row r="456">
          <cell r="B456" t="str">
            <v>Kinetic Double Air valve200PN-1</v>
          </cell>
          <cell r="C456" t="str">
            <v>Kinetic Double Air valve</v>
          </cell>
          <cell r="D456">
            <v>200</v>
          </cell>
          <cell r="E456" t="str">
            <v>PN-1</v>
          </cell>
          <cell r="F456" t="str">
            <v>each</v>
          </cell>
          <cell r="G456">
            <v>16398</v>
          </cell>
          <cell r="H456">
            <v>21317</v>
          </cell>
        </row>
        <row r="457">
          <cell r="B457" t="str">
            <v>Double Air valve40PN-1</v>
          </cell>
          <cell r="C457" t="str">
            <v>Double Air valve</v>
          </cell>
          <cell r="D457">
            <v>40</v>
          </cell>
          <cell r="E457" t="str">
            <v>PN-1</v>
          </cell>
          <cell r="F457" t="str">
            <v>each</v>
          </cell>
          <cell r="G457">
            <v>1259</v>
          </cell>
          <cell r="H457">
            <v>1637</v>
          </cell>
        </row>
        <row r="458">
          <cell r="B458" t="str">
            <v>Double Air valve50PN-1</v>
          </cell>
          <cell r="C458" t="str">
            <v>Double Air valve</v>
          </cell>
          <cell r="D458">
            <v>50</v>
          </cell>
          <cell r="E458" t="str">
            <v>PN-1</v>
          </cell>
          <cell r="F458" t="str">
            <v>each</v>
          </cell>
          <cell r="G458">
            <v>1739</v>
          </cell>
          <cell r="H458">
            <v>2261</v>
          </cell>
        </row>
        <row r="459">
          <cell r="B459" t="str">
            <v>Double Air valve80PN-1</v>
          </cell>
          <cell r="C459" t="str">
            <v>Double Air valve</v>
          </cell>
          <cell r="D459">
            <v>80</v>
          </cell>
          <cell r="E459" t="str">
            <v>PN-1</v>
          </cell>
          <cell r="F459" t="str">
            <v>each</v>
          </cell>
          <cell r="G459">
            <v>2409</v>
          </cell>
          <cell r="H459">
            <v>3132</v>
          </cell>
        </row>
        <row r="460">
          <cell r="B460" t="str">
            <v>Double Air valve100PN-1</v>
          </cell>
          <cell r="C460" t="str">
            <v>Double Air valve</v>
          </cell>
          <cell r="D460">
            <v>100</v>
          </cell>
          <cell r="E460" t="str">
            <v>PN-1</v>
          </cell>
          <cell r="F460" t="str">
            <v>each</v>
          </cell>
          <cell r="G460">
            <v>2989</v>
          </cell>
          <cell r="H460">
            <v>3886</v>
          </cell>
        </row>
        <row r="461">
          <cell r="B461" t="str">
            <v>Double Air valve150PN-1</v>
          </cell>
          <cell r="C461" t="str">
            <v>Double Air valve</v>
          </cell>
          <cell r="D461">
            <v>150</v>
          </cell>
          <cell r="E461" t="str">
            <v>PN-1</v>
          </cell>
          <cell r="F461" t="str">
            <v>each</v>
          </cell>
          <cell r="G461">
            <v>7789</v>
          </cell>
          <cell r="H461">
            <v>10126</v>
          </cell>
        </row>
        <row r="462">
          <cell r="B462" t="str">
            <v>Double Air valve200PN-1</v>
          </cell>
          <cell r="C462" t="str">
            <v>Double Air valve</v>
          </cell>
          <cell r="D462">
            <v>200</v>
          </cell>
          <cell r="E462" t="str">
            <v>PN-1</v>
          </cell>
          <cell r="F462" t="str">
            <v>each</v>
          </cell>
          <cell r="G462">
            <v>13585</v>
          </cell>
          <cell r="H462">
            <v>17661</v>
          </cell>
        </row>
        <row r="463">
          <cell r="B463" t="str">
            <v>Kinetic Air valve40PN-1</v>
          </cell>
          <cell r="C463" t="str">
            <v>Kinetic Air valve</v>
          </cell>
          <cell r="D463">
            <v>40</v>
          </cell>
          <cell r="E463" t="str">
            <v>PN-1</v>
          </cell>
          <cell r="F463" t="str">
            <v>each</v>
          </cell>
          <cell r="G463">
            <v>5774</v>
          </cell>
          <cell r="H463">
            <v>7506</v>
          </cell>
        </row>
        <row r="464">
          <cell r="B464" t="str">
            <v>Kinetic Air valve50PN-1</v>
          </cell>
          <cell r="C464" t="str">
            <v>Kinetic Air valve</v>
          </cell>
          <cell r="D464">
            <v>50</v>
          </cell>
          <cell r="E464" t="str">
            <v>PN-1</v>
          </cell>
          <cell r="F464" t="str">
            <v>each</v>
          </cell>
          <cell r="G464">
            <v>6738</v>
          </cell>
          <cell r="H464">
            <v>8759</v>
          </cell>
        </row>
        <row r="465">
          <cell r="B465" t="str">
            <v>Kinetic Air valve80PN-1</v>
          </cell>
          <cell r="C465" t="str">
            <v>Kinetic Air valve</v>
          </cell>
          <cell r="D465">
            <v>80</v>
          </cell>
          <cell r="E465" t="str">
            <v>PN-1</v>
          </cell>
          <cell r="F465" t="str">
            <v>each</v>
          </cell>
          <cell r="G465">
            <v>8876</v>
          </cell>
          <cell r="H465">
            <v>11539</v>
          </cell>
        </row>
        <row r="466">
          <cell r="B466" t="str">
            <v>Kinetic Air valve100PN-1</v>
          </cell>
          <cell r="C466" t="str">
            <v>Kinetic Air valve</v>
          </cell>
          <cell r="D466">
            <v>100</v>
          </cell>
          <cell r="E466" t="str">
            <v>PN-1</v>
          </cell>
          <cell r="F466" t="str">
            <v>each</v>
          </cell>
          <cell r="G466">
            <v>12226</v>
          </cell>
          <cell r="H466">
            <v>15894</v>
          </cell>
        </row>
        <row r="467">
          <cell r="B467" t="str">
            <v>Kinetic Air valve150PN-1</v>
          </cell>
          <cell r="C467" t="str">
            <v>Kinetic Air valve</v>
          </cell>
          <cell r="D467">
            <v>150</v>
          </cell>
          <cell r="E467" t="str">
            <v>PN-1</v>
          </cell>
          <cell r="F467" t="str">
            <v>each</v>
          </cell>
          <cell r="G467">
            <v>24090</v>
          </cell>
          <cell r="H467">
            <v>31317</v>
          </cell>
        </row>
        <row r="468">
          <cell r="B468" t="str">
            <v>Kinetic Air valve200PN-1</v>
          </cell>
          <cell r="C468" t="str">
            <v>Kinetic Air valve</v>
          </cell>
          <cell r="D468">
            <v>200</v>
          </cell>
          <cell r="E468" t="str">
            <v>PN-1</v>
          </cell>
          <cell r="F468" t="str">
            <v>each</v>
          </cell>
          <cell r="G468">
            <v>35924</v>
          </cell>
          <cell r="H468">
            <v>46701</v>
          </cell>
        </row>
        <row r="469">
          <cell r="B469" t="str">
            <v>Kinetic Air valve40PN-1.6</v>
          </cell>
          <cell r="C469" t="str">
            <v>Kinetic Air valve</v>
          </cell>
          <cell r="D469">
            <v>40</v>
          </cell>
          <cell r="E469" t="str">
            <v>PN-1.6</v>
          </cell>
          <cell r="F469" t="str">
            <v>each</v>
          </cell>
          <cell r="G469">
            <v>6641</v>
          </cell>
          <cell r="H469">
            <v>8633</v>
          </cell>
        </row>
        <row r="470">
          <cell r="B470" t="str">
            <v>Kinetic Air valve50PN-1.6</v>
          </cell>
          <cell r="C470" t="str">
            <v>Kinetic Air valve</v>
          </cell>
          <cell r="D470">
            <v>50</v>
          </cell>
          <cell r="E470" t="str">
            <v>PN-1.6</v>
          </cell>
          <cell r="F470" t="str">
            <v>each</v>
          </cell>
          <cell r="G470">
            <v>7749</v>
          </cell>
          <cell r="H470">
            <v>10074</v>
          </cell>
        </row>
        <row r="471">
          <cell r="B471" t="str">
            <v>Kinetic Air valve80PN-1.6</v>
          </cell>
          <cell r="C471" t="str">
            <v>Kinetic Air valve</v>
          </cell>
          <cell r="D471">
            <v>80</v>
          </cell>
          <cell r="E471" t="str">
            <v>PN-1.6</v>
          </cell>
          <cell r="F471" t="str">
            <v>each</v>
          </cell>
          <cell r="G471">
            <v>10204</v>
          </cell>
          <cell r="H471">
            <v>13265</v>
          </cell>
        </row>
        <row r="472">
          <cell r="B472" t="str">
            <v>Kinetic Air valve100PN-1.6</v>
          </cell>
          <cell r="C472" t="str">
            <v>Kinetic Air valve</v>
          </cell>
          <cell r="D472">
            <v>100</v>
          </cell>
          <cell r="E472" t="str">
            <v>PN-1.6</v>
          </cell>
          <cell r="F472" t="str">
            <v>each</v>
          </cell>
          <cell r="G472">
            <v>14068</v>
          </cell>
          <cell r="H472">
            <v>18288</v>
          </cell>
        </row>
        <row r="473">
          <cell r="B473" t="str">
            <v>Kinetic Air valve150PN-1.6</v>
          </cell>
          <cell r="C473" t="str">
            <v>Kinetic Air valve</v>
          </cell>
          <cell r="D473">
            <v>150</v>
          </cell>
          <cell r="E473" t="str">
            <v>PN-1.6</v>
          </cell>
          <cell r="F473" t="str">
            <v>each</v>
          </cell>
          <cell r="G473">
            <v>27713</v>
          </cell>
          <cell r="H473">
            <v>36027</v>
          </cell>
        </row>
        <row r="474">
          <cell r="B474" t="str">
            <v>Kinetic Air valve200PN-1.6</v>
          </cell>
          <cell r="C474" t="str">
            <v>Kinetic Air valve</v>
          </cell>
          <cell r="D474">
            <v>200</v>
          </cell>
          <cell r="E474" t="str">
            <v>PN-1.6</v>
          </cell>
          <cell r="F474" t="str">
            <v>each</v>
          </cell>
          <cell r="G474">
            <v>41315</v>
          </cell>
          <cell r="H474">
            <v>53710</v>
          </cell>
        </row>
        <row r="475">
          <cell r="B475" t="str">
            <v>Dismantling joint63</v>
          </cell>
          <cell r="C475" t="str">
            <v>Dismantling joint</v>
          </cell>
          <cell r="D475">
            <v>63</v>
          </cell>
          <cell r="E475">
            <v>0</v>
          </cell>
          <cell r="F475" t="str">
            <v>each</v>
          </cell>
          <cell r="G475">
            <v>1082</v>
          </cell>
          <cell r="H475">
            <v>1082</v>
          </cell>
        </row>
        <row r="476">
          <cell r="B476" t="str">
            <v>Dismantling joint75</v>
          </cell>
          <cell r="C476" t="str">
            <v>Dismantling joint</v>
          </cell>
          <cell r="D476">
            <v>75</v>
          </cell>
          <cell r="E476">
            <v>0</v>
          </cell>
          <cell r="F476" t="str">
            <v>each</v>
          </cell>
          <cell r="G476">
            <v>1082</v>
          </cell>
          <cell r="H476">
            <v>1082</v>
          </cell>
        </row>
        <row r="477">
          <cell r="B477" t="str">
            <v>Dismantling joint90</v>
          </cell>
          <cell r="C477" t="str">
            <v>Dismantling joint</v>
          </cell>
          <cell r="D477">
            <v>90</v>
          </cell>
          <cell r="E477">
            <v>0</v>
          </cell>
          <cell r="F477" t="str">
            <v>each</v>
          </cell>
          <cell r="G477">
            <v>1082</v>
          </cell>
          <cell r="H477">
            <v>1082</v>
          </cell>
        </row>
        <row r="478">
          <cell r="B478" t="str">
            <v>Dismantling joint110</v>
          </cell>
          <cell r="C478" t="str">
            <v>Dismantling joint</v>
          </cell>
          <cell r="D478">
            <v>110</v>
          </cell>
          <cell r="E478">
            <v>0</v>
          </cell>
          <cell r="F478" t="str">
            <v>each</v>
          </cell>
          <cell r="G478">
            <v>1332</v>
          </cell>
          <cell r="H478">
            <v>1332</v>
          </cell>
        </row>
        <row r="479">
          <cell r="B479" t="str">
            <v>Dismantling joint125</v>
          </cell>
          <cell r="C479" t="str">
            <v>Dismantling joint</v>
          </cell>
          <cell r="D479">
            <v>125</v>
          </cell>
          <cell r="E479">
            <v>0</v>
          </cell>
          <cell r="F479" t="str">
            <v>each</v>
          </cell>
          <cell r="G479">
            <v>1720</v>
          </cell>
          <cell r="H479">
            <v>1720</v>
          </cell>
        </row>
        <row r="480">
          <cell r="B480" t="str">
            <v>Dismantling joint140</v>
          </cell>
          <cell r="C480" t="str">
            <v>Dismantling joint</v>
          </cell>
          <cell r="D480">
            <v>140</v>
          </cell>
          <cell r="E480">
            <v>0</v>
          </cell>
          <cell r="F480" t="str">
            <v>each</v>
          </cell>
          <cell r="G480">
            <v>2130</v>
          </cell>
          <cell r="H480">
            <v>2130</v>
          </cell>
        </row>
        <row r="481">
          <cell r="B481" t="str">
            <v>Dismantling joint160</v>
          </cell>
          <cell r="C481" t="str">
            <v>Dismantling joint</v>
          </cell>
          <cell r="D481">
            <v>160</v>
          </cell>
          <cell r="E481">
            <v>0</v>
          </cell>
          <cell r="F481" t="str">
            <v>each</v>
          </cell>
          <cell r="G481">
            <v>2130</v>
          </cell>
          <cell r="H481">
            <v>2130</v>
          </cell>
        </row>
        <row r="482">
          <cell r="B482" t="str">
            <v>Dismantling joint180</v>
          </cell>
          <cell r="C482" t="str">
            <v>Dismantling joint</v>
          </cell>
          <cell r="D482">
            <v>180</v>
          </cell>
          <cell r="E482">
            <v>0</v>
          </cell>
          <cell r="F482" t="str">
            <v>each</v>
          </cell>
          <cell r="G482">
            <v>2130</v>
          </cell>
          <cell r="H482">
            <v>2130</v>
          </cell>
        </row>
        <row r="483">
          <cell r="B483" t="str">
            <v>Dismantling joint200</v>
          </cell>
          <cell r="C483" t="str">
            <v>Dismantling joint</v>
          </cell>
          <cell r="D483">
            <v>200</v>
          </cell>
          <cell r="E483">
            <v>0</v>
          </cell>
          <cell r="F483" t="str">
            <v>each</v>
          </cell>
          <cell r="G483">
            <v>3532</v>
          </cell>
          <cell r="H483">
            <v>3532</v>
          </cell>
        </row>
        <row r="484">
          <cell r="B484" t="str">
            <v>Dismantling joint225</v>
          </cell>
          <cell r="C484" t="str">
            <v>Dismantling joint</v>
          </cell>
          <cell r="D484">
            <v>225</v>
          </cell>
          <cell r="E484">
            <v>0</v>
          </cell>
          <cell r="F484" t="str">
            <v>each</v>
          </cell>
          <cell r="G484">
            <v>3532</v>
          </cell>
          <cell r="H484">
            <v>3532</v>
          </cell>
        </row>
        <row r="485">
          <cell r="B485" t="str">
            <v>Dismantling joint250</v>
          </cell>
          <cell r="C485" t="str">
            <v>Dismantling joint</v>
          </cell>
          <cell r="D485">
            <v>250</v>
          </cell>
          <cell r="E485">
            <v>0</v>
          </cell>
          <cell r="F485" t="str">
            <v>each</v>
          </cell>
          <cell r="G485">
            <v>4995</v>
          </cell>
          <cell r="H485">
            <v>4995</v>
          </cell>
        </row>
        <row r="486">
          <cell r="B486" t="str">
            <v>Dismantling joint280</v>
          </cell>
          <cell r="C486" t="str">
            <v>Dismantling joint</v>
          </cell>
          <cell r="D486">
            <v>280</v>
          </cell>
          <cell r="E486">
            <v>0</v>
          </cell>
          <cell r="F486" t="str">
            <v>each</v>
          </cell>
          <cell r="G486">
            <v>4995</v>
          </cell>
          <cell r="H486">
            <v>4995</v>
          </cell>
        </row>
        <row r="487">
          <cell r="B487" t="str">
            <v>Dismantling joint315</v>
          </cell>
          <cell r="C487" t="str">
            <v>Dismantling joint</v>
          </cell>
          <cell r="D487">
            <v>315</v>
          </cell>
          <cell r="E487">
            <v>0</v>
          </cell>
          <cell r="F487" t="str">
            <v>each</v>
          </cell>
          <cell r="G487">
            <v>6348</v>
          </cell>
          <cell r="H487">
            <v>6348</v>
          </cell>
        </row>
        <row r="488">
          <cell r="B488" t="str">
            <v>Dismantling joint350</v>
          </cell>
          <cell r="C488" t="str">
            <v>Dismantling joint</v>
          </cell>
          <cell r="D488">
            <v>350</v>
          </cell>
          <cell r="E488">
            <v>0</v>
          </cell>
          <cell r="F488" t="str">
            <v>each</v>
          </cell>
          <cell r="G488">
            <v>7703</v>
          </cell>
          <cell r="H488">
            <v>7703</v>
          </cell>
        </row>
        <row r="489">
          <cell r="B489" t="str">
            <v>Dismantling joint400</v>
          </cell>
          <cell r="C489" t="str">
            <v>Dismantling joint</v>
          </cell>
          <cell r="D489">
            <v>400</v>
          </cell>
          <cell r="E489">
            <v>0</v>
          </cell>
          <cell r="F489" t="str">
            <v>each</v>
          </cell>
          <cell r="G489">
            <v>9705</v>
          </cell>
          <cell r="H489">
            <v>9705</v>
          </cell>
        </row>
        <row r="490">
          <cell r="B490" t="str">
            <v>Dismantling joint450</v>
          </cell>
          <cell r="C490" t="str">
            <v>Dismantling joint</v>
          </cell>
          <cell r="D490">
            <v>450</v>
          </cell>
          <cell r="E490">
            <v>0</v>
          </cell>
          <cell r="F490" t="str">
            <v>each</v>
          </cell>
          <cell r="G490">
            <v>11532</v>
          </cell>
          <cell r="H490">
            <v>11532</v>
          </cell>
        </row>
        <row r="491">
          <cell r="B491" t="str">
            <v>Dismantling joint500</v>
          </cell>
          <cell r="C491" t="str">
            <v>Dismantling joint</v>
          </cell>
          <cell r="D491">
            <v>500</v>
          </cell>
          <cell r="E491">
            <v>0</v>
          </cell>
          <cell r="F491" t="str">
            <v>each</v>
          </cell>
          <cell r="G491">
            <v>13535</v>
          </cell>
          <cell r="H491">
            <v>13535</v>
          </cell>
        </row>
        <row r="492">
          <cell r="B492" t="str">
            <v>Dismantling joint600</v>
          </cell>
          <cell r="C492" t="str">
            <v>Dismantling joint</v>
          </cell>
          <cell r="D492">
            <v>600</v>
          </cell>
          <cell r="E492">
            <v>0</v>
          </cell>
          <cell r="F492" t="str">
            <v>each</v>
          </cell>
          <cell r="G492">
            <v>20508</v>
          </cell>
          <cell r="H492">
            <v>20508</v>
          </cell>
        </row>
        <row r="493">
          <cell r="B493" t="str">
            <v>Dismantling joint700</v>
          </cell>
          <cell r="C493" t="str">
            <v>Dismantling joint</v>
          </cell>
          <cell r="D493">
            <v>700</v>
          </cell>
          <cell r="E493">
            <v>0</v>
          </cell>
          <cell r="F493" t="str">
            <v>each</v>
          </cell>
          <cell r="G493">
            <v>26643</v>
          </cell>
          <cell r="H493">
            <v>26643</v>
          </cell>
        </row>
        <row r="494">
          <cell r="B494" t="str">
            <v>Dismantling joint800</v>
          </cell>
          <cell r="C494" t="str">
            <v>Dismantling joint</v>
          </cell>
          <cell r="D494">
            <v>800</v>
          </cell>
          <cell r="E494">
            <v>0</v>
          </cell>
          <cell r="F494" t="str">
            <v>each</v>
          </cell>
          <cell r="G494">
            <v>32414</v>
          </cell>
          <cell r="H494">
            <v>32414</v>
          </cell>
        </row>
        <row r="495">
          <cell r="E495" t="str">
            <v>WEIGTHS</v>
          </cell>
        </row>
        <row r="496">
          <cell r="B496" t="str">
            <v>CI pipes and Specials</v>
          </cell>
          <cell r="C496">
            <v>0</v>
          </cell>
          <cell r="D496" t="str">
            <v>CI pipes and Specials</v>
          </cell>
          <cell r="E496">
            <v>0</v>
          </cell>
          <cell r="F496" t="str">
            <v>kg</v>
          </cell>
          <cell r="G496">
            <v>33.25</v>
          </cell>
          <cell r="H496">
            <v>52.9</v>
          </cell>
        </row>
        <row r="497">
          <cell r="B497" t="str">
            <v>Pigiron</v>
          </cell>
          <cell r="C497">
            <v>0</v>
          </cell>
          <cell r="D497" t="str">
            <v>Pigiron</v>
          </cell>
          <cell r="E497">
            <v>0</v>
          </cell>
          <cell r="F497" t="str">
            <v>MT</v>
          </cell>
          <cell r="G497">
            <v>20000</v>
          </cell>
          <cell r="H497">
            <v>27000</v>
          </cell>
        </row>
        <row r="498">
          <cell r="B498" t="str">
            <v>Coke</v>
          </cell>
          <cell r="C498">
            <v>0</v>
          </cell>
          <cell r="D498" t="str">
            <v>Coke</v>
          </cell>
          <cell r="E498">
            <v>0</v>
          </cell>
          <cell r="F498" t="str">
            <v>MT</v>
          </cell>
          <cell r="G498">
            <v>20000</v>
          </cell>
          <cell r="H498">
            <v>24900</v>
          </cell>
        </row>
        <row r="499">
          <cell r="B499" t="str">
            <v>CI D/F pipes - 2m long8047</v>
          </cell>
          <cell r="C499" t="str">
            <v>CI D/F pipes - 2m long</v>
          </cell>
          <cell r="D499">
            <v>80</v>
          </cell>
          <cell r="E499">
            <v>47</v>
          </cell>
          <cell r="F499" t="str">
            <v>each</v>
          </cell>
          <cell r="G499">
            <v>1562.75</v>
          </cell>
          <cell r="H499">
            <v>2486.2999999999997</v>
          </cell>
        </row>
        <row r="500">
          <cell r="B500" t="str">
            <v>CI D/F pipes - 2m long10059.2</v>
          </cell>
          <cell r="C500" t="str">
            <v>CI D/F pipes - 2m long</v>
          </cell>
          <cell r="D500">
            <v>100</v>
          </cell>
          <cell r="E500">
            <v>59.2</v>
          </cell>
          <cell r="F500" t="str">
            <v>each</v>
          </cell>
          <cell r="G500">
            <v>1968.4</v>
          </cell>
          <cell r="H500">
            <v>3131.6800000000003</v>
          </cell>
        </row>
        <row r="501">
          <cell r="B501" t="str">
            <v>CI D/F pipes - 2m long12576.8</v>
          </cell>
          <cell r="C501" t="str">
            <v>CI D/F pipes - 2m long</v>
          </cell>
          <cell r="D501">
            <v>125</v>
          </cell>
          <cell r="E501">
            <v>76.8</v>
          </cell>
          <cell r="F501" t="str">
            <v>each</v>
          </cell>
          <cell r="G501">
            <v>2553.6</v>
          </cell>
          <cell r="H501">
            <v>4062.72</v>
          </cell>
        </row>
        <row r="502">
          <cell r="B502" t="str">
            <v>CI D/F pipes - 2m long15096.6</v>
          </cell>
          <cell r="C502" t="str">
            <v>CI D/F pipes - 2m long</v>
          </cell>
          <cell r="D502">
            <v>150</v>
          </cell>
          <cell r="E502">
            <v>96.6</v>
          </cell>
          <cell r="F502" t="str">
            <v>each</v>
          </cell>
          <cell r="G502">
            <v>3211.95</v>
          </cell>
          <cell r="H502">
            <v>5110.1399999999994</v>
          </cell>
        </row>
        <row r="503">
          <cell r="B503" t="str">
            <v>CI D/F pipes - 2m long200138.8</v>
          </cell>
          <cell r="C503" t="str">
            <v>CI D/F pipes - 2m long</v>
          </cell>
          <cell r="D503">
            <v>200</v>
          </cell>
          <cell r="E503">
            <v>138.80000000000001</v>
          </cell>
          <cell r="F503" t="str">
            <v>each</v>
          </cell>
          <cell r="G503">
            <v>4615.1000000000004</v>
          </cell>
          <cell r="H503">
            <v>7342.52</v>
          </cell>
        </row>
        <row r="504">
          <cell r="B504" t="str">
            <v>CI D/F pipes - 2m long250187.6</v>
          </cell>
          <cell r="C504" t="str">
            <v>CI D/F pipes - 2m long</v>
          </cell>
          <cell r="D504">
            <v>250</v>
          </cell>
          <cell r="E504">
            <v>187.6</v>
          </cell>
          <cell r="F504" t="str">
            <v>each</v>
          </cell>
          <cell r="G504">
            <v>6237.7</v>
          </cell>
          <cell r="H504">
            <v>9924.0399999999991</v>
          </cell>
        </row>
        <row r="505">
          <cell r="B505" t="str">
            <v>CI D/F pipes - 2m long300241.2</v>
          </cell>
          <cell r="C505" t="str">
            <v>CI D/F pipes - 2m long</v>
          </cell>
          <cell r="D505">
            <v>300</v>
          </cell>
          <cell r="E505">
            <v>241.2</v>
          </cell>
          <cell r="F505" t="str">
            <v>each</v>
          </cell>
          <cell r="G505">
            <v>8019.9</v>
          </cell>
          <cell r="H505">
            <v>12759.48</v>
          </cell>
        </row>
        <row r="506">
          <cell r="B506" t="str">
            <v>CI D/F pipes - 2m long350305</v>
          </cell>
          <cell r="C506" t="str">
            <v>CI D/F pipes - 2m long</v>
          </cell>
          <cell r="D506">
            <v>350</v>
          </cell>
          <cell r="E506">
            <v>305</v>
          </cell>
          <cell r="F506" t="str">
            <v>each</v>
          </cell>
          <cell r="G506">
            <v>10141.25</v>
          </cell>
          <cell r="H506">
            <v>16134.5</v>
          </cell>
        </row>
        <row r="507">
          <cell r="B507" t="str">
            <v>CI D/F pipes - 2m long400372</v>
          </cell>
          <cell r="C507" t="str">
            <v>CI D/F pipes - 2m long</v>
          </cell>
          <cell r="D507">
            <v>400</v>
          </cell>
          <cell r="E507">
            <v>372</v>
          </cell>
          <cell r="F507" t="str">
            <v>each</v>
          </cell>
          <cell r="G507">
            <v>12369</v>
          </cell>
          <cell r="H507">
            <v>19678.8</v>
          </cell>
        </row>
        <row r="508">
          <cell r="B508" t="str">
            <v>CI D/F pipes - 2m long450447</v>
          </cell>
          <cell r="C508" t="str">
            <v>CI D/F pipes - 2m long</v>
          </cell>
          <cell r="D508">
            <v>450</v>
          </cell>
          <cell r="E508">
            <v>447</v>
          </cell>
          <cell r="F508" t="str">
            <v>each</v>
          </cell>
          <cell r="G508">
            <v>14862.75</v>
          </cell>
          <cell r="H508">
            <v>23646.3</v>
          </cell>
        </row>
        <row r="509">
          <cell r="B509" t="str">
            <v>CI D/F pipes - 2m long500522.8</v>
          </cell>
          <cell r="C509" t="str">
            <v>CI D/F pipes - 2m long</v>
          </cell>
          <cell r="D509">
            <v>500</v>
          </cell>
          <cell r="E509">
            <v>522.79999999999995</v>
          </cell>
          <cell r="F509" t="str">
            <v>each</v>
          </cell>
          <cell r="G509">
            <v>17383.099999999999</v>
          </cell>
          <cell r="H509">
            <v>27656.119999999995</v>
          </cell>
        </row>
        <row r="510">
          <cell r="B510" t="str">
            <v>CI D/F pipes - 2m long600701</v>
          </cell>
          <cell r="C510" t="str">
            <v>CI D/F pipes - 2m long</v>
          </cell>
          <cell r="D510">
            <v>600</v>
          </cell>
          <cell r="E510">
            <v>701</v>
          </cell>
          <cell r="F510" t="str">
            <v>each</v>
          </cell>
          <cell r="G510">
            <v>23308.25</v>
          </cell>
          <cell r="H510">
            <v>37082.9</v>
          </cell>
        </row>
        <row r="511">
          <cell r="B511" t="str">
            <v>CI D/F pipes - 0.9m long8025.22</v>
          </cell>
          <cell r="C511" t="str">
            <v>CI D/F pipes - 0.9m long</v>
          </cell>
          <cell r="D511">
            <v>80</v>
          </cell>
          <cell r="E511">
            <v>25.22</v>
          </cell>
          <cell r="F511" t="str">
            <v>each</v>
          </cell>
          <cell r="G511">
            <v>838.56499999999994</v>
          </cell>
          <cell r="H511">
            <v>1334.1379999999999</v>
          </cell>
        </row>
        <row r="512">
          <cell r="B512" t="str">
            <v>CI D/F pipes - 0.9m long10031.26</v>
          </cell>
          <cell r="C512" t="str">
            <v>CI D/F pipes - 0.9m long</v>
          </cell>
          <cell r="D512">
            <v>100</v>
          </cell>
          <cell r="E512">
            <v>31.26</v>
          </cell>
          <cell r="F512" t="str">
            <v>each</v>
          </cell>
          <cell r="G512">
            <v>1039.395</v>
          </cell>
          <cell r="H512">
            <v>1653.654</v>
          </cell>
        </row>
        <row r="513">
          <cell r="B513" t="str">
            <v>CI D/F pipes - 0.9m long12540.39</v>
          </cell>
          <cell r="C513" t="str">
            <v>CI D/F pipes - 0.9m long</v>
          </cell>
          <cell r="D513">
            <v>125</v>
          </cell>
          <cell r="E513">
            <v>40.39</v>
          </cell>
          <cell r="F513" t="str">
            <v>each</v>
          </cell>
          <cell r="G513">
            <v>1342.9675</v>
          </cell>
          <cell r="H513">
            <v>2136.6309999999999</v>
          </cell>
        </row>
        <row r="514">
          <cell r="B514" t="str">
            <v>CI D/F pipes - 0.9m long15050.84</v>
          </cell>
          <cell r="C514" t="str">
            <v>CI D/F pipes - 0.9m long</v>
          </cell>
          <cell r="D514">
            <v>150</v>
          </cell>
          <cell r="E514">
            <v>50.84</v>
          </cell>
          <cell r="F514" t="str">
            <v>each</v>
          </cell>
          <cell r="G514">
            <v>1690.43</v>
          </cell>
          <cell r="H514">
            <v>2689.4360000000001</v>
          </cell>
        </row>
        <row r="515">
          <cell r="B515" t="str">
            <v>CI D/F pipes - 0.9m long20072.69</v>
          </cell>
          <cell r="C515" t="str">
            <v>CI D/F pipes - 0.9m long</v>
          </cell>
          <cell r="D515">
            <v>200</v>
          </cell>
          <cell r="E515">
            <v>72.69</v>
          </cell>
          <cell r="F515" t="str">
            <v>each</v>
          </cell>
          <cell r="G515">
            <v>2416.9425000000001</v>
          </cell>
          <cell r="H515">
            <v>3845.3009999999999</v>
          </cell>
        </row>
        <row r="516">
          <cell r="B516" t="str">
            <v>CI D/F pipes - 0.9m long25097.62</v>
          </cell>
          <cell r="C516" t="str">
            <v>CI D/F pipes - 0.9m long</v>
          </cell>
          <cell r="D516">
            <v>250</v>
          </cell>
          <cell r="E516">
            <v>97.62</v>
          </cell>
          <cell r="F516" t="str">
            <v>each</v>
          </cell>
          <cell r="G516">
            <v>3245.8650000000002</v>
          </cell>
          <cell r="H516">
            <v>5164.098</v>
          </cell>
        </row>
        <row r="517">
          <cell r="B517" t="str">
            <v>CI D/F pipes - 0.9m long300124.49</v>
          </cell>
          <cell r="C517" t="str">
            <v>CI D/F pipes - 0.9m long</v>
          </cell>
          <cell r="D517">
            <v>300</v>
          </cell>
          <cell r="E517">
            <v>124.49</v>
          </cell>
          <cell r="F517" t="str">
            <v>each</v>
          </cell>
          <cell r="G517">
            <v>4139.2924999999996</v>
          </cell>
          <cell r="H517">
            <v>6585.5209999999997</v>
          </cell>
        </row>
        <row r="518">
          <cell r="B518" t="str">
            <v>CI D/F pipes - 0.9m long350158.15</v>
          </cell>
          <cell r="C518" t="str">
            <v>CI D/F pipes - 0.9m long</v>
          </cell>
          <cell r="D518">
            <v>350</v>
          </cell>
          <cell r="E518">
            <v>158.15</v>
          </cell>
          <cell r="F518" t="str">
            <v>each</v>
          </cell>
          <cell r="G518">
            <v>5258.4875000000002</v>
          </cell>
          <cell r="H518">
            <v>8366.1350000000002</v>
          </cell>
        </row>
        <row r="519">
          <cell r="B519" t="str">
            <v>CI D/F pipes - 0.9m long400193.14</v>
          </cell>
          <cell r="C519" t="str">
            <v>CI D/F pipes - 0.9m long</v>
          </cell>
          <cell r="D519">
            <v>400</v>
          </cell>
          <cell r="E519">
            <v>193.14</v>
          </cell>
          <cell r="F519" t="str">
            <v>each</v>
          </cell>
          <cell r="G519">
            <v>6421.9049999999997</v>
          </cell>
          <cell r="H519">
            <v>10217.106</v>
          </cell>
        </row>
        <row r="520">
          <cell r="B520" t="str">
            <v>CI D/F pipes - 0.9m long450230.3</v>
          </cell>
          <cell r="C520" t="str">
            <v>CI D/F pipes - 0.9m long</v>
          </cell>
          <cell r="D520">
            <v>450</v>
          </cell>
          <cell r="E520">
            <v>230.3</v>
          </cell>
          <cell r="F520" t="str">
            <v>each</v>
          </cell>
          <cell r="G520">
            <v>7657.4750000000004</v>
          </cell>
          <cell r="H520">
            <v>12182.87</v>
          </cell>
        </row>
        <row r="521">
          <cell r="B521" t="str">
            <v>CI D/F pipes - 0.9m long500270.57</v>
          </cell>
          <cell r="C521" t="str">
            <v>CI D/F pipes - 0.9m long</v>
          </cell>
          <cell r="D521">
            <v>500</v>
          </cell>
          <cell r="E521">
            <v>270.57</v>
          </cell>
          <cell r="F521" t="str">
            <v>each</v>
          </cell>
          <cell r="G521">
            <v>8996.4524999999994</v>
          </cell>
          <cell r="H521">
            <v>14313.152999999998</v>
          </cell>
        </row>
        <row r="522">
          <cell r="B522" t="str">
            <v>CI D/F pipes - 0.9m long600363.85</v>
          </cell>
          <cell r="C522" t="str">
            <v>CI D/F pipes - 0.9m long</v>
          </cell>
          <cell r="D522">
            <v>600</v>
          </cell>
          <cell r="E522">
            <v>363.85</v>
          </cell>
          <cell r="F522" t="str">
            <v>each</v>
          </cell>
          <cell r="G522">
            <v>12098.012500000001</v>
          </cell>
          <cell r="H522">
            <v>19247.665000000001</v>
          </cell>
        </row>
        <row r="523">
          <cell r="B523" t="str">
            <v>CI D/F pipes - 0.6m long8019.28</v>
          </cell>
          <cell r="C523" t="str">
            <v>CI D/F pipes - 0.6m long</v>
          </cell>
          <cell r="D523">
            <v>80</v>
          </cell>
          <cell r="E523">
            <v>19.28</v>
          </cell>
          <cell r="F523" t="str">
            <v>each</v>
          </cell>
          <cell r="G523">
            <v>641.06000000000006</v>
          </cell>
          <cell r="H523">
            <v>1019.912</v>
          </cell>
        </row>
        <row r="524">
          <cell r="B524" t="str">
            <v>CI D/F pipes - 0.6m long10023.64</v>
          </cell>
          <cell r="C524" t="str">
            <v>CI D/F pipes - 0.6m long</v>
          </cell>
          <cell r="D524">
            <v>100</v>
          </cell>
          <cell r="E524">
            <v>23.64</v>
          </cell>
          <cell r="F524" t="str">
            <v>each</v>
          </cell>
          <cell r="G524">
            <v>786.03</v>
          </cell>
          <cell r="H524">
            <v>1250.556</v>
          </cell>
        </row>
        <row r="525">
          <cell r="B525" t="str">
            <v>CI D/F pipes - 0.6m long12530.46</v>
          </cell>
          <cell r="C525" t="str">
            <v>CI D/F pipes - 0.6m long</v>
          </cell>
          <cell r="D525">
            <v>125</v>
          </cell>
          <cell r="E525">
            <v>30.46</v>
          </cell>
          <cell r="F525" t="str">
            <v>each</v>
          </cell>
          <cell r="G525">
            <v>1012.7950000000001</v>
          </cell>
          <cell r="H525">
            <v>1611.3340000000001</v>
          </cell>
        </row>
        <row r="526">
          <cell r="B526" t="str">
            <v>CI D/F pipes - 0.6m long15038.33</v>
          </cell>
          <cell r="C526" t="str">
            <v>CI D/F pipes - 0.6m long</v>
          </cell>
          <cell r="D526">
            <v>150</v>
          </cell>
          <cell r="E526">
            <v>38.33</v>
          </cell>
          <cell r="F526" t="str">
            <v>each</v>
          </cell>
          <cell r="G526">
            <v>1274.4724999999999</v>
          </cell>
          <cell r="H526">
            <v>2027.6569999999999</v>
          </cell>
        </row>
        <row r="527">
          <cell r="B527" t="str">
            <v>CI D/F pipes - 0.6m long20054.66</v>
          </cell>
          <cell r="C527" t="str">
            <v>CI D/F pipes - 0.6m long</v>
          </cell>
          <cell r="D527">
            <v>200</v>
          </cell>
          <cell r="E527">
            <v>54.66</v>
          </cell>
          <cell r="F527" t="str">
            <v>each</v>
          </cell>
          <cell r="G527">
            <v>1817.4449999999999</v>
          </cell>
          <cell r="H527">
            <v>2891.5139999999997</v>
          </cell>
        </row>
        <row r="528">
          <cell r="B528" t="str">
            <v>CI D/F pipes - 0.6m long25073.08</v>
          </cell>
          <cell r="C528" t="str">
            <v>CI D/F pipes - 0.6m long</v>
          </cell>
          <cell r="D528">
            <v>250</v>
          </cell>
          <cell r="E528">
            <v>73.08</v>
          </cell>
          <cell r="F528" t="str">
            <v>each</v>
          </cell>
          <cell r="G528">
            <v>2429.91</v>
          </cell>
          <cell r="H528">
            <v>3865.9319999999998</v>
          </cell>
        </row>
        <row r="529">
          <cell r="B529" t="str">
            <v>CI D/F pipes - 0.6m long30093.26</v>
          </cell>
          <cell r="C529" t="str">
            <v>CI D/F pipes - 0.6m long</v>
          </cell>
          <cell r="D529">
            <v>300</v>
          </cell>
          <cell r="E529">
            <v>93.26</v>
          </cell>
          <cell r="F529" t="str">
            <v>each</v>
          </cell>
          <cell r="G529">
            <v>3100.895</v>
          </cell>
          <cell r="H529">
            <v>4933.4539999999997</v>
          </cell>
        </row>
        <row r="530">
          <cell r="B530" t="str">
            <v>CI D/F pipes - 0.6m long350118.1</v>
          </cell>
          <cell r="C530" t="str">
            <v>CI D/F pipes - 0.6m long</v>
          </cell>
          <cell r="D530">
            <v>350</v>
          </cell>
          <cell r="E530">
            <v>118.1</v>
          </cell>
          <cell r="F530" t="str">
            <v>each</v>
          </cell>
          <cell r="G530">
            <v>3926.8249999999998</v>
          </cell>
          <cell r="H530">
            <v>6247.49</v>
          </cell>
        </row>
        <row r="531">
          <cell r="B531" t="str">
            <v>CI D/F pipes - 0.6m long400144.36</v>
          </cell>
          <cell r="C531" t="str">
            <v>CI D/F pipes - 0.6m long</v>
          </cell>
          <cell r="D531">
            <v>400</v>
          </cell>
          <cell r="E531">
            <v>144.36000000000001</v>
          </cell>
          <cell r="F531" t="str">
            <v>each</v>
          </cell>
          <cell r="G531">
            <v>4799.97</v>
          </cell>
          <cell r="H531">
            <v>7636.6440000000002</v>
          </cell>
        </row>
        <row r="532">
          <cell r="B532" t="str">
            <v>CI D/F pipes - 0.6m long450171.2</v>
          </cell>
          <cell r="C532" t="str">
            <v>CI D/F pipes - 0.6m long</v>
          </cell>
          <cell r="D532">
            <v>450</v>
          </cell>
          <cell r="E532">
            <v>171.2</v>
          </cell>
          <cell r="F532" t="str">
            <v>each</v>
          </cell>
          <cell r="G532">
            <v>5692.4</v>
          </cell>
          <cell r="H532">
            <v>9056.48</v>
          </cell>
        </row>
        <row r="533">
          <cell r="B533" t="str">
            <v>CI D/F pipes - 0.6m long500201.78</v>
          </cell>
          <cell r="C533" t="str">
            <v>CI D/F pipes - 0.6m long</v>
          </cell>
          <cell r="D533">
            <v>500</v>
          </cell>
          <cell r="E533">
            <v>201.78</v>
          </cell>
          <cell r="F533" t="str">
            <v>each</v>
          </cell>
          <cell r="G533">
            <v>6709.1850000000004</v>
          </cell>
          <cell r="H533">
            <v>10674.162</v>
          </cell>
        </row>
        <row r="534">
          <cell r="B534" t="str">
            <v>CI D/F pipes - 0.6m long600271.9</v>
          </cell>
          <cell r="C534" t="str">
            <v>CI D/F pipes - 0.6m long</v>
          </cell>
          <cell r="D534">
            <v>600</v>
          </cell>
          <cell r="E534">
            <v>271.89999999999998</v>
          </cell>
          <cell r="F534" t="str">
            <v>each</v>
          </cell>
          <cell r="G534">
            <v>9040.6749999999993</v>
          </cell>
          <cell r="H534">
            <v>14383.509999999998</v>
          </cell>
        </row>
        <row r="535">
          <cell r="B535" t="str">
            <v>Bell mouth807</v>
          </cell>
          <cell r="C535" t="str">
            <v>Bell mouth</v>
          </cell>
          <cell r="D535">
            <v>80</v>
          </cell>
          <cell r="E535">
            <v>7</v>
          </cell>
          <cell r="F535" t="str">
            <v>each</v>
          </cell>
          <cell r="G535">
            <v>232.75</v>
          </cell>
          <cell r="H535">
            <v>370.3</v>
          </cell>
        </row>
        <row r="536">
          <cell r="B536" t="str">
            <v>Bell mouth1009</v>
          </cell>
          <cell r="C536" t="str">
            <v>Bell mouth</v>
          </cell>
          <cell r="D536">
            <v>100</v>
          </cell>
          <cell r="E536">
            <v>9</v>
          </cell>
          <cell r="F536" t="str">
            <v>each</v>
          </cell>
          <cell r="G536">
            <v>299.25</v>
          </cell>
          <cell r="H536">
            <v>476.09999999999997</v>
          </cell>
        </row>
        <row r="537">
          <cell r="B537" t="str">
            <v>Bell mouth12512</v>
          </cell>
          <cell r="C537" t="str">
            <v>Bell mouth</v>
          </cell>
          <cell r="D537">
            <v>125</v>
          </cell>
          <cell r="E537">
            <v>12</v>
          </cell>
          <cell r="F537" t="str">
            <v>each</v>
          </cell>
          <cell r="G537">
            <v>399</v>
          </cell>
          <cell r="H537">
            <v>634.79999999999995</v>
          </cell>
        </row>
        <row r="538">
          <cell r="B538" t="str">
            <v>Bell mouth15015</v>
          </cell>
          <cell r="C538" t="str">
            <v>Bell mouth</v>
          </cell>
          <cell r="D538">
            <v>150</v>
          </cell>
          <cell r="E538">
            <v>15</v>
          </cell>
          <cell r="F538" t="str">
            <v>each</v>
          </cell>
          <cell r="G538">
            <v>498.75</v>
          </cell>
          <cell r="H538">
            <v>793.5</v>
          </cell>
        </row>
        <row r="539">
          <cell r="B539" t="str">
            <v>Bell mouth20023</v>
          </cell>
          <cell r="C539" t="str">
            <v>Bell mouth</v>
          </cell>
          <cell r="D539">
            <v>200</v>
          </cell>
          <cell r="E539">
            <v>23</v>
          </cell>
          <cell r="F539" t="str">
            <v>each</v>
          </cell>
          <cell r="G539">
            <v>764.75</v>
          </cell>
          <cell r="H539">
            <v>1216.7</v>
          </cell>
        </row>
        <row r="540">
          <cell r="B540" t="str">
            <v>Bell mouth25031</v>
          </cell>
          <cell r="C540" t="str">
            <v>Bell mouth</v>
          </cell>
          <cell r="D540">
            <v>250</v>
          </cell>
          <cell r="E540">
            <v>31</v>
          </cell>
          <cell r="F540" t="str">
            <v>each</v>
          </cell>
          <cell r="G540">
            <v>1030.75</v>
          </cell>
          <cell r="H540">
            <v>1639.8999999999999</v>
          </cell>
        </row>
        <row r="541">
          <cell r="B541" t="str">
            <v>Bell mouth30045</v>
          </cell>
          <cell r="C541" t="str">
            <v>Bell mouth</v>
          </cell>
          <cell r="D541">
            <v>300</v>
          </cell>
          <cell r="E541">
            <v>45</v>
          </cell>
          <cell r="F541" t="str">
            <v>each</v>
          </cell>
          <cell r="G541">
            <v>1496.25</v>
          </cell>
          <cell r="H541">
            <v>2380.5</v>
          </cell>
        </row>
        <row r="542">
          <cell r="B542" t="str">
            <v>Bell mouth35058</v>
          </cell>
          <cell r="C542" t="str">
            <v>Bell mouth</v>
          </cell>
          <cell r="D542">
            <v>350</v>
          </cell>
          <cell r="E542">
            <v>58</v>
          </cell>
          <cell r="F542" t="str">
            <v>each</v>
          </cell>
          <cell r="G542">
            <v>1928.5</v>
          </cell>
          <cell r="H542">
            <v>3068.2</v>
          </cell>
        </row>
        <row r="543">
          <cell r="B543" t="str">
            <v>Bell mouth40080</v>
          </cell>
          <cell r="C543" t="str">
            <v>Bell mouth</v>
          </cell>
          <cell r="D543">
            <v>400</v>
          </cell>
          <cell r="E543">
            <v>80</v>
          </cell>
          <cell r="F543" t="str">
            <v>each</v>
          </cell>
          <cell r="G543">
            <v>2660</v>
          </cell>
          <cell r="H543">
            <v>4232</v>
          </cell>
        </row>
        <row r="544">
          <cell r="B544" t="str">
            <v>Bell mouth45093</v>
          </cell>
          <cell r="C544" t="str">
            <v>Bell mouth</v>
          </cell>
          <cell r="D544">
            <v>450</v>
          </cell>
          <cell r="E544">
            <v>93</v>
          </cell>
          <cell r="F544" t="str">
            <v>each</v>
          </cell>
          <cell r="G544">
            <v>3092.25</v>
          </cell>
          <cell r="H544">
            <v>4919.7</v>
          </cell>
        </row>
        <row r="545">
          <cell r="B545" t="str">
            <v>Bell mouth500120</v>
          </cell>
          <cell r="C545" t="str">
            <v>Bell mouth</v>
          </cell>
          <cell r="D545">
            <v>500</v>
          </cell>
          <cell r="E545">
            <v>120</v>
          </cell>
          <cell r="F545" t="str">
            <v>each</v>
          </cell>
          <cell r="G545">
            <v>3990</v>
          </cell>
          <cell r="H545">
            <v>6348</v>
          </cell>
        </row>
        <row r="546">
          <cell r="B546" t="str">
            <v>Bell mouth600201</v>
          </cell>
          <cell r="C546" t="str">
            <v>Bell mouth</v>
          </cell>
          <cell r="D546">
            <v>600</v>
          </cell>
          <cell r="E546">
            <v>201</v>
          </cell>
          <cell r="F546" t="str">
            <v>each</v>
          </cell>
          <cell r="G546">
            <v>6683.25</v>
          </cell>
          <cell r="H546">
            <v>10632.9</v>
          </cell>
        </row>
        <row r="547">
          <cell r="B547" t="str">
            <v>CI D/F Bend 90deg8013</v>
          </cell>
          <cell r="C547" t="str">
            <v>CI D/F Bend 90deg</v>
          </cell>
          <cell r="D547">
            <v>80</v>
          </cell>
          <cell r="E547">
            <v>13</v>
          </cell>
          <cell r="F547" t="str">
            <v>each</v>
          </cell>
          <cell r="G547">
            <v>432.25</v>
          </cell>
          <cell r="H547">
            <v>687.69999999999993</v>
          </cell>
        </row>
        <row r="548">
          <cell r="B548" t="str">
            <v>CI D/F Bend 90deg10017</v>
          </cell>
          <cell r="C548" t="str">
            <v>CI D/F Bend 90deg</v>
          </cell>
          <cell r="D548">
            <v>100</v>
          </cell>
          <cell r="E548">
            <v>17</v>
          </cell>
          <cell r="F548" t="str">
            <v>each</v>
          </cell>
          <cell r="G548">
            <v>565.25</v>
          </cell>
          <cell r="H548">
            <v>899.3</v>
          </cell>
        </row>
        <row r="549">
          <cell r="B549" t="str">
            <v>CI D/F Bend 90deg12523</v>
          </cell>
          <cell r="C549" t="str">
            <v>CI D/F Bend 90deg</v>
          </cell>
          <cell r="D549">
            <v>125</v>
          </cell>
          <cell r="E549">
            <v>23</v>
          </cell>
          <cell r="F549" t="str">
            <v>each</v>
          </cell>
          <cell r="G549">
            <v>764.75</v>
          </cell>
          <cell r="H549">
            <v>1216.7</v>
          </cell>
        </row>
        <row r="550">
          <cell r="B550" t="str">
            <v>CI D/F Bend 90deg15031</v>
          </cell>
          <cell r="C550" t="str">
            <v>CI D/F Bend 90deg</v>
          </cell>
          <cell r="D550">
            <v>150</v>
          </cell>
          <cell r="E550">
            <v>31</v>
          </cell>
          <cell r="F550" t="str">
            <v>each</v>
          </cell>
          <cell r="G550">
            <v>1030.75</v>
          </cell>
          <cell r="H550">
            <v>1639.8999999999999</v>
          </cell>
        </row>
        <row r="551">
          <cell r="B551" t="str">
            <v>CI D/F Bend 90deg20049</v>
          </cell>
          <cell r="C551" t="str">
            <v>CI D/F Bend 90deg</v>
          </cell>
          <cell r="D551">
            <v>200</v>
          </cell>
          <cell r="E551">
            <v>49</v>
          </cell>
          <cell r="F551" t="str">
            <v>each</v>
          </cell>
          <cell r="G551">
            <v>1629.25</v>
          </cell>
          <cell r="H551">
            <v>2592.1</v>
          </cell>
        </row>
        <row r="552">
          <cell r="B552" t="str">
            <v>CI D/F Bend 90deg25072</v>
          </cell>
          <cell r="C552" t="str">
            <v>CI D/F Bend 90deg</v>
          </cell>
          <cell r="D552">
            <v>250</v>
          </cell>
          <cell r="E552">
            <v>72</v>
          </cell>
          <cell r="F552" t="str">
            <v>each</v>
          </cell>
          <cell r="G552">
            <v>2394</v>
          </cell>
          <cell r="H552">
            <v>3808.7999999999997</v>
          </cell>
        </row>
        <row r="553">
          <cell r="B553" t="str">
            <v>CI D/F Bend 90deg300100</v>
          </cell>
          <cell r="C553" t="str">
            <v>CI D/F Bend 90deg</v>
          </cell>
          <cell r="D553">
            <v>300</v>
          </cell>
          <cell r="E553">
            <v>100</v>
          </cell>
          <cell r="F553" t="str">
            <v>each</v>
          </cell>
          <cell r="G553">
            <v>3325</v>
          </cell>
          <cell r="H553">
            <v>5290</v>
          </cell>
        </row>
        <row r="554">
          <cell r="B554" t="str">
            <v>CI D/F Bend 90deg350137</v>
          </cell>
          <cell r="C554" t="str">
            <v>CI D/F Bend 90deg</v>
          </cell>
          <cell r="D554">
            <v>350</v>
          </cell>
          <cell r="E554">
            <v>137</v>
          </cell>
          <cell r="F554" t="str">
            <v>each</v>
          </cell>
          <cell r="G554">
            <v>4555.25</v>
          </cell>
          <cell r="H554">
            <v>7247.3</v>
          </cell>
        </row>
        <row r="555">
          <cell r="B555" t="str">
            <v>CI D/F Bend 90deg400181</v>
          </cell>
          <cell r="C555" t="str">
            <v>CI D/F Bend 90deg</v>
          </cell>
          <cell r="D555">
            <v>400</v>
          </cell>
          <cell r="E555">
            <v>181</v>
          </cell>
          <cell r="F555" t="str">
            <v>each</v>
          </cell>
          <cell r="G555">
            <v>6018.25</v>
          </cell>
          <cell r="H555">
            <v>9574.9</v>
          </cell>
        </row>
        <row r="556">
          <cell r="B556" t="str">
            <v>CI D/F Bend 90deg450226</v>
          </cell>
          <cell r="C556" t="str">
            <v>CI D/F Bend 90deg</v>
          </cell>
          <cell r="D556">
            <v>450</v>
          </cell>
          <cell r="E556">
            <v>226</v>
          </cell>
          <cell r="F556" t="str">
            <v>each</v>
          </cell>
          <cell r="G556">
            <v>7514.5</v>
          </cell>
          <cell r="H556">
            <v>11955.4</v>
          </cell>
        </row>
        <row r="557">
          <cell r="B557" t="str">
            <v>CI D/F Bend 90deg500290</v>
          </cell>
          <cell r="C557" t="str">
            <v>CI D/F Bend 90deg</v>
          </cell>
          <cell r="D557">
            <v>500</v>
          </cell>
          <cell r="E557">
            <v>290</v>
          </cell>
          <cell r="F557" t="str">
            <v>each</v>
          </cell>
          <cell r="G557">
            <v>9642.5</v>
          </cell>
          <cell r="H557">
            <v>15341</v>
          </cell>
        </row>
        <row r="558">
          <cell r="B558" t="str">
            <v>CI D/F Bend 90deg600442</v>
          </cell>
          <cell r="C558" t="str">
            <v>CI D/F Bend 90deg</v>
          </cell>
          <cell r="D558">
            <v>600</v>
          </cell>
          <cell r="E558">
            <v>442</v>
          </cell>
          <cell r="F558" t="str">
            <v>each</v>
          </cell>
          <cell r="G558">
            <v>14696.5</v>
          </cell>
          <cell r="H558">
            <v>23381.8</v>
          </cell>
        </row>
        <row r="559">
          <cell r="B559" t="str">
            <v>Tail piece8012</v>
          </cell>
          <cell r="C559" t="str">
            <v>Tail piece</v>
          </cell>
          <cell r="D559">
            <v>80</v>
          </cell>
          <cell r="E559">
            <v>12</v>
          </cell>
          <cell r="F559" t="str">
            <v>each</v>
          </cell>
          <cell r="G559">
            <v>399</v>
          </cell>
          <cell r="H559">
            <v>634.79999999999995</v>
          </cell>
        </row>
        <row r="560">
          <cell r="B560" t="str">
            <v>Tail piece10013.513</v>
          </cell>
          <cell r="C560" t="str">
            <v>Tail piece</v>
          </cell>
          <cell r="D560">
            <v>100</v>
          </cell>
          <cell r="E560">
            <v>13.513</v>
          </cell>
          <cell r="F560" t="str">
            <v>each</v>
          </cell>
          <cell r="G560">
            <v>449.30725000000001</v>
          </cell>
          <cell r="H560">
            <v>714.83769999999993</v>
          </cell>
        </row>
        <row r="561">
          <cell r="B561" t="str">
            <v>Tail piece12519</v>
          </cell>
          <cell r="C561" t="str">
            <v>Tail piece</v>
          </cell>
          <cell r="D561">
            <v>125</v>
          </cell>
          <cell r="E561">
            <v>19</v>
          </cell>
          <cell r="F561" t="str">
            <v>each</v>
          </cell>
          <cell r="G561">
            <v>631.75</v>
          </cell>
          <cell r="H561">
            <v>1005.1</v>
          </cell>
        </row>
        <row r="562">
          <cell r="B562" t="str">
            <v>Tail piece15023</v>
          </cell>
          <cell r="C562" t="str">
            <v>Tail piece</v>
          </cell>
          <cell r="D562">
            <v>150</v>
          </cell>
          <cell r="E562">
            <v>23</v>
          </cell>
          <cell r="F562" t="str">
            <v>each</v>
          </cell>
          <cell r="G562">
            <v>764.75</v>
          </cell>
          <cell r="H562">
            <v>1216.7</v>
          </cell>
        </row>
        <row r="563">
          <cell r="B563" t="str">
            <v>Tail piece20038.97</v>
          </cell>
          <cell r="C563" t="str">
            <v>Tail piece</v>
          </cell>
          <cell r="D563">
            <v>200</v>
          </cell>
          <cell r="E563">
            <v>38.97</v>
          </cell>
          <cell r="F563" t="str">
            <v>each</v>
          </cell>
          <cell r="G563">
            <v>1295.7525000000001</v>
          </cell>
          <cell r="H563">
            <v>2061.5129999999999</v>
          </cell>
        </row>
        <row r="564">
          <cell r="B564" t="str">
            <v>Tail piece25053</v>
          </cell>
          <cell r="C564" t="str">
            <v>Tail piece</v>
          </cell>
          <cell r="D564">
            <v>250</v>
          </cell>
          <cell r="E564">
            <v>53</v>
          </cell>
          <cell r="F564" t="str">
            <v>each</v>
          </cell>
          <cell r="G564">
            <v>1762.25</v>
          </cell>
          <cell r="H564">
            <v>2803.7</v>
          </cell>
        </row>
        <row r="565">
          <cell r="B565" t="str">
            <v>Tail piece30068</v>
          </cell>
          <cell r="C565" t="str">
            <v>Tail piece</v>
          </cell>
          <cell r="D565">
            <v>300</v>
          </cell>
          <cell r="E565">
            <v>68</v>
          </cell>
          <cell r="F565" t="str">
            <v>each</v>
          </cell>
          <cell r="G565">
            <v>2261</v>
          </cell>
          <cell r="H565">
            <v>3597.2</v>
          </cell>
        </row>
        <row r="566">
          <cell r="B566" t="str">
            <v>Tail piece35089.44</v>
          </cell>
          <cell r="C566" t="str">
            <v>Tail piece</v>
          </cell>
          <cell r="D566">
            <v>350</v>
          </cell>
          <cell r="E566">
            <v>89.44</v>
          </cell>
          <cell r="F566" t="str">
            <v>each</v>
          </cell>
          <cell r="G566">
            <v>2973.88</v>
          </cell>
          <cell r="H566">
            <v>4731.3760000000002</v>
          </cell>
        </row>
        <row r="567">
          <cell r="B567" t="str">
            <v>Tail piece400108.86</v>
          </cell>
          <cell r="C567" t="str">
            <v>Tail piece</v>
          </cell>
          <cell r="D567">
            <v>400</v>
          </cell>
          <cell r="E567">
            <v>108.86</v>
          </cell>
          <cell r="F567" t="str">
            <v>each</v>
          </cell>
          <cell r="G567">
            <v>3619.5949999999998</v>
          </cell>
          <cell r="H567">
            <v>5758.6939999999995</v>
          </cell>
        </row>
        <row r="568">
          <cell r="B568" t="str">
            <v>Tail piece450127.62</v>
          </cell>
          <cell r="C568" t="str">
            <v>Tail piece</v>
          </cell>
          <cell r="D568">
            <v>450</v>
          </cell>
          <cell r="E568">
            <v>127.62</v>
          </cell>
          <cell r="F568" t="str">
            <v>each</v>
          </cell>
          <cell r="G568">
            <v>4243.3649999999998</v>
          </cell>
          <cell r="H568">
            <v>6751.098</v>
          </cell>
        </row>
        <row r="569">
          <cell r="B569" t="str">
            <v>Tail piece500151.48</v>
          </cell>
          <cell r="C569" t="str">
            <v>Tail piece</v>
          </cell>
          <cell r="D569">
            <v>500</v>
          </cell>
          <cell r="E569">
            <v>151.47999999999999</v>
          </cell>
          <cell r="F569" t="str">
            <v>each</v>
          </cell>
          <cell r="G569">
            <v>5036.71</v>
          </cell>
          <cell r="H569">
            <v>8013.2919999999995</v>
          </cell>
        </row>
        <row r="570">
          <cell r="B570" t="str">
            <v>Tail piece600204.11</v>
          </cell>
          <cell r="C570" t="str">
            <v>Tail piece</v>
          </cell>
          <cell r="D570">
            <v>600</v>
          </cell>
          <cell r="E570">
            <v>204.11</v>
          </cell>
          <cell r="F570" t="str">
            <v>each</v>
          </cell>
          <cell r="G570">
            <v>6786.6575000000003</v>
          </cell>
          <cell r="H570">
            <v>10797.419</v>
          </cell>
        </row>
        <row r="571">
          <cell r="B571" t="str">
            <v>Duckfoot bend8021</v>
          </cell>
          <cell r="C571" t="str">
            <v>Duckfoot bend</v>
          </cell>
          <cell r="D571">
            <v>80</v>
          </cell>
          <cell r="E571">
            <v>21</v>
          </cell>
          <cell r="F571" t="str">
            <v>each</v>
          </cell>
          <cell r="G571">
            <v>698.25</v>
          </cell>
          <cell r="H571">
            <v>1110.8999999999999</v>
          </cell>
        </row>
        <row r="572">
          <cell r="B572" t="str">
            <v>Duckfoot bend10026</v>
          </cell>
          <cell r="C572" t="str">
            <v>Duckfoot bend</v>
          </cell>
          <cell r="D572">
            <v>100</v>
          </cell>
          <cell r="E572">
            <v>26</v>
          </cell>
          <cell r="F572" t="str">
            <v>each</v>
          </cell>
          <cell r="G572">
            <v>864.5</v>
          </cell>
          <cell r="H572">
            <v>1375.3999999999999</v>
          </cell>
        </row>
        <row r="573">
          <cell r="B573" t="str">
            <v>Duckfoot bend12536</v>
          </cell>
          <cell r="C573" t="str">
            <v>Duckfoot bend</v>
          </cell>
          <cell r="D573">
            <v>125</v>
          </cell>
          <cell r="E573">
            <v>36</v>
          </cell>
          <cell r="F573" t="str">
            <v>each</v>
          </cell>
          <cell r="G573">
            <v>1197</v>
          </cell>
          <cell r="H573">
            <v>1904.3999999999999</v>
          </cell>
        </row>
        <row r="574">
          <cell r="B574" t="str">
            <v>Duckfoot bend15046.97</v>
          </cell>
          <cell r="C574" t="str">
            <v>Duckfoot bend</v>
          </cell>
          <cell r="D574">
            <v>150</v>
          </cell>
          <cell r="E574">
            <v>46.97</v>
          </cell>
          <cell r="F574" t="str">
            <v>each</v>
          </cell>
          <cell r="G574">
            <v>1561.7525000000001</v>
          </cell>
          <cell r="H574">
            <v>2484.7129999999997</v>
          </cell>
        </row>
        <row r="575">
          <cell r="B575" t="str">
            <v>Duckfoot bend20074</v>
          </cell>
          <cell r="C575" t="str">
            <v>Duckfoot bend</v>
          </cell>
          <cell r="D575">
            <v>200</v>
          </cell>
          <cell r="E575">
            <v>74</v>
          </cell>
          <cell r="F575" t="str">
            <v>each</v>
          </cell>
          <cell r="G575">
            <v>2460.5</v>
          </cell>
          <cell r="H575">
            <v>3914.6</v>
          </cell>
        </row>
        <row r="576">
          <cell r="B576" t="str">
            <v>Duckfoot bend250111</v>
          </cell>
          <cell r="C576" t="str">
            <v>Duckfoot bend</v>
          </cell>
          <cell r="D576">
            <v>250</v>
          </cell>
          <cell r="E576">
            <v>111</v>
          </cell>
          <cell r="F576" t="str">
            <v>each</v>
          </cell>
          <cell r="G576">
            <v>3690.75</v>
          </cell>
          <cell r="H576">
            <v>5871.9</v>
          </cell>
        </row>
        <row r="577">
          <cell r="B577" t="str">
            <v>Duckfoot bend300156</v>
          </cell>
          <cell r="C577" t="str">
            <v>Duckfoot bend</v>
          </cell>
          <cell r="D577">
            <v>300</v>
          </cell>
          <cell r="E577">
            <v>156</v>
          </cell>
          <cell r="F577" t="str">
            <v>each</v>
          </cell>
          <cell r="G577">
            <v>5187</v>
          </cell>
          <cell r="H577">
            <v>8252.4</v>
          </cell>
        </row>
        <row r="578">
          <cell r="B578" t="str">
            <v>Duckfoot bend350214</v>
          </cell>
          <cell r="C578" t="str">
            <v>Duckfoot bend</v>
          </cell>
          <cell r="D578">
            <v>350</v>
          </cell>
          <cell r="E578">
            <v>214</v>
          </cell>
          <cell r="F578" t="str">
            <v>each</v>
          </cell>
          <cell r="G578">
            <v>7115.5</v>
          </cell>
          <cell r="H578">
            <v>11320.6</v>
          </cell>
        </row>
        <row r="579">
          <cell r="B579" t="str">
            <v>Duckfoot bend400281</v>
          </cell>
          <cell r="C579" t="str">
            <v>Duckfoot bend</v>
          </cell>
          <cell r="D579">
            <v>400</v>
          </cell>
          <cell r="E579">
            <v>281</v>
          </cell>
          <cell r="F579" t="str">
            <v>each</v>
          </cell>
          <cell r="G579">
            <v>9343.25</v>
          </cell>
          <cell r="H579">
            <v>14864.9</v>
          </cell>
        </row>
        <row r="580">
          <cell r="B580" t="str">
            <v>Duckfoot bend450350</v>
          </cell>
          <cell r="C580" t="str">
            <v>Duckfoot bend</v>
          </cell>
          <cell r="D580">
            <v>450</v>
          </cell>
          <cell r="E580">
            <v>350</v>
          </cell>
          <cell r="F580" t="str">
            <v>each</v>
          </cell>
          <cell r="G580">
            <v>11637.5</v>
          </cell>
          <cell r="H580">
            <v>18515</v>
          </cell>
        </row>
        <row r="581">
          <cell r="B581" t="str">
            <v>Duckfoot bend500446</v>
          </cell>
          <cell r="C581" t="str">
            <v>Duckfoot bend</v>
          </cell>
          <cell r="D581">
            <v>500</v>
          </cell>
          <cell r="E581">
            <v>446</v>
          </cell>
          <cell r="F581" t="str">
            <v>each</v>
          </cell>
          <cell r="G581">
            <v>14829.5</v>
          </cell>
          <cell r="H581">
            <v>23593.399999999998</v>
          </cell>
        </row>
        <row r="582">
          <cell r="B582" t="str">
            <v>Duckfoot bend600677</v>
          </cell>
          <cell r="C582" t="str">
            <v>Duckfoot bend</v>
          </cell>
          <cell r="D582">
            <v>600</v>
          </cell>
          <cell r="E582">
            <v>677</v>
          </cell>
          <cell r="F582" t="str">
            <v>each</v>
          </cell>
          <cell r="G582">
            <v>22510.25</v>
          </cell>
          <cell r="H582">
            <v>35813.299999999996</v>
          </cell>
        </row>
        <row r="583">
          <cell r="B583" t="str">
            <v>Semicircular bend8025.44</v>
          </cell>
          <cell r="C583" t="str">
            <v>Semicircular bend</v>
          </cell>
          <cell r="D583">
            <v>80</v>
          </cell>
          <cell r="E583">
            <v>25.44</v>
          </cell>
          <cell r="F583" t="str">
            <v>each</v>
          </cell>
          <cell r="G583">
            <v>845.88</v>
          </cell>
          <cell r="H583">
            <v>1345.7760000000001</v>
          </cell>
        </row>
        <row r="584">
          <cell r="B584" t="str">
            <v>Semicircular bend10035.35</v>
          </cell>
          <cell r="C584" t="str">
            <v>Semicircular bend</v>
          </cell>
          <cell r="D584">
            <v>100</v>
          </cell>
          <cell r="E584">
            <v>35.35</v>
          </cell>
          <cell r="F584" t="str">
            <v>each</v>
          </cell>
          <cell r="G584">
            <v>1175.3875</v>
          </cell>
          <cell r="H584">
            <v>1870.0150000000001</v>
          </cell>
        </row>
        <row r="585">
          <cell r="B585" t="str">
            <v>Semicircular bend12550.8</v>
          </cell>
          <cell r="C585" t="str">
            <v>Semicircular bend</v>
          </cell>
          <cell r="D585">
            <v>125</v>
          </cell>
          <cell r="E585">
            <v>50.8</v>
          </cell>
          <cell r="F585" t="str">
            <v>each</v>
          </cell>
          <cell r="G585">
            <v>1689.1</v>
          </cell>
          <cell r="H585">
            <v>2687.3199999999997</v>
          </cell>
        </row>
        <row r="586">
          <cell r="B586" t="str">
            <v>Semicircular bend15071.12</v>
          </cell>
          <cell r="C586" t="str">
            <v>Semicircular bend</v>
          </cell>
          <cell r="D586">
            <v>150</v>
          </cell>
          <cell r="E586">
            <v>71.12</v>
          </cell>
          <cell r="F586" t="str">
            <v>each</v>
          </cell>
          <cell r="G586">
            <v>2364.7400000000002</v>
          </cell>
          <cell r="H586">
            <v>3762.248</v>
          </cell>
        </row>
        <row r="587">
          <cell r="B587" t="str">
            <v>Semicircular bend200116.85</v>
          </cell>
          <cell r="C587" t="str">
            <v>Semicircular bend</v>
          </cell>
          <cell r="D587">
            <v>200</v>
          </cell>
          <cell r="E587">
            <v>116.85</v>
          </cell>
          <cell r="F587" t="str">
            <v>each</v>
          </cell>
          <cell r="G587">
            <v>3885.2624999999998</v>
          </cell>
          <cell r="H587">
            <v>6181.3649999999998</v>
          </cell>
        </row>
        <row r="588">
          <cell r="B588" t="str">
            <v>Sluice valve80</v>
          </cell>
          <cell r="C588" t="str">
            <v>Sluice valve</v>
          </cell>
          <cell r="D588">
            <v>80</v>
          </cell>
          <cell r="E588">
            <v>0</v>
          </cell>
          <cell r="F588" t="str">
            <v>each</v>
          </cell>
          <cell r="G588">
            <v>3273</v>
          </cell>
          <cell r="H588">
            <v>4255</v>
          </cell>
        </row>
        <row r="589">
          <cell r="B589" t="str">
            <v>Sluice valve100</v>
          </cell>
          <cell r="C589" t="str">
            <v>Sluice valve</v>
          </cell>
          <cell r="D589">
            <v>100</v>
          </cell>
          <cell r="E589">
            <v>0</v>
          </cell>
          <cell r="F589" t="str">
            <v>each</v>
          </cell>
          <cell r="G589">
            <v>4364</v>
          </cell>
          <cell r="H589">
            <v>5673</v>
          </cell>
        </row>
        <row r="590">
          <cell r="B590" t="str">
            <v>Sluice valve125</v>
          </cell>
          <cell r="C590" t="str">
            <v>Sluice valve</v>
          </cell>
          <cell r="D590">
            <v>125</v>
          </cell>
          <cell r="E590">
            <v>0</v>
          </cell>
          <cell r="F590" t="str">
            <v>each</v>
          </cell>
          <cell r="G590">
            <v>5454</v>
          </cell>
          <cell r="H590">
            <v>7090</v>
          </cell>
        </row>
        <row r="591">
          <cell r="B591" t="str">
            <v>Sluice valve150</v>
          </cell>
          <cell r="C591" t="str">
            <v>Sluice valve</v>
          </cell>
          <cell r="D591">
            <v>150</v>
          </cell>
          <cell r="E591">
            <v>0</v>
          </cell>
          <cell r="F591" t="str">
            <v>each</v>
          </cell>
          <cell r="G591">
            <v>6545</v>
          </cell>
          <cell r="H591">
            <v>8509</v>
          </cell>
        </row>
        <row r="592">
          <cell r="B592" t="str">
            <v>Sluice valve200</v>
          </cell>
          <cell r="C592" t="str">
            <v>Sluice valve</v>
          </cell>
          <cell r="D592">
            <v>200</v>
          </cell>
          <cell r="E592">
            <v>0</v>
          </cell>
          <cell r="F592" t="str">
            <v>each</v>
          </cell>
          <cell r="G592">
            <v>11472</v>
          </cell>
          <cell r="H592">
            <v>14914</v>
          </cell>
        </row>
        <row r="593">
          <cell r="B593" t="str">
            <v>Sluice valve250</v>
          </cell>
          <cell r="C593" t="str">
            <v>Sluice valve</v>
          </cell>
          <cell r="D593">
            <v>250</v>
          </cell>
          <cell r="E593">
            <v>0</v>
          </cell>
          <cell r="F593" t="str">
            <v>each</v>
          </cell>
          <cell r="G593">
            <v>16226</v>
          </cell>
          <cell r="H593">
            <v>21094</v>
          </cell>
        </row>
        <row r="594">
          <cell r="B594" t="str">
            <v>Sluice valve300</v>
          </cell>
          <cell r="C594" t="str">
            <v>Sluice valve</v>
          </cell>
          <cell r="D594">
            <v>300</v>
          </cell>
          <cell r="E594">
            <v>0</v>
          </cell>
          <cell r="F594" t="str">
            <v>each</v>
          </cell>
          <cell r="G594">
            <v>22274</v>
          </cell>
          <cell r="H594">
            <v>28956</v>
          </cell>
        </row>
        <row r="595">
          <cell r="B595" t="str">
            <v>Sluice valve350</v>
          </cell>
          <cell r="C595" t="str">
            <v>Sluice valve</v>
          </cell>
          <cell r="D595">
            <v>350</v>
          </cell>
          <cell r="E595">
            <v>0</v>
          </cell>
          <cell r="F595" t="str">
            <v>each</v>
          </cell>
          <cell r="G595">
            <v>50087</v>
          </cell>
          <cell r="H595">
            <v>71629</v>
          </cell>
        </row>
        <row r="596">
          <cell r="B596" t="str">
            <v>Sluice valve400</v>
          </cell>
          <cell r="C596" t="str">
            <v>Sluice valve</v>
          </cell>
          <cell r="D596">
            <v>400</v>
          </cell>
          <cell r="E596">
            <v>0</v>
          </cell>
          <cell r="F596" t="str">
            <v>each</v>
          </cell>
          <cell r="G596">
            <v>59372</v>
          </cell>
          <cell r="H596">
            <v>89548</v>
          </cell>
        </row>
        <row r="597">
          <cell r="B597" t="str">
            <v>Sluice valve450</v>
          </cell>
          <cell r="C597" t="str">
            <v>Sluice valve</v>
          </cell>
          <cell r="D597">
            <v>450</v>
          </cell>
          <cell r="E597">
            <v>0</v>
          </cell>
          <cell r="F597" t="str">
            <v>each</v>
          </cell>
          <cell r="G597">
            <v>74549</v>
          </cell>
          <cell r="H597">
            <v>112411</v>
          </cell>
        </row>
        <row r="598">
          <cell r="B598" t="str">
            <v>Sluice valve500</v>
          </cell>
          <cell r="C598" t="str">
            <v>Sluice valve</v>
          </cell>
          <cell r="D598">
            <v>500</v>
          </cell>
          <cell r="E598">
            <v>0</v>
          </cell>
          <cell r="F598" t="str">
            <v>each</v>
          </cell>
          <cell r="G598">
            <v>85525</v>
          </cell>
          <cell r="H598">
            <v>129168</v>
          </cell>
        </row>
        <row r="599">
          <cell r="B599" t="str">
            <v>Sluice valve600</v>
          </cell>
          <cell r="C599" t="str">
            <v>Sluice valve</v>
          </cell>
          <cell r="D599">
            <v>600</v>
          </cell>
          <cell r="E599">
            <v>0</v>
          </cell>
          <cell r="F599" t="str">
            <v>each</v>
          </cell>
          <cell r="G599">
            <v>125270</v>
          </cell>
          <cell r="H599">
            <v>191519</v>
          </cell>
        </row>
        <row r="600">
          <cell r="B600" t="str">
            <v>Lowering63PVC</v>
          </cell>
          <cell r="C600" t="str">
            <v>Lowering,L/J &amp; testing PVC pipes</v>
          </cell>
          <cell r="D600">
            <v>63</v>
          </cell>
          <cell r="E600" t="str">
            <v>PVC</v>
          </cell>
          <cell r="F600" t="str">
            <v>rmt</v>
          </cell>
          <cell r="G600">
            <v>7.9</v>
          </cell>
          <cell r="H600">
            <v>9.1</v>
          </cell>
        </row>
        <row r="601">
          <cell r="B601" t="str">
            <v>Lowering75PVC</v>
          </cell>
          <cell r="C601" t="str">
            <v>Lowering,L/J &amp; testing PVC pipes</v>
          </cell>
          <cell r="D601">
            <v>75</v>
          </cell>
          <cell r="E601" t="str">
            <v>PVC</v>
          </cell>
          <cell r="F601" t="str">
            <v>rmt</v>
          </cell>
          <cell r="G601">
            <v>8.4</v>
          </cell>
          <cell r="H601">
            <v>9.6999999999999993</v>
          </cell>
        </row>
        <row r="602">
          <cell r="B602" t="str">
            <v>Lowering90PVC</v>
          </cell>
          <cell r="C602" t="str">
            <v>Lowering,L/J &amp; testing PVC pipes</v>
          </cell>
          <cell r="D602">
            <v>90</v>
          </cell>
          <cell r="E602" t="str">
            <v>PVC</v>
          </cell>
          <cell r="F602" t="str">
            <v>rmt</v>
          </cell>
          <cell r="G602">
            <v>8.5</v>
          </cell>
          <cell r="H602">
            <v>9.8000000000000007</v>
          </cell>
        </row>
        <row r="603">
          <cell r="B603" t="str">
            <v>Lowering110PVC</v>
          </cell>
          <cell r="C603" t="str">
            <v>Lowering,L/J &amp; testing PVC pipes</v>
          </cell>
          <cell r="D603">
            <v>110</v>
          </cell>
          <cell r="E603" t="str">
            <v>PVC</v>
          </cell>
          <cell r="F603" t="str">
            <v>rmt</v>
          </cell>
          <cell r="G603">
            <v>9.1</v>
          </cell>
          <cell r="H603">
            <v>10.5</v>
          </cell>
        </row>
        <row r="604">
          <cell r="B604" t="str">
            <v>Lowering125PVC</v>
          </cell>
          <cell r="C604" t="str">
            <v>Lowering,L/J &amp; testing PVC pipes</v>
          </cell>
          <cell r="D604">
            <v>125</v>
          </cell>
          <cell r="E604" t="str">
            <v>PVC</v>
          </cell>
          <cell r="F604" t="str">
            <v>rmt</v>
          </cell>
          <cell r="G604">
            <v>9.5</v>
          </cell>
          <cell r="H604">
            <v>10.9</v>
          </cell>
        </row>
        <row r="605">
          <cell r="B605" t="str">
            <v>Lowering140PVC</v>
          </cell>
          <cell r="C605" t="str">
            <v>Lowering,L/J &amp; testing PVC pipes</v>
          </cell>
          <cell r="D605">
            <v>140</v>
          </cell>
          <cell r="E605" t="str">
            <v>PVC</v>
          </cell>
          <cell r="F605" t="str">
            <v>rmt</v>
          </cell>
          <cell r="G605">
            <v>9.8000000000000007</v>
          </cell>
          <cell r="H605">
            <v>11.3</v>
          </cell>
        </row>
        <row r="606">
          <cell r="B606" t="str">
            <v>Lowering160PVC</v>
          </cell>
          <cell r="C606" t="str">
            <v>Lowering,L/J &amp; testing PVC pipes</v>
          </cell>
          <cell r="D606">
            <v>160</v>
          </cell>
          <cell r="E606" t="str">
            <v>PVC</v>
          </cell>
          <cell r="F606" t="str">
            <v>rmt</v>
          </cell>
          <cell r="G606">
            <v>10.1</v>
          </cell>
          <cell r="H606">
            <v>11.6</v>
          </cell>
        </row>
        <row r="607">
          <cell r="B607" t="str">
            <v>Lowering180PVC</v>
          </cell>
          <cell r="C607" t="str">
            <v>Lowering,L/J &amp; testing PVC pipes</v>
          </cell>
          <cell r="D607">
            <v>180</v>
          </cell>
          <cell r="E607" t="str">
            <v>PVC</v>
          </cell>
          <cell r="F607" t="str">
            <v>rmt</v>
          </cell>
          <cell r="G607">
            <v>10.6</v>
          </cell>
          <cell r="H607">
            <v>12.2</v>
          </cell>
        </row>
        <row r="608">
          <cell r="B608" t="str">
            <v>Lowering200PVC</v>
          </cell>
          <cell r="C608" t="str">
            <v>Lowering,L/J &amp; testing PVC pipes</v>
          </cell>
          <cell r="D608">
            <v>200</v>
          </cell>
          <cell r="E608" t="str">
            <v>PVC</v>
          </cell>
          <cell r="F608" t="str">
            <v>rmt</v>
          </cell>
          <cell r="G608">
            <v>11.3</v>
          </cell>
          <cell r="H608">
            <v>13</v>
          </cell>
        </row>
        <row r="609">
          <cell r="B609" t="str">
            <v>Lowering225PVC</v>
          </cell>
          <cell r="C609" t="str">
            <v>Lowering,L/J &amp; testing PVC pipes</v>
          </cell>
          <cell r="D609">
            <v>225</v>
          </cell>
          <cell r="E609" t="str">
            <v>PVC</v>
          </cell>
          <cell r="F609" t="str">
            <v>rmt</v>
          </cell>
          <cell r="G609">
            <v>11.8</v>
          </cell>
          <cell r="H609">
            <v>13.6</v>
          </cell>
        </row>
        <row r="610">
          <cell r="B610" t="str">
            <v>Lowering250PVC</v>
          </cell>
          <cell r="C610" t="str">
            <v>Lowering,L/J &amp; testing PVC pipes</v>
          </cell>
          <cell r="D610">
            <v>250</v>
          </cell>
          <cell r="E610" t="str">
            <v>PVC</v>
          </cell>
          <cell r="F610" t="str">
            <v>rmt</v>
          </cell>
          <cell r="G610">
            <v>12.3</v>
          </cell>
          <cell r="H610">
            <v>14.1</v>
          </cell>
        </row>
        <row r="611">
          <cell r="B611" t="str">
            <v>Lowering280PVC</v>
          </cell>
          <cell r="C611" t="str">
            <v>Lowering,L/J &amp; testing PVC pipes</v>
          </cell>
          <cell r="D611">
            <v>280</v>
          </cell>
          <cell r="E611" t="str">
            <v>PVC</v>
          </cell>
          <cell r="F611" t="str">
            <v>rmt</v>
          </cell>
          <cell r="G611">
            <v>12.9</v>
          </cell>
          <cell r="H611">
            <v>14.8</v>
          </cell>
        </row>
        <row r="612">
          <cell r="B612" t="str">
            <v>Lowering315PVC</v>
          </cell>
          <cell r="C612" t="str">
            <v>Lowering,L/J &amp; testing PVC pipes</v>
          </cell>
          <cell r="D612">
            <v>315</v>
          </cell>
          <cell r="E612" t="str">
            <v>PVC</v>
          </cell>
          <cell r="F612" t="str">
            <v>rmt</v>
          </cell>
          <cell r="G612">
            <v>13.6</v>
          </cell>
          <cell r="H612">
            <v>15.6</v>
          </cell>
        </row>
        <row r="613">
          <cell r="B613" t="str">
            <v>Lowering,L/J &amp; testing HDPE pipes63HDPE</v>
          </cell>
          <cell r="C613" t="str">
            <v>Lowering,L/J &amp; testing HDPE pipes</v>
          </cell>
          <cell r="D613">
            <v>63</v>
          </cell>
          <cell r="E613" t="str">
            <v>HDPE</v>
          </cell>
          <cell r="F613" t="str">
            <v>rmt</v>
          </cell>
          <cell r="G613">
            <v>18.2</v>
          </cell>
          <cell r="H613">
            <v>20.9</v>
          </cell>
        </row>
        <row r="614">
          <cell r="B614" t="str">
            <v>Lowering,L/J &amp; testing HDPE pipes75HDPE</v>
          </cell>
          <cell r="C614" t="str">
            <v>Lowering,L/J &amp; testing HDPE pipes</v>
          </cell>
          <cell r="D614">
            <v>75</v>
          </cell>
          <cell r="E614" t="str">
            <v>HDPE</v>
          </cell>
          <cell r="F614" t="str">
            <v>rmt</v>
          </cell>
          <cell r="G614">
            <v>20.100000000000001</v>
          </cell>
          <cell r="H614">
            <v>23.1</v>
          </cell>
        </row>
        <row r="615">
          <cell r="B615" t="str">
            <v>Lowering,L/J &amp; testing HDPE pipes90HDPE</v>
          </cell>
          <cell r="C615" t="str">
            <v>Lowering,L/J &amp; testing HDPE pipes</v>
          </cell>
          <cell r="D615">
            <v>90</v>
          </cell>
          <cell r="E615" t="str">
            <v>HDPE</v>
          </cell>
          <cell r="F615" t="str">
            <v>rmt</v>
          </cell>
          <cell r="G615">
            <v>22.1</v>
          </cell>
          <cell r="H615">
            <v>25.4</v>
          </cell>
        </row>
        <row r="616">
          <cell r="B616" t="str">
            <v>Lowering,L/J &amp; testing HDPE pipes110HDPE</v>
          </cell>
          <cell r="C616" t="str">
            <v>Lowering,L/J &amp; testing HDPE pipes</v>
          </cell>
          <cell r="D616">
            <v>110</v>
          </cell>
          <cell r="E616" t="str">
            <v>HDPE</v>
          </cell>
          <cell r="F616" t="str">
            <v>rmt</v>
          </cell>
          <cell r="G616">
            <v>25.5</v>
          </cell>
          <cell r="H616">
            <v>29.3</v>
          </cell>
        </row>
        <row r="617">
          <cell r="B617" t="str">
            <v>Lowering,L/J &amp; testing HDPE pipes125HDPE</v>
          </cell>
          <cell r="C617" t="str">
            <v>Lowering,L/J &amp; testing HDPE pipes</v>
          </cell>
          <cell r="D617">
            <v>125</v>
          </cell>
          <cell r="E617" t="str">
            <v>HDPE</v>
          </cell>
          <cell r="F617" t="str">
            <v>rmt</v>
          </cell>
          <cell r="G617">
            <v>30.6</v>
          </cell>
          <cell r="H617">
            <v>35.200000000000003</v>
          </cell>
        </row>
        <row r="618">
          <cell r="B618" t="str">
            <v>Lowering,L/J &amp; testing HDPE pipes140HDPE</v>
          </cell>
          <cell r="C618" t="str">
            <v>Lowering,L/J &amp; testing HDPE pipes</v>
          </cell>
          <cell r="D618">
            <v>140</v>
          </cell>
          <cell r="E618" t="str">
            <v>HDPE</v>
          </cell>
          <cell r="F618" t="str">
            <v>rmt</v>
          </cell>
          <cell r="G618">
            <v>33</v>
          </cell>
          <cell r="H618">
            <v>38</v>
          </cell>
        </row>
        <row r="619">
          <cell r="B619" t="str">
            <v>Lowering,L/J &amp; testing HDPE pipes160HDPE</v>
          </cell>
          <cell r="C619" t="str">
            <v>Lowering,L/J &amp; testing HDPE pipes</v>
          </cell>
          <cell r="D619">
            <v>160</v>
          </cell>
          <cell r="E619" t="str">
            <v>HDPE</v>
          </cell>
          <cell r="F619" t="str">
            <v>rmt</v>
          </cell>
          <cell r="G619">
            <v>36</v>
          </cell>
          <cell r="H619">
            <v>41.4</v>
          </cell>
        </row>
        <row r="620">
          <cell r="B620" t="str">
            <v>Lowering,L/J &amp; testing HDPE pipes180HDPE</v>
          </cell>
          <cell r="C620" t="str">
            <v>Lowering,L/J &amp; testing HDPE pipes</v>
          </cell>
          <cell r="D620">
            <v>180</v>
          </cell>
          <cell r="E620" t="str">
            <v>HDPE</v>
          </cell>
          <cell r="F620" t="str">
            <v>rmt</v>
          </cell>
          <cell r="G620">
            <v>39.1</v>
          </cell>
          <cell r="H620">
            <v>45</v>
          </cell>
        </row>
        <row r="621">
          <cell r="B621" t="str">
            <v>Lowering,L/J &amp; testing HDPE pipes200HDPE</v>
          </cell>
          <cell r="C621" t="str">
            <v>Lowering,L/J &amp; testing HDPE pipes</v>
          </cell>
          <cell r="D621">
            <v>200</v>
          </cell>
          <cell r="E621" t="str">
            <v>HDPE</v>
          </cell>
          <cell r="F621" t="str">
            <v>rmt</v>
          </cell>
          <cell r="G621">
            <v>42.2</v>
          </cell>
          <cell r="H621">
            <v>48.5</v>
          </cell>
        </row>
        <row r="622">
          <cell r="B622" t="str">
            <v>Lowering,L/J &amp; testing HDPE pipes225HDPE</v>
          </cell>
          <cell r="C622" t="str">
            <v>Lowering,L/J &amp; testing HDPE pipes</v>
          </cell>
          <cell r="D622">
            <v>225</v>
          </cell>
          <cell r="E622" t="str">
            <v>HDPE</v>
          </cell>
          <cell r="F622" t="str">
            <v>rmt</v>
          </cell>
          <cell r="G622">
            <v>46</v>
          </cell>
          <cell r="H622">
            <v>52.9</v>
          </cell>
        </row>
        <row r="623">
          <cell r="B623" t="str">
            <v>Lowering,L/J &amp; testing HDPE pipes250HDPE</v>
          </cell>
          <cell r="C623" t="str">
            <v>Lowering,L/J &amp; testing HDPE pipes</v>
          </cell>
          <cell r="D623">
            <v>250</v>
          </cell>
          <cell r="E623" t="str">
            <v>HDPE</v>
          </cell>
          <cell r="F623" t="str">
            <v>rmt</v>
          </cell>
          <cell r="G623">
            <v>49.8</v>
          </cell>
          <cell r="H623">
            <v>57.3</v>
          </cell>
        </row>
        <row r="624">
          <cell r="B624" t="str">
            <v>Lowering,L/J &amp; testing HDPE pipes280HDPE</v>
          </cell>
          <cell r="C624" t="str">
            <v>Lowering,L/J &amp; testing HDPE pipes</v>
          </cell>
          <cell r="D624">
            <v>280</v>
          </cell>
          <cell r="E624" t="str">
            <v>HDPE</v>
          </cell>
          <cell r="F624" t="str">
            <v>rmt</v>
          </cell>
          <cell r="G624">
            <v>54.4</v>
          </cell>
          <cell r="H624">
            <v>62.6</v>
          </cell>
        </row>
        <row r="625">
          <cell r="B625" t="str">
            <v>Lowering,L/J &amp; testing HDPE pipes315HDPE</v>
          </cell>
          <cell r="C625" t="str">
            <v>Lowering,L/J &amp; testing HDPE pipes</v>
          </cell>
          <cell r="D625">
            <v>315</v>
          </cell>
          <cell r="E625" t="str">
            <v>HDPE</v>
          </cell>
          <cell r="F625" t="str">
            <v>rmt</v>
          </cell>
          <cell r="G625">
            <v>108.1</v>
          </cell>
          <cell r="H625">
            <v>124.3</v>
          </cell>
        </row>
        <row r="626">
          <cell r="B626" t="str">
            <v>Lowering,L/J &amp; testing HDPE pipes355HDPE</v>
          </cell>
          <cell r="C626" t="str">
            <v>Lowering,L/J &amp; testing HDPE pipes</v>
          </cell>
          <cell r="D626">
            <v>355</v>
          </cell>
          <cell r="E626" t="str">
            <v>HDPE</v>
          </cell>
          <cell r="F626" t="str">
            <v>rmt</v>
          </cell>
          <cell r="G626">
            <v>120.4</v>
          </cell>
          <cell r="H626">
            <v>138.5</v>
          </cell>
        </row>
        <row r="627">
          <cell r="B627" t="str">
            <v>Lowering of DI pipes80DI</v>
          </cell>
          <cell r="C627" t="str">
            <v>Lowering of DI pipes</v>
          </cell>
          <cell r="D627">
            <v>80</v>
          </cell>
          <cell r="E627" t="str">
            <v>DI</v>
          </cell>
          <cell r="F627" t="str">
            <v>rmt</v>
          </cell>
          <cell r="G627">
            <v>14.4</v>
          </cell>
          <cell r="H627">
            <v>16.600000000000001</v>
          </cell>
        </row>
        <row r="628">
          <cell r="B628" t="str">
            <v>Lowering of DI pipes100DI</v>
          </cell>
          <cell r="C628" t="str">
            <v>Lowering of DI pipes</v>
          </cell>
          <cell r="D628">
            <v>100</v>
          </cell>
          <cell r="E628" t="str">
            <v>DI</v>
          </cell>
          <cell r="F628" t="str">
            <v>rmt</v>
          </cell>
          <cell r="G628">
            <v>14.4</v>
          </cell>
          <cell r="H628">
            <v>16.600000000000001</v>
          </cell>
        </row>
        <row r="629">
          <cell r="B629" t="str">
            <v>Lowering of DI pipes125DI</v>
          </cell>
          <cell r="C629" t="str">
            <v>Lowering of DI pipes</v>
          </cell>
          <cell r="D629">
            <v>125</v>
          </cell>
          <cell r="E629" t="str">
            <v>DI</v>
          </cell>
          <cell r="F629" t="str">
            <v>rmt</v>
          </cell>
          <cell r="G629">
            <v>14.4</v>
          </cell>
          <cell r="H629">
            <v>16.600000000000001</v>
          </cell>
        </row>
        <row r="630">
          <cell r="B630" t="str">
            <v>Lowering of DI pipes150DI</v>
          </cell>
          <cell r="C630" t="str">
            <v>Lowering of DI pipes</v>
          </cell>
          <cell r="D630">
            <v>150</v>
          </cell>
          <cell r="E630" t="str">
            <v>DI</v>
          </cell>
          <cell r="F630" t="str">
            <v>rmt</v>
          </cell>
          <cell r="G630">
            <v>14.4</v>
          </cell>
          <cell r="H630">
            <v>16.600000000000001</v>
          </cell>
        </row>
        <row r="631">
          <cell r="B631" t="str">
            <v>Lowering of DI pipes200DI</v>
          </cell>
          <cell r="C631" t="str">
            <v>Lowering of DI pipes</v>
          </cell>
          <cell r="D631">
            <v>200</v>
          </cell>
          <cell r="E631" t="str">
            <v>DI</v>
          </cell>
          <cell r="F631" t="str">
            <v>rmt</v>
          </cell>
          <cell r="G631">
            <v>18.600000000000001</v>
          </cell>
          <cell r="H631">
            <v>21.4</v>
          </cell>
        </row>
        <row r="632">
          <cell r="B632" t="str">
            <v>Lowering of DI pipes250DI</v>
          </cell>
          <cell r="C632" t="str">
            <v>Lowering of DI pipes</v>
          </cell>
          <cell r="D632">
            <v>250</v>
          </cell>
          <cell r="E632" t="str">
            <v>DI</v>
          </cell>
          <cell r="F632" t="str">
            <v>rmt</v>
          </cell>
          <cell r="G632">
            <v>21</v>
          </cell>
          <cell r="H632">
            <v>24.2</v>
          </cell>
        </row>
        <row r="633">
          <cell r="B633" t="str">
            <v>Lowering of DI pipes300DI</v>
          </cell>
          <cell r="C633" t="str">
            <v>Lowering of DI pipes</v>
          </cell>
          <cell r="D633">
            <v>300</v>
          </cell>
          <cell r="E633" t="str">
            <v>DI</v>
          </cell>
          <cell r="F633" t="str">
            <v>rmt</v>
          </cell>
          <cell r="G633">
            <v>27.1</v>
          </cell>
          <cell r="H633">
            <v>31.2</v>
          </cell>
        </row>
        <row r="634">
          <cell r="B634" t="str">
            <v>Lowering of DI pipes350DI</v>
          </cell>
          <cell r="C634" t="str">
            <v>Lowering of DI pipes</v>
          </cell>
          <cell r="D634">
            <v>350</v>
          </cell>
          <cell r="E634" t="str">
            <v>DI</v>
          </cell>
          <cell r="F634" t="str">
            <v>rmt</v>
          </cell>
          <cell r="G634">
            <v>48.7</v>
          </cell>
          <cell r="H634">
            <v>56</v>
          </cell>
        </row>
        <row r="635">
          <cell r="B635" t="str">
            <v>Lowering of DI pipes400DI</v>
          </cell>
          <cell r="C635" t="str">
            <v>Lowering of DI pipes</v>
          </cell>
          <cell r="D635">
            <v>400</v>
          </cell>
          <cell r="E635" t="str">
            <v>DI</v>
          </cell>
          <cell r="F635" t="str">
            <v>rmt</v>
          </cell>
          <cell r="G635">
            <v>51.5</v>
          </cell>
          <cell r="H635">
            <v>59.2</v>
          </cell>
        </row>
        <row r="636">
          <cell r="B636" t="str">
            <v>Lowering of DI pipes450DI</v>
          </cell>
          <cell r="C636" t="str">
            <v>Lowering of DI pipes</v>
          </cell>
          <cell r="D636">
            <v>450</v>
          </cell>
          <cell r="E636" t="str">
            <v>DI</v>
          </cell>
          <cell r="F636" t="str">
            <v>rmt</v>
          </cell>
          <cell r="G636">
            <v>60.1</v>
          </cell>
          <cell r="H636">
            <v>69.099999999999994</v>
          </cell>
        </row>
        <row r="637">
          <cell r="B637" t="str">
            <v>Lowering of DI pipes500DI</v>
          </cell>
          <cell r="C637" t="str">
            <v>Lowering of DI pipes</v>
          </cell>
          <cell r="D637">
            <v>500</v>
          </cell>
          <cell r="E637" t="str">
            <v>DI</v>
          </cell>
          <cell r="F637" t="str">
            <v>rmt</v>
          </cell>
          <cell r="G637">
            <v>64.8</v>
          </cell>
          <cell r="H637">
            <v>74.5</v>
          </cell>
        </row>
        <row r="638">
          <cell r="B638" t="str">
            <v>Lowering of DI pipes600DI</v>
          </cell>
          <cell r="C638" t="str">
            <v>Lowering of DI pipes</v>
          </cell>
          <cell r="D638">
            <v>600</v>
          </cell>
          <cell r="E638" t="str">
            <v>DI</v>
          </cell>
          <cell r="F638" t="str">
            <v>rmt</v>
          </cell>
          <cell r="G638">
            <v>86.1</v>
          </cell>
          <cell r="H638">
            <v>99</v>
          </cell>
        </row>
        <row r="639">
          <cell r="B639" t="str">
            <v>Lowering of DI pipes700DI</v>
          </cell>
          <cell r="C639" t="str">
            <v>Lowering of DI pipes</v>
          </cell>
          <cell r="D639">
            <v>700</v>
          </cell>
          <cell r="E639" t="str">
            <v>DI</v>
          </cell>
          <cell r="F639" t="str">
            <v>rmt</v>
          </cell>
          <cell r="G639">
            <v>104.8</v>
          </cell>
          <cell r="H639">
            <v>120.5</v>
          </cell>
        </row>
        <row r="640">
          <cell r="B640" t="str">
            <v>Lowering of DI pipes750DI</v>
          </cell>
          <cell r="C640" t="str">
            <v>Lowering of DI pipes</v>
          </cell>
          <cell r="D640">
            <v>750</v>
          </cell>
          <cell r="E640" t="str">
            <v>DI</v>
          </cell>
          <cell r="F640" t="str">
            <v>rmt</v>
          </cell>
          <cell r="G640">
            <v>121</v>
          </cell>
          <cell r="H640">
            <v>139.19999999999999</v>
          </cell>
        </row>
        <row r="641">
          <cell r="B641" t="str">
            <v>Lowering of DI pipes800DI</v>
          </cell>
          <cell r="C641" t="str">
            <v>Lowering of DI pipes</v>
          </cell>
          <cell r="D641">
            <v>800</v>
          </cell>
          <cell r="E641" t="str">
            <v>DI</v>
          </cell>
          <cell r="F641" t="str">
            <v>rmt</v>
          </cell>
          <cell r="G641">
            <v>0</v>
          </cell>
          <cell r="H641">
            <v>161.5</v>
          </cell>
        </row>
        <row r="642">
          <cell r="B642" t="str">
            <v>Lowering of DI pipes900DI</v>
          </cell>
          <cell r="C642" t="str">
            <v>Lowering of DI pipes</v>
          </cell>
          <cell r="D642">
            <v>900</v>
          </cell>
          <cell r="E642" t="str">
            <v>DI</v>
          </cell>
          <cell r="F642" t="str">
            <v>rmt</v>
          </cell>
          <cell r="G642">
            <v>0</v>
          </cell>
          <cell r="H642">
            <v>193.5</v>
          </cell>
        </row>
        <row r="643">
          <cell r="B643" t="str">
            <v>Lowering of DI pipes1000DI</v>
          </cell>
          <cell r="C643" t="str">
            <v>Lowering of DI pipes</v>
          </cell>
          <cell r="D643">
            <v>1000</v>
          </cell>
          <cell r="E643" t="str">
            <v>DI</v>
          </cell>
          <cell r="F643" t="str">
            <v>rmt</v>
          </cell>
          <cell r="G643">
            <v>0</v>
          </cell>
          <cell r="H643">
            <v>233.8</v>
          </cell>
        </row>
        <row r="644">
          <cell r="B644" t="str">
            <v>Lowering of DI pipes1100DI</v>
          </cell>
          <cell r="C644" t="str">
            <v>Lowering of DI pipes</v>
          </cell>
          <cell r="D644">
            <v>1100</v>
          </cell>
          <cell r="E644" t="str">
            <v>DI</v>
          </cell>
          <cell r="F644" t="str">
            <v>rmt</v>
          </cell>
          <cell r="G644">
            <v>0</v>
          </cell>
          <cell r="H644">
            <v>277.8</v>
          </cell>
        </row>
        <row r="645">
          <cell r="B645" t="str">
            <v>Lowering of DI pipes1200DI</v>
          </cell>
          <cell r="C645" t="str">
            <v>Lowering of DI pipes</v>
          </cell>
          <cell r="D645">
            <v>1200</v>
          </cell>
          <cell r="E645" t="str">
            <v>DI</v>
          </cell>
          <cell r="F645" t="str">
            <v>rmt</v>
          </cell>
          <cell r="G645">
            <v>0</v>
          </cell>
          <cell r="H645">
            <v>325.89999999999998</v>
          </cell>
        </row>
        <row r="646">
          <cell r="B646" t="str">
            <v>Lowering of PSC pipes350PSC</v>
          </cell>
          <cell r="C646" t="str">
            <v>Lowering of PSC pipes</v>
          </cell>
          <cell r="D646">
            <v>350</v>
          </cell>
          <cell r="E646" t="str">
            <v>PSC</v>
          </cell>
          <cell r="F646" t="str">
            <v>rmt</v>
          </cell>
          <cell r="G646">
            <v>90</v>
          </cell>
        </row>
        <row r="647">
          <cell r="B647" t="str">
            <v>Lowering of PSC pipes400PSC</v>
          </cell>
          <cell r="C647" t="str">
            <v>Lowering of PSC pipes</v>
          </cell>
          <cell r="D647">
            <v>400</v>
          </cell>
          <cell r="E647" t="str">
            <v>PSC</v>
          </cell>
          <cell r="F647">
            <v>0</v>
          </cell>
          <cell r="G647">
            <v>102</v>
          </cell>
        </row>
        <row r="648">
          <cell r="B648" t="str">
            <v>Lowering of PSC pipes450PSC</v>
          </cell>
          <cell r="C648" t="str">
            <v>Lowering of PSC pipes</v>
          </cell>
          <cell r="D648">
            <v>450</v>
          </cell>
          <cell r="E648" t="str">
            <v>PSC</v>
          </cell>
          <cell r="F648">
            <v>0</v>
          </cell>
          <cell r="G648">
            <v>114</v>
          </cell>
        </row>
        <row r="649">
          <cell r="B649" t="str">
            <v>Lowering of PSC pipes500PSC</v>
          </cell>
          <cell r="C649" t="str">
            <v>Lowering of PSC pipes</v>
          </cell>
          <cell r="D649">
            <v>500</v>
          </cell>
          <cell r="E649" t="str">
            <v>PSC</v>
          </cell>
          <cell r="F649">
            <v>0</v>
          </cell>
          <cell r="G649">
            <v>120</v>
          </cell>
        </row>
        <row r="650">
          <cell r="B650" t="str">
            <v>Lowering of PSC pipes600PSC</v>
          </cell>
          <cell r="C650" t="str">
            <v>Lowering of PSC pipes</v>
          </cell>
          <cell r="D650">
            <v>600</v>
          </cell>
          <cell r="E650" t="str">
            <v>PSC</v>
          </cell>
          <cell r="F650">
            <v>0</v>
          </cell>
          <cell r="G650">
            <v>150</v>
          </cell>
        </row>
        <row r="651">
          <cell r="B651" t="str">
            <v>Lowering of PSC pipes700PSC</v>
          </cell>
          <cell r="C651" t="str">
            <v>Lowering of PSC pipes</v>
          </cell>
          <cell r="D651">
            <v>700</v>
          </cell>
          <cell r="E651" t="str">
            <v>PSC</v>
          </cell>
          <cell r="F651">
            <v>0</v>
          </cell>
          <cell r="G651">
            <v>174</v>
          </cell>
        </row>
        <row r="652">
          <cell r="B652" t="str">
            <v>Lowering of PSC pipes800PSC</v>
          </cell>
          <cell r="C652" t="str">
            <v>Lowering of PSC pipes</v>
          </cell>
          <cell r="D652">
            <v>800</v>
          </cell>
          <cell r="E652" t="str">
            <v>PSC</v>
          </cell>
          <cell r="F652">
            <v>0</v>
          </cell>
          <cell r="G652">
            <v>198</v>
          </cell>
        </row>
        <row r="653">
          <cell r="B653" t="str">
            <v>Lowering of PSC pipes900PSC</v>
          </cell>
          <cell r="C653" t="str">
            <v>Lowering of PSC pipes</v>
          </cell>
          <cell r="D653">
            <v>900</v>
          </cell>
          <cell r="E653" t="str">
            <v>PSC</v>
          </cell>
          <cell r="F653">
            <v>0</v>
          </cell>
          <cell r="G653">
            <v>222</v>
          </cell>
        </row>
        <row r="654">
          <cell r="B654" t="str">
            <v>Lowering of PSC pipes1000PSC</v>
          </cell>
          <cell r="C654" t="str">
            <v>Lowering of PSC pipes</v>
          </cell>
          <cell r="D654">
            <v>1000</v>
          </cell>
          <cell r="E654" t="str">
            <v>PSC</v>
          </cell>
          <cell r="F654">
            <v>0</v>
          </cell>
          <cell r="G654">
            <v>252</v>
          </cell>
        </row>
        <row r="655">
          <cell r="B655" t="str">
            <v>Lowering of GRP pipes350GRP</v>
          </cell>
          <cell r="C655" t="str">
            <v>Lowering of GRP pipes</v>
          </cell>
          <cell r="D655">
            <v>350</v>
          </cell>
          <cell r="E655" t="str">
            <v>GRP</v>
          </cell>
          <cell r="F655">
            <v>0</v>
          </cell>
          <cell r="G655">
            <v>120</v>
          </cell>
        </row>
        <row r="656">
          <cell r="B656" t="str">
            <v>Lowering of GRP pipes400GRP</v>
          </cell>
          <cell r="C656" t="str">
            <v>Lowering of GRP pipes</v>
          </cell>
          <cell r="D656">
            <v>400</v>
          </cell>
          <cell r="E656" t="str">
            <v>GRP</v>
          </cell>
          <cell r="F656">
            <v>0</v>
          </cell>
          <cell r="G656">
            <v>180</v>
          </cell>
        </row>
        <row r="657">
          <cell r="B657" t="str">
            <v>Lowering of GRP pipes450GRP</v>
          </cell>
          <cell r="C657" t="str">
            <v>Lowering of GRP pipes</v>
          </cell>
          <cell r="D657">
            <v>450</v>
          </cell>
          <cell r="E657" t="str">
            <v>GRP</v>
          </cell>
          <cell r="F657">
            <v>0</v>
          </cell>
          <cell r="G657">
            <v>220</v>
          </cell>
        </row>
        <row r="658">
          <cell r="B658" t="str">
            <v>Lowering of GRP pipes500GRP</v>
          </cell>
          <cell r="C658" t="str">
            <v>Lowering of GRP pipes</v>
          </cell>
          <cell r="D658">
            <v>500</v>
          </cell>
          <cell r="E658" t="str">
            <v>GRP</v>
          </cell>
          <cell r="F658">
            <v>0</v>
          </cell>
          <cell r="G658">
            <v>280</v>
          </cell>
        </row>
        <row r="659">
          <cell r="B659" t="str">
            <v>Lowering of GRP pipes600GRP</v>
          </cell>
          <cell r="C659" t="str">
            <v>Lowering of GRP pipes</v>
          </cell>
          <cell r="D659">
            <v>600</v>
          </cell>
          <cell r="E659" t="str">
            <v>GRP</v>
          </cell>
          <cell r="F659">
            <v>0</v>
          </cell>
          <cell r="G659">
            <v>300</v>
          </cell>
        </row>
        <row r="660">
          <cell r="B660" t="str">
            <v>Lowering of GRP pipes700GRP</v>
          </cell>
          <cell r="C660" t="str">
            <v>Lowering of GRP pipes</v>
          </cell>
          <cell r="D660">
            <v>700</v>
          </cell>
          <cell r="E660" t="str">
            <v>GRP</v>
          </cell>
          <cell r="F660">
            <v>0</v>
          </cell>
          <cell r="G660">
            <v>340</v>
          </cell>
        </row>
        <row r="661">
          <cell r="B661" t="str">
            <v>Lowering of GRP pipes800GRP</v>
          </cell>
          <cell r="C661" t="str">
            <v>Lowering of GRP pipes</v>
          </cell>
          <cell r="D661">
            <v>800</v>
          </cell>
          <cell r="E661" t="str">
            <v>GRP</v>
          </cell>
          <cell r="F661">
            <v>0</v>
          </cell>
          <cell r="G661">
            <v>400</v>
          </cell>
        </row>
        <row r="662">
          <cell r="B662" t="str">
            <v>Lowering of GRP pipes900GRP</v>
          </cell>
          <cell r="C662" t="str">
            <v>Lowering of GRP pipes</v>
          </cell>
          <cell r="D662">
            <v>900</v>
          </cell>
          <cell r="E662" t="str">
            <v>GRP</v>
          </cell>
          <cell r="F662">
            <v>0</v>
          </cell>
          <cell r="G662">
            <v>440</v>
          </cell>
        </row>
        <row r="663">
          <cell r="B663" t="str">
            <v>Lowering of GRP pipes1000GRP</v>
          </cell>
          <cell r="C663" t="str">
            <v>Lowering of GRP pipes</v>
          </cell>
          <cell r="D663">
            <v>1000</v>
          </cell>
          <cell r="E663" t="str">
            <v>GRP</v>
          </cell>
          <cell r="F663">
            <v>0</v>
          </cell>
          <cell r="G663">
            <v>510</v>
          </cell>
        </row>
        <row r="664">
          <cell r="B664" t="str">
            <v>Lowering of AC pipes80CL-15</v>
          </cell>
          <cell r="C664" t="str">
            <v>Lowering of AC pipes</v>
          </cell>
          <cell r="D664">
            <v>80</v>
          </cell>
          <cell r="E664" t="str">
            <v>CL-15</v>
          </cell>
          <cell r="F664" t="str">
            <v>rmt</v>
          </cell>
          <cell r="G664">
            <v>2.65</v>
          </cell>
        </row>
        <row r="665">
          <cell r="B665" t="str">
            <v>Lowering of AC pipes100CL-15</v>
          </cell>
          <cell r="C665" t="str">
            <v>Lowering of AC pipes</v>
          </cell>
          <cell r="D665">
            <v>100</v>
          </cell>
          <cell r="E665" t="str">
            <v>CL-15</v>
          </cell>
          <cell r="F665" t="str">
            <v>rmt</v>
          </cell>
          <cell r="G665">
            <v>3.57</v>
          </cell>
        </row>
        <row r="666">
          <cell r="B666" t="str">
            <v>Lowering of AC pipes125CL-15</v>
          </cell>
          <cell r="C666" t="str">
            <v>Lowering of AC pipes</v>
          </cell>
          <cell r="D666">
            <v>125</v>
          </cell>
          <cell r="E666" t="str">
            <v>CL-15</v>
          </cell>
          <cell r="F666" t="str">
            <v>rmt</v>
          </cell>
          <cell r="G666">
            <v>4.5999999999999996</v>
          </cell>
        </row>
        <row r="667">
          <cell r="B667" t="str">
            <v>Lowering of AC pipes150CL-15</v>
          </cell>
          <cell r="C667" t="str">
            <v>Lowering of AC pipes</v>
          </cell>
          <cell r="D667">
            <v>150</v>
          </cell>
          <cell r="E667" t="str">
            <v>CL-15</v>
          </cell>
          <cell r="F667" t="str">
            <v>rmt</v>
          </cell>
          <cell r="G667">
            <v>6.56</v>
          </cell>
        </row>
        <row r="668">
          <cell r="B668" t="str">
            <v>Lowering of AC pipes200CL-15</v>
          </cell>
          <cell r="C668" t="str">
            <v>Lowering of AC pipes</v>
          </cell>
          <cell r="D668">
            <v>200</v>
          </cell>
          <cell r="E668" t="str">
            <v>CL-15</v>
          </cell>
          <cell r="F668" t="str">
            <v>rmt</v>
          </cell>
          <cell r="G668">
            <v>10.93</v>
          </cell>
        </row>
        <row r="669">
          <cell r="B669" t="str">
            <v>Lowering of AC pipes250CL-15</v>
          </cell>
          <cell r="C669" t="str">
            <v>Lowering of AC pipes</v>
          </cell>
          <cell r="D669">
            <v>250</v>
          </cell>
          <cell r="E669" t="str">
            <v>CL-15</v>
          </cell>
          <cell r="F669" t="str">
            <v>rmt</v>
          </cell>
          <cell r="G669">
            <v>13.8</v>
          </cell>
        </row>
        <row r="670">
          <cell r="B670" t="str">
            <v>Lowering of AC pipes300CL-15</v>
          </cell>
          <cell r="C670" t="str">
            <v>Lowering of AC pipes</v>
          </cell>
          <cell r="D670">
            <v>300</v>
          </cell>
          <cell r="E670" t="str">
            <v>CL-15</v>
          </cell>
          <cell r="F670" t="str">
            <v>rmt</v>
          </cell>
          <cell r="G670">
            <v>19.32</v>
          </cell>
        </row>
        <row r="671">
          <cell r="B671" t="str">
            <v>Lowering of AC pipes350CL-15</v>
          </cell>
          <cell r="C671" t="str">
            <v>Lowering of AC pipes</v>
          </cell>
          <cell r="D671">
            <v>350</v>
          </cell>
          <cell r="E671" t="str">
            <v>CL-15</v>
          </cell>
          <cell r="F671" t="str">
            <v>rmt</v>
          </cell>
          <cell r="G671">
            <v>23.69</v>
          </cell>
        </row>
        <row r="672">
          <cell r="B672" t="str">
            <v>Lowering of AC pipes400CL-15</v>
          </cell>
          <cell r="C672" t="str">
            <v>Lowering of AC pipes</v>
          </cell>
          <cell r="D672">
            <v>400</v>
          </cell>
          <cell r="E672" t="str">
            <v>CL-15</v>
          </cell>
          <cell r="F672" t="str">
            <v>rmt</v>
          </cell>
          <cell r="G672">
            <v>30.82</v>
          </cell>
        </row>
        <row r="673">
          <cell r="B673" t="str">
            <v>Lowering of AC pipes450CL-15</v>
          </cell>
          <cell r="C673" t="str">
            <v>Lowering of AC pipes</v>
          </cell>
          <cell r="D673">
            <v>450</v>
          </cell>
          <cell r="E673" t="str">
            <v>CL-15</v>
          </cell>
          <cell r="F673" t="str">
            <v>rmt</v>
          </cell>
          <cell r="G673">
            <v>36.229999999999997</v>
          </cell>
        </row>
        <row r="674">
          <cell r="B674" t="str">
            <v>Lowering of AC pipes500CL-15</v>
          </cell>
          <cell r="C674" t="str">
            <v>Lowering of AC pipes</v>
          </cell>
          <cell r="D674">
            <v>500</v>
          </cell>
          <cell r="E674" t="str">
            <v>CL-15</v>
          </cell>
          <cell r="F674" t="str">
            <v>rmt</v>
          </cell>
          <cell r="G674">
            <v>44.97</v>
          </cell>
        </row>
        <row r="675">
          <cell r="B675" t="str">
            <v>Lowering of AC pipes600CL-15</v>
          </cell>
          <cell r="C675" t="str">
            <v>Lowering of AC pipes</v>
          </cell>
          <cell r="D675">
            <v>600</v>
          </cell>
          <cell r="E675" t="str">
            <v>CL-15</v>
          </cell>
          <cell r="F675" t="str">
            <v>rmt</v>
          </cell>
          <cell r="G675">
            <v>63.83</v>
          </cell>
        </row>
        <row r="676">
          <cell r="B676" t="str">
            <v>Lowering of AC pipes80CL-20</v>
          </cell>
          <cell r="C676" t="str">
            <v>Lowering of AC pipes</v>
          </cell>
          <cell r="D676">
            <v>80</v>
          </cell>
          <cell r="E676" t="str">
            <v>CL-20</v>
          </cell>
          <cell r="F676" t="str">
            <v>rmt</v>
          </cell>
          <cell r="G676">
            <v>2.99</v>
          </cell>
        </row>
        <row r="677">
          <cell r="B677" t="str">
            <v>Lowering of AC pipes100CL-20</v>
          </cell>
          <cell r="C677" t="str">
            <v>Lowering of AC pipes</v>
          </cell>
          <cell r="D677">
            <v>100</v>
          </cell>
          <cell r="E677" t="str">
            <v>CL-20</v>
          </cell>
          <cell r="F677" t="str">
            <v>rmt</v>
          </cell>
          <cell r="G677">
            <v>4.49</v>
          </cell>
        </row>
        <row r="678">
          <cell r="B678" t="str">
            <v>Lowering of AC pipes125CL-20</v>
          </cell>
          <cell r="C678" t="str">
            <v>Lowering of AC pipes</v>
          </cell>
          <cell r="D678">
            <v>125</v>
          </cell>
          <cell r="E678" t="str">
            <v>CL-20</v>
          </cell>
          <cell r="F678" t="str">
            <v>rmt</v>
          </cell>
          <cell r="G678">
            <v>5.75</v>
          </cell>
        </row>
        <row r="679">
          <cell r="B679" t="str">
            <v>Lowering of AC pipes150CL-20</v>
          </cell>
          <cell r="C679" t="str">
            <v>Lowering of AC pipes</v>
          </cell>
          <cell r="D679">
            <v>150</v>
          </cell>
          <cell r="E679" t="str">
            <v>CL-20</v>
          </cell>
          <cell r="F679" t="str">
            <v>rmt</v>
          </cell>
          <cell r="G679">
            <v>8.17</v>
          </cell>
        </row>
        <row r="680">
          <cell r="B680" t="str">
            <v>Lowering of AC pipes200CL-20</v>
          </cell>
          <cell r="C680" t="str">
            <v>Lowering of AC pipes</v>
          </cell>
          <cell r="D680">
            <v>200</v>
          </cell>
          <cell r="E680" t="str">
            <v>CL-20</v>
          </cell>
          <cell r="F680" t="str">
            <v>rmt</v>
          </cell>
          <cell r="G680">
            <v>13.8</v>
          </cell>
        </row>
        <row r="681">
          <cell r="B681" t="str">
            <v>Lowering of AC pipes250CL-20</v>
          </cell>
          <cell r="C681" t="str">
            <v>Lowering of AC pipes</v>
          </cell>
          <cell r="D681">
            <v>250</v>
          </cell>
          <cell r="E681" t="str">
            <v>CL-20</v>
          </cell>
          <cell r="F681" t="str">
            <v>rmt</v>
          </cell>
          <cell r="G681">
            <v>17.71</v>
          </cell>
        </row>
        <row r="682">
          <cell r="B682" t="str">
            <v>Lowering of AC pipes300CL-20</v>
          </cell>
          <cell r="C682" t="str">
            <v>Lowering of AC pipes</v>
          </cell>
          <cell r="D682">
            <v>300</v>
          </cell>
          <cell r="E682" t="str">
            <v>CL-20</v>
          </cell>
          <cell r="F682" t="str">
            <v>rmt</v>
          </cell>
          <cell r="G682">
            <v>25.07</v>
          </cell>
        </row>
        <row r="683">
          <cell r="B683" t="str">
            <v>Lowering of AC pipes350CL-20</v>
          </cell>
          <cell r="C683" t="str">
            <v>Lowering of AC pipes</v>
          </cell>
          <cell r="D683">
            <v>350</v>
          </cell>
          <cell r="E683" t="str">
            <v>CL-20</v>
          </cell>
          <cell r="F683" t="str">
            <v>rmt</v>
          </cell>
          <cell r="G683">
            <v>30.71</v>
          </cell>
        </row>
        <row r="684">
          <cell r="B684" t="str">
            <v>Lowering of AC pipes400CL-20</v>
          </cell>
          <cell r="C684" t="str">
            <v>Lowering of AC pipes</v>
          </cell>
          <cell r="D684">
            <v>400</v>
          </cell>
          <cell r="E684" t="str">
            <v>CL-20</v>
          </cell>
          <cell r="F684" t="str">
            <v>rmt</v>
          </cell>
          <cell r="G684">
            <v>40.14</v>
          </cell>
        </row>
        <row r="685">
          <cell r="B685" t="str">
            <v>Lowering of AC pipes450CL-20</v>
          </cell>
          <cell r="C685" t="str">
            <v>Lowering of AC pipes</v>
          </cell>
          <cell r="D685">
            <v>450</v>
          </cell>
          <cell r="E685" t="str">
            <v>CL-20</v>
          </cell>
          <cell r="F685" t="str">
            <v>rmt</v>
          </cell>
          <cell r="G685">
            <v>47.96</v>
          </cell>
        </row>
        <row r="686">
          <cell r="B686" t="str">
            <v>Lowering of AC pipes500CL-20</v>
          </cell>
          <cell r="C686" t="str">
            <v>Lowering of AC pipes</v>
          </cell>
          <cell r="D686">
            <v>500</v>
          </cell>
          <cell r="E686" t="str">
            <v>CL-20</v>
          </cell>
          <cell r="F686" t="str">
            <v>rmt</v>
          </cell>
          <cell r="G686">
            <v>58.77</v>
          </cell>
        </row>
        <row r="687">
          <cell r="B687" t="str">
            <v>Lowering of AC pipes600CL-20</v>
          </cell>
          <cell r="C687" t="str">
            <v>Lowering of AC pipes</v>
          </cell>
          <cell r="D687">
            <v>600</v>
          </cell>
          <cell r="E687" t="str">
            <v>CL-20</v>
          </cell>
          <cell r="F687" t="str">
            <v>rmt</v>
          </cell>
          <cell r="G687">
            <v>83.15</v>
          </cell>
        </row>
        <row r="688">
          <cell r="B688" t="str">
            <v>Lowering of AC pipes80CL-20</v>
          </cell>
          <cell r="C688" t="str">
            <v>Lowering of AC pipes</v>
          </cell>
          <cell r="D688">
            <v>80</v>
          </cell>
          <cell r="E688" t="str">
            <v>CL-20</v>
          </cell>
          <cell r="F688" t="str">
            <v>rmt</v>
          </cell>
          <cell r="G688">
            <v>3.68</v>
          </cell>
        </row>
        <row r="689">
          <cell r="B689" t="str">
            <v>Lowering of AC pipes100CL-20</v>
          </cell>
          <cell r="C689" t="str">
            <v>Lowering of AC pipes</v>
          </cell>
          <cell r="D689">
            <v>100</v>
          </cell>
          <cell r="E689" t="str">
            <v>CL-20</v>
          </cell>
          <cell r="F689" t="str">
            <v>rmt</v>
          </cell>
          <cell r="G689">
            <v>5.52</v>
          </cell>
        </row>
        <row r="690">
          <cell r="B690" t="str">
            <v>Lowering of AC pipes125CL-20</v>
          </cell>
          <cell r="C690" t="str">
            <v>Lowering of AC pipes</v>
          </cell>
          <cell r="D690">
            <v>125</v>
          </cell>
          <cell r="E690" t="str">
            <v>CL-20</v>
          </cell>
          <cell r="F690" t="str">
            <v>rmt</v>
          </cell>
          <cell r="G690">
            <v>7.25</v>
          </cell>
        </row>
        <row r="691">
          <cell r="B691" t="str">
            <v>Lowering of AC pipes150CL-20</v>
          </cell>
          <cell r="C691" t="str">
            <v>Lowering of AC pipes</v>
          </cell>
          <cell r="D691">
            <v>150</v>
          </cell>
          <cell r="E691" t="str">
            <v>CL-20</v>
          </cell>
          <cell r="F691" t="str">
            <v>rmt</v>
          </cell>
          <cell r="G691">
            <v>10.24</v>
          </cell>
        </row>
        <row r="692">
          <cell r="B692" t="str">
            <v>Lowering of AC pipes200CL-20</v>
          </cell>
          <cell r="C692" t="str">
            <v>Lowering of AC pipes</v>
          </cell>
          <cell r="D692">
            <v>200</v>
          </cell>
          <cell r="E692" t="str">
            <v>CL-20</v>
          </cell>
          <cell r="F692" t="str">
            <v>rmt</v>
          </cell>
          <cell r="G692">
            <v>17.600000000000001</v>
          </cell>
        </row>
        <row r="693">
          <cell r="B693" t="str">
            <v>Lowering of AC pipes250CL-20</v>
          </cell>
          <cell r="C693" t="str">
            <v>Lowering of AC pipes</v>
          </cell>
          <cell r="D693">
            <v>250</v>
          </cell>
          <cell r="E693" t="str">
            <v>CL-20</v>
          </cell>
          <cell r="F693" t="str">
            <v>rmt</v>
          </cell>
          <cell r="G693">
            <v>22.31</v>
          </cell>
        </row>
        <row r="694">
          <cell r="B694" t="str">
            <v>Lowering of AC pipes300CL-20</v>
          </cell>
          <cell r="C694" t="str">
            <v>Lowering of AC pipes</v>
          </cell>
          <cell r="D694">
            <v>300</v>
          </cell>
          <cell r="E694" t="str">
            <v>CL-20</v>
          </cell>
          <cell r="F694" t="str">
            <v>rmt</v>
          </cell>
          <cell r="G694">
            <v>31.97</v>
          </cell>
        </row>
        <row r="695">
          <cell r="B695" t="str">
            <v>Lowering of AC pipes350CL-20</v>
          </cell>
          <cell r="C695" t="str">
            <v>Lowering of AC pipes</v>
          </cell>
          <cell r="D695">
            <v>350</v>
          </cell>
          <cell r="E695" t="str">
            <v>CL-20</v>
          </cell>
          <cell r="F695" t="str">
            <v>rmt</v>
          </cell>
          <cell r="G695">
            <v>38.64</v>
          </cell>
        </row>
        <row r="696">
          <cell r="B696" t="str">
            <v>Lowering of AC pipes400CL-20</v>
          </cell>
          <cell r="C696" t="str">
            <v>Lowering of AC pipes</v>
          </cell>
          <cell r="D696">
            <v>400</v>
          </cell>
          <cell r="E696" t="str">
            <v>CL-20</v>
          </cell>
          <cell r="F696" t="str">
            <v>rmt</v>
          </cell>
          <cell r="G696">
            <v>49.8</v>
          </cell>
        </row>
        <row r="697">
          <cell r="B697" t="str">
            <v>Lowering of AC pipes450CL-20</v>
          </cell>
          <cell r="C697" t="str">
            <v>Lowering of AC pipes</v>
          </cell>
          <cell r="D697">
            <v>450</v>
          </cell>
          <cell r="E697" t="str">
            <v>CL-20</v>
          </cell>
          <cell r="F697" t="str">
            <v>rmt</v>
          </cell>
          <cell r="G697">
            <v>60.15</v>
          </cell>
        </row>
        <row r="698">
          <cell r="B698" t="str">
            <v>Lowering of AC pipes500CL-20</v>
          </cell>
          <cell r="C698" t="str">
            <v>Lowering of AC pipes</v>
          </cell>
          <cell r="D698">
            <v>500</v>
          </cell>
          <cell r="E698" t="str">
            <v>CL-20</v>
          </cell>
          <cell r="F698" t="str">
            <v>rmt</v>
          </cell>
          <cell r="G698">
            <v>73.83</v>
          </cell>
        </row>
        <row r="699">
          <cell r="B699" t="str">
            <v>Lowering of AC pipes600CL-20</v>
          </cell>
          <cell r="C699" t="str">
            <v>Lowering of AC pipes</v>
          </cell>
          <cell r="D699">
            <v>600</v>
          </cell>
          <cell r="E699" t="str">
            <v>CL-20</v>
          </cell>
          <cell r="F699" t="str">
            <v>rmt</v>
          </cell>
          <cell r="G699">
            <v>106.03</v>
          </cell>
        </row>
        <row r="700">
          <cell r="B700" t="str">
            <v>AC Coupling Cl-1580</v>
          </cell>
          <cell r="C700" t="str">
            <v>AC Coupling Cl-15</v>
          </cell>
          <cell r="D700">
            <v>80</v>
          </cell>
          <cell r="E700">
            <v>0</v>
          </cell>
          <cell r="F700" t="str">
            <v>each</v>
          </cell>
          <cell r="G700">
            <v>52.77</v>
          </cell>
          <cell r="H700">
            <v>64.5</v>
          </cell>
        </row>
        <row r="701">
          <cell r="B701" t="str">
            <v>AC Coupling Cl-15100</v>
          </cell>
          <cell r="C701" t="str">
            <v>AC Coupling Cl-15</v>
          </cell>
          <cell r="D701">
            <v>100</v>
          </cell>
          <cell r="E701">
            <v>0</v>
          </cell>
          <cell r="F701" t="str">
            <v>each</v>
          </cell>
          <cell r="G701">
            <v>68.73</v>
          </cell>
          <cell r="H701">
            <v>84</v>
          </cell>
        </row>
        <row r="702">
          <cell r="B702" t="str">
            <v>AC Coupling Cl-15125</v>
          </cell>
          <cell r="C702" t="str">
            <v>AC Coupling Cl-15</v>
          </cell>
          <cell r="D702">
            <v>125</v>
          </cell>
          <cell r="E702">
            <v>0</v>
          </cell>
          <cell r="F702" t="str">
            <v>each</v>
          </cell>
          <cell r="G702">
            <v>85.91</v>
          </cell>
          <cell r="H702">
            <v>105</v>
          </cell>
        </row>
        <row r="703">
          <cell r="B703" t="str">
            <v>AC Coupling Cl-15150</v>
          </cell>
          <cell r="C703" t="str">
            <v>AC Coupling Cl-15</v>
          </cell>
          <cell r="D703">
            <v>150</v>
          </cell>
          <cell r="E703">
            <v>0</v>
          </cell>
          <cell r="F703" t="str">
            <v>each</v>
          </cell>
          <cell r="G703">
            <v>98.18</v>
          </cell>
          <cell r="H703">
            <v>120</v>
          </cell>
        </row>
        <row r="704">
          <cell r="B704" t="str">
            <v>AC Coupling Cl-15200</v>
          </cell>
          <cell r="C704" t="str">
            <v>AC Coupling Cl-15</v>
          </cell>
          <cell r="D704">
            <v>200</v>
          </cell>
          <cell r="E704">
            <v>0</v>
          </cell>
          <cell r="F704" t="str">
            <v>each</v>
          </cell>
          <cell r="G704">
            <v>181.63</v>
          </cell>
          <cell r="H704">
            <v>222</v>
          </cell>
        </row>
        <row r="705">
          <cell r="B705" t="str">
            <v>AC Coupling Cl-15250</v>
          </cell>
          <cell r="C705" t="str">
            <v>AC Coupling Cl-15</v>
          </cell>
          <cell r="D705">
            <v>250</v>
          </cell>
          <cell r="E705">
            <v>0</v>
          </cell>
          <cell r="F705" t="str">
            <v>each</v>
          </cell>
          <cell r="G705">
            <v>211.09</v>
          </cell>
          <cell r="H705">
            <v>258</v>
          </cell>
        </row>
        <row r="706">
          <cell r="B706" t="str">
            <v>AC Coupling Cl-15300</v>
          </cell>
          <cell r="C706" t="str">
            <v>AC Coupling Cl-15</v>
          </cell>
          <cell r="D706">
            <v>300</v>
          </cell>
          <cell r="E706">
            <v>0</v>
          </cell>
          <cell r="F706" t="str">
            <v>each</v>
          </cell>
          <cell r="G706">
            <v>274.89999999999998</v>
          </cell>
          <cell r="H706">
            <v>336.1</v>
          </cell>
        </row>
        <row r="707">
          <cell r="B707" t="str">
            <v>AC Coupling Cl-15350</v>
          </cell>
          <cell r="C707" t="str">
            <v>AC Coupling Cl-15</v>
          </cell>
          <cell r="D707">
            <v>350</v>
          </cell>
          <cell r="E707">
            <v>0</v>
          </cell>
          <cell r="F707" t="str">
            <v>each</v>
          </cell>
          <cell r="G707">
            <v>358.35</v>
          </cell>
          <cell r="H707">
            <v>438.1</v>
          </cell>
        </row>
        <row r="708">
          <cell r="B708" t="str">
            <v>AC Coupling Cl-15400</v>
          </cell>
          <cell r="C708" t="str">
            <v>AC Coupling Cl-15</v>
          </cell>
          <cell r="D708">
            <v>400</v>
          </cell>
          <cell r="E708">
            <v>0</v>
          </cell>
          <cell r="F708" t="str">
            <v>each</v>
          </cell>
          <cell r="G708">
            <v>552.27</v>
          </cell>
          <cell r="H708">
            <v>675.1</v>
          </cell>
        </row>
        <row r="709">
          <cell r="B709" t="str">
            <v>AC Coupling Cl-15450</v>
          </cell>
          <cell r="C709" t="str">
            <v>AC Coupling Cl-15</v>
          </cell>
          <cell r="D709">
            <v>450</v>
          </cell>
          <cell r="E709">
            <v>0</v>
          </cell>
          <cell r="F709" t="str">
            <v>each</v>
          </cell>
          <cell r="G709">
            <v>662.72</v>
          </cell>
          <cell r="H709">
            <v>810.2</v>
          </cell>
        </row>
        <row r="710">
          <cell r="B710" t="str">
            <v>AC Coupling Cl-15500</v>
          </cell>
          <cell r="C710" t="str">
            <v>AC Coupling Cl-15</v>
          </cell>
          <cell r="D710">
            <v>500</v>
          </cell>
          <cell r="E710">
            <v>0</v>
          </cell>
          <cell r="F710" t="str">
            <v>each</v>
          </cell>
          <cell r="G710">
            <v>790.35</v>
          </cell>
          <cell r="H710">
            <v>966.2</v>
          </cell>
        </row>
        <row r="711">
          <cell r="B711" t="str">
            <v>AC Coupling Cl-15600</v>
          </cell>
          <cell r="C711" t="str">
            <v>AC Coupling Cl-15</v>
          </cell>
          <cell r="D711">
            <v>600</v>
          </cell>
          <cell r="E711">
            <v>0</v>
          </cell>
          <cell r="F711" t="str">
            <v>each</v>
          </cell>
          <cell r="G711">
            <v>951.87</v>
          </cell>
          <cell r="H711">
            <v>1163.5999999999999</v>
          </cell>
        </row>
        <row r="712">
          <cell r="B712" t="str">
            <v>AC Coupling Cl-2080</v>
          </cell>
          <cell r="C712" t="str">
            <v>AC Coupling Cl-20</v>
          </cell>
          <cell r="D712">
            <v>80</v>
          </cell>
          <cell r="E712">
            <v>0</v>
          </cell>
          <cell r="F712" t="str">
            <v>each</v>
          </cell>
          <cell r="G712">
            <v>55.23</v>
          </cell>
          <cell r="H712">
            <v>67.5</v>
          </cell>
        </row>
        <row r="713">
          <cell r="B713" t="str">
            <v>AC Coupling Cl-20100</v>
          </cell>
          <cell r="C713" t="str">
            <v>AC Coupling Cl-20</v>
          </cell>
          <cell r="D713">
            <v>100</v>
          </cell>
          <cell r="E713">
            <v>0</v>
          </cell>
          <cell r="F713" t="str">
            <v>each</v>
          </cell>
          <cell r="G713">
            <v>71.180000000000007</v>
          </cell>
          <cell r="H713">
            <v>87</v>
          </cell>
        </row>
        <row r="714">
          <cell r="B714" t="str">
            <v>AC Coupling Cl-20125</v>
          </cell>
          <cell r="C714" t="str">
            <v>AC Coupling Cl-20</v>
          </cell>
          <cell r="D714">
            <v>125</v>
          </cell>
          <cell r="E714">
            <v>0</v>
          </cell>
          <cell r="F714" t="str">
            <v>each</v>
          </cell>
          <cell r="G714">
            <v>93.28</v>
          </cell>
          <cell r="H714">
            <v>114</v>
          </cell>
        </row>
        <row r="715">
          <cell r="B715" t="str">
            <v>AC Coupling Cl-20150</v>
          </cell>
          <cell r="C715" t="str">
            <v>AC Coupling Cl-20</v>
          </cell>
          <cell r="D715">
            <v>150</v>
          </cell>
          <cell r="E715">
            <v>0</v>
          </cell>
          <cell r="F715" t="str">
            <v>each</v>
          </cell>
          <cell r="G715">
            <v>122.73</v>
          </cell>
          <cell r="H715">
            <v>150</v>
          </cell>
        </row>
        <row r="716">
          <cell r="B716" t="str">
            <v>AC Coupling Cl-20200</v>
          </cell>
          <cell r="C716" t="str">
            <v>AC Coupling Cl-20</v>
          </cell>
          <cell r="D716">
            <v>200</v>
          </cell>
          <cell r="E716">
            <v>0</v>
          </cell>
          <cell r="F716" t="str">
            <v>each</v>
          </cell>
          <cell r="G716">
            <v>193.91</v>
          </cell>
          <cell r="H716">
            <v>237</v>
          </cell>
        </row>
        <row r="717">
          <cell r="B717" t="str">
            <v>AC Coupling Cl-20250</v>
          </cell>
          <cell r="C717" t="str">
            <v>AC Coupling Cl-20</v>
          </cell>
          <cell r="D717">
            <v>250</v>
          </cell>
          <cell r="E717">
            <v>0</v>
          </cell>
          <cell r="F717" t="str">
            <v>each</v>
          </cell>
          <cell r="G717">
            <v>265.08999999999997</v>
          </cell>
          <cell r="H717">
            <v>324.10000000000002</v>
          </cell>
        </row>
        <row r="718">
          <cell r="B718" t="str">
            <v>AC Coupling Cl-20300</v>
          </cell>
          <cell r="C718" t="str">
            <v>AC Coupling Cl-20</v>
          </cell>
          <cell r="D718">
            <v>300</v>
          </cell>
          <cell r="E718">
            <v>0</v>
          </cell>
          <cell r="F718" t="str">
            <v>each</v>
          </cell>
          <cell r="G718">
            <v>355.91</v>
          </cell>
          <cell r="H718">
            <v>435.1</v>
          </cell>
        </row>
        <row r="719">
          <cell r="B719" t="str">
            <v>AC Coupling Cl-20350</v>
          </cell>
          <cell r="C719" t="str">
            <v>AC Coupling Cl-20</v>
          </cell>
          <cell r="D719">
            <v>350</v>
          </cell>
          <cell r="E719">
            <v>0</v>
          </cell>
          <cell r="F719" t="str">
            <v>each</v>
          </cell>
          <cell r="G719">
            <v>463.9</v>
          </cell>
          <cell r="H719">
            <v>567.1</v>
          </cell>
        </row>
        <row r="720">
          <cell r="B720" t="str">
            <v>AC Coupling Cl-20400</v>
          </cell>
          <cell r="C720" t="str">
            <v>AC Coupling Cl-20</v>
          </cell>
          <cell r="D720">
            <v>400</v>
          </cell>
          <cell r="E720">
            <v>0</v>
          </cell>
          <cell r="F720" t="str">
            <v>each</v>
          </cell>
          <cell r="G720">
            <v>721.63</v>
          </cell>
          <cell r="H720">
            <v>882.2</v>
          </cell>
        </row>
        <row r="721">
          <cell r="B721" t="str">
            <v>AC Coupling Cl-20450</v>
          </cell>
          <cell r="C721" t="str">
            <v>AC Coupling Cl-20</v>
          </cell>
          <cell r="D721">
            <v>450</v>
          </cell>
          <cell r="E721">
            <v>0</v>
          </cell>
          <cell r="F721" t="str">
            <v>each</v>
          </cell>
          <cell r="G721">
            <v>873.8</v>
          </cell>
          <cell r="H721">
            <v>1068.2</v>
          </cell>
        </row>
        <row r="722">
          <cell r="B722" t="str">
            <v>AC Coupling Cl-20500</v>
          </cell>
          <cell r="C722" t="str">
            <v>AC Coupling Cl-20</v>
          </cell>
          <cell r="D722">
            <v>500</v>
          </cell>
          <cell r="E722">
            <v>0</v>
          </cell>
          <cell r="F722" t="str">
            <v>each</v>
          </cell>
          <cell r="G722">
            <v>1057.9000000000001</v>
          </cell>
          <cell r="H722">
            <v>1293.2</v>
          </cell>
        </row>
        <row r="723">
          <cell r="B723" t="str">
            <v>AC Coupling Cl-20600</v>
          </cell>
          <cell r="C723" t="str">
            <v>AC Coupling Cl-20</v>
          </cell>
          <cell r="D723">
            <v>600</v>
          </cell>
          <cell r="E723">
            <v>0</v>
          </cell>
          <cell r="F723" t="str">
            <v>each</v>
          </cell>
          <cell r="G723">
            <v>1185.53</v>
          </cell>
          <cell r="H723">
            <v>1449.3</v>
          </cell>
        </row>
        <row r="724">
          <cell r="B724" t="str">
            <v>AC Coupling Cl-2580</v>
          </cell>
          <cell r="C724" t="str">
            <v>AC Coupling Cl-25</v>
          </cell>
          <cell r="D724">
            <v>80</v>
          </cell>
          <cell r="E724">
            <v>0</v>
          </cell>
          <cell r="F724" t="str">
            <v>each</v>
          </cell>
          <cell r="G724">
            <v>63.81</v>
          </cell>
          <cell r="H724">
            <v>78</v>
          </cell>
        </row>
        <row r="725">
          <cell r="B725" t="str">
            <v>AC Coupling Cl-25100</v>
          </cell>
          <cell r="C725" t="str">
            <v>AC Coupling Cl-25</v>
          </cell>
          <cell r="D725">
            <v>100</v>
          </cell>
          <cell r="E725">
            <v>0</v>
          </cell>
          <cell r="F725" t="str">
            <v>each</v>
          </cell>
          <cell r="G725">
            <v>85.91</v>
          </cell>
          <cell r="H725">
            <v>105</v>
          </cell>
        </row>
        <row r="726">
          <cell r="B726" t="str">
            <v>AC Coupling Cl-25125</v>
          </cell>
          <cell r="C726" t="str">
            <v>AC Coupling Cl-25</v>
          </cell>
          <cell r="D726">
            <v>125</v>
          </cell>
          <cell r="E726">
            <v>0</v>
          </cell>
          <cell r="F726" t="str">
            <v>each</v>
          </cell>
          <cell r="G726">
            <v>112.91</v>
          </cell>
          <cell r="H726">
            <v>138</v>
          </cell>
        </row>
        <row r="727">
          <cell r="B727" t="str">
            <v>AC Coupling Cl-25150</v>
          </cell>
          <cell r="C727" t="str">
            <v>AC Coupling Cl-25</v>
          </cell>
          <cell r="D727">
            <v>150</v>
          </cell>
          <cell r="E727">
            <v>0</v>
          </cell>
          <cell r="F727" t="str">
            <v>each</v>
          </cell>
          <cell r="G727">
            <v>152.16999999999999</v>
          </cell>
          <cell r="H727">
            <v>186</v>
          </cell>
        </row>
        <row r="728">
          <cell r="B728" t="str">
            <v>AC Coupling Cl-25200</v>
          </cell>
          <cell r="C728" t="str">
            <v>AC Coupling Cl-25</v>
          </cell>
          <cell r="D728">
            <v>200</v>
          </cell>
          <cell r="E728">
            <v>0</v>
          </cell>
          <cell r="F728" t="str">
            <v>each</v>
          </cell>
          <cell r="G728">
            <v>247.91</v>
          </cell>
          <cell r="H728">
            <v>303.10000000000002</v>
          </cell>
        </row>
        <row r="729">
          <cell r="B729" t="str">
            <v>AC Coupling Cl-25250</v>
          </cell>
          <cell r="C729" t="str">
            <v>AC Coupling Cl-25</v>
          </cell>
          <cell r="D729">
            <v>250</v>
          </cell>
          <cell r="E729">
            <v>0</v>
          </cell>
          <cell r="F729" t="str">
            <v>each</v>
          </cell>
          <cell r="G729">
            <v>338.72</v>
          </cell>
          <cell r="H729">
            <v>414.1</v>
          </cell>
        </row>
        <row r="730">
          <cell r="B730" t="str">
            <v>AC Coupling Cl-25300</v>
          </cell>
          <cell r="C730" t="str">
            <v>AC Coupling Cl-25</v>
          </cell>
          <cell r="D730">
            <v>300</v>
          </cell>
          <cell r="E730">
            <v>0</v>
          </cell>
          <cell r="F730" t="str">
            <v>each</v>
          </cell>
          <cell r="G730">
            <v>456.54</v>
          </cell>
          <cell r="H730">
            <v>558.1</v>
          </cell>
        </row>
        <row r="731">
          <cell r="B731" t="str">
            <v>AC Coupling Cl-25350</v>
          </cell>
          <cell r="C731" t="str">
            <v>AC Coupling Cl-25</v>
          </cell>
          <cell r="D731">
            <v>350</v>
          </cell>
          <cell r="E731">
            <v>0</v>
          </cell>
          <cell r="F731" t="str">
            <v>each</v>
          </cell>
          <cell r="G731">
            <v>593.99</v>
          </cell>
          <cell r="H731">
            <v>726.1</v>
          </cell>
        </row>
        <row r="732">
          <cell r="B732" t="str">
            <v>AC Coupling Cl-25400</v>
          </cell>
          <cell r="C732" t="str">
            <v>AC Coupling Cl-25</v>
          </cell>
          <cell r="D732">
            <v>400</v>
          </cell>
          <cell r="E732">
            <v>0</v>
          </cell>
          <cell r="F732" t="str">
            <v>each</v>
          </cell>
          <cell r="G732">
            <v>930.26</v>
          </cell>
          <cell r="H732">
            <v>1137.2</v>
          </cell>
        </row>
        <row r="733">
          <cell r="B733" t="str">
            <v>AC Coupling Cl-25450</v>
          </cell>
          <cell r="C733" t="str">
            <v>AC Coupling Cl-25</v>
          </cell>
          <cell r="D733">
            <v>450</v>
          </cell>
          <cell r="E733">
            <v>0</v>
          </cell>
          <cell r="F733" t="str">
            <v>each</v>
          </cell>
          <cell r="G733">
            <v>1126.6199999999999</v>
          </cell>
          <cell r="H733">
            <v>1377.3</v>
          </cell>
        </row>
        <row r="734">
          <cell r="B734" t="str">
            <v>AC Coupling Cl-25500</v>
          </cell>
          <cell r="C734" t="str">
            <v>AC Coupling Cl-25</v>
          </cell>
          <cell r="D734">
            <v>500</v>
          </cell>
          <cell r="E734">
            <v>0</v>
          </cell>
          <cell r="F734" t="str">
            <v>each</v>
          </cell>
          <cell r="G734">
            <v>1354.88</v>
          </cell>
          <cell r="H734">
            <v>1656.3</v>
          </cell>
        </row>
        <row r="735">
          <cell r="B735" t="str">
            <v>AC Coupling Cl-25600</v>
          </cell>
          <cell r="C735" t="str">
            <v>AC Coupling Cl-25</v>
          </cell>
          <cell r="D735">
            <v>600</v>
          </cell>
          <cell r="E735">
            <v>0</v>
          </cell>
          <cell r="F735" t="str">
            <v>each</v>
          </cell>
          <cell r="G735">
            <v>1516.89</v>
          </cell>
          <cell r="H735">
            <v>1854.3</v>
          </cell>
        </row>
        <row r="736">
          <cell r="B736" t="str">
            <v>AC Rubber rings Cl-1580</v>
          </cell>
          <cell r="C736" t="str">
            <v>AC Rubber rings Cl-15</v>
          </cell>
          <cell r="D736">
            <v>80</v>
          </cell>
          <cell r="E736">
            <v>0</v>
          </cell>
          <cell r="F736" t="str">
            <v>each</v>
          </cell>
          <cell r="G736">
            <v>32.26</v>
          </cell>
          <cell r="H736">
            <v>38.700000000000003</v>
          </cell>
        </row>
        <row r="737">
          <cell r="B737" t="str">
            <v>AC Rubber rings Cl-15100</v>
          </cell>
          <cell r="C737" t="str">
            <v>AC Rubber rings Cl-15</v>
          </cell>
          <cell r="D737">
            <v>100</v>
          </cell>
          <cell r="E737">
            <v>0</v>
          </cell>
          <cell r="F737" t="str">
            <v>each</v>
          </cell>
          <cell r="G737">
            <v>39.56</v>
          </cell>
          <cell r="H737">
            <v>47.5</v>
          </cell>
        </row>
        <row r="738">
          <cell r="B738" t="str">
            <v>AC Rubber rings Cl-15125</v>
          </cell>
          <cell r="C738" t="str">
            <v>AC Rubber rings Cl-15</v>
          </cell>
          <cell r="D738">
            <v>125</v>
          </cell>
          <cell r="E738">
            <v>0</v>
          </cell>
          <cell r="F738" t="str">
            <v>each</v>
          </cell>
          <cell r="G738">
            <v>51.77</v>
          </cell>
          <cell r="H738">
            <v>62.1</v>
          </cell>
        </row>
        <row r="739">
          <cell r="B739" t="str">
            <v>AC Rubber rings Cl-15150</v>
          </cell>
          <cell r="C739" t="str">
            <v>AC Rubber rings Cl-15</v>
          </cell>
          <cell r="D739">
            <v>150</v>
          </cell>
          <cell r="E739">
            <v>0</v>
          </cell>
          <cell r="F739" t="str">
            <v>each</v>
          </cell>
          <cell r="G739">
            <v>66.11</v>
          </cell>
          <cell r="H739">
            <v>79.3</v>
          </cell>
        </row>
        <row r="740">
          <cell r="B740" t="str">
            <v>AC Rubber rings Cl-15200</v>
          </cell>
          <cell r="C740" t="str">
            <v>AC Rubber rings Cl-15</v>
          </cell>
          <cell r="D740">
            <v>200</v>
          </cell>
          <cell r="E740">
            <v>0</v>
          </cell>
          <cell r="F740" t="str">
            <v>each</v>
          </cell>
          <cell r="G740">
            <v>67.709999999999994</v>
          </cell>
          <cell r="H740">
            <v>81.3</v>
          </cell>
        </row>
        <row r="741">
          <cell r="B741" t="str">
            <v>AC Rubber rings Cl-15250</v>
          </cell>
          <cell r="C741" t="str">
            <v>AC Rubber rings Cl-15</v>
          </cell>
          <cell r="D741">
            <v>250</v>
          </cell>
          <cell r="E741">
            <v>0</v>
          </cell>
          <cell r="F741" t="str">
            <v>each</v>
          </cell>
          <cell r="G741">
            <v>78.989999999999995</v>
          </cell>
          <cell r="H741">
            <v>94.8</v>
          </cell>
        </row>
        <row r="742">
          <cell r="B742" t="str">
            <v>AC Rubber rings Cl-15300</v>
          </cell>
          <cell r="C742" t="str">
            <v>AC Rubber rings Cl-15</v>
          </cell>
          <cell r="D742">
            <v>300</v>
          </cell>
          <cell r="E742">
            <v>0</v>
          </cell>
          <cell r="F742" t="str">
            <v>each</v>
          </cell>
          <cell r="G742">
            <v>79.25</v>
          </cell>
          <cell r="H742">
            <v>95.1</v>
          </cell>
        </row>
        <row r="743">
          <cell r="B743" t="str">
            <v>AC Rubber rings Cl-15350</v>
          </cell>
          <cell r="C743" t="str">
            <v>AC Rubber rings Cl-15</v>
          </cell>
          <cell r="D743">
            <v>350</v>
          </cell>
          <cell r="E743">
            <v>0</v>
          </cell>
          <cell r="F743" t="str">
            <v>each</v>
          </cell>
          <cell r="G743">
            <v>89.21</v>
          </cell>
          <cell r="H743">
            <v>107.1</v>
          </cell>
        </row>
        <row r="744">
          <cell r="B744" t="str">
            <v>AC Rubber rings Cl-15400</v>
          </cell>
          <cell r="C744" t="str">
            <v>AC Rubber rings Cl-15</v>
          </cell>
          <cell r="D744">
            <v>400</v>
          </cell>
          <cell r="E744">
            <v>0</v>
          </cell>
          <cell r="F744" t="str">
            <v>each</v>
          </cell>
          <cell r="G744">
            <v>108.99</v>
          </cell>
          <cell r="H744">
            <v>130.80000000000001</v>
          </cell>
        </row>
        <row r="745">
          <cell r="B745" t="str">
            <v>AC Rubber rings Cl-15450</v>
          </cell>
          <cell r="C745" t="str">
            <v>AC Rubber rings Cl-15</v>
          </cell>
          <cell r="D745">
            <v>450</v>
          </cell>
          <cell r="E745">
            <v>0</v>
          </cell>
          <cell r="F745" t="str">
            <v>each</v>
          </cell>
          <cell r="G745">
            <v>128.77000000000001</v>
          </cell>
          <cell r="H745">
            <v>154.5</v>
          </cell>
        </row>
        <row r="746">
          <cell r="B746" t="str">
            <v>AC Rubber rings Cl-15500</v>
          </cell>
          <cell r="C746" t="str">
            <v>AC Rubber rings Cl-15</v>
          </cell>
          <cell r="D746">
            <v>500</v>
          </cell>
          <cell r="E746">
            <v>0</v>
          </cell>
          <cell r="F746" t="str">
            <v>each</v>
          </cell>
          <cell r="G746">
            <v>148.68</v>
          </cell>
          <cell r="H746">
            <v>178.4</v>
          </cell>
        </row>
        <row r="747">
          <cell r="B747" t="str">
            <v>AC Rubber rings Cl-15600</v>
          </cell>
          <cell r="C747" t="str">
            <v>AC Rubber rings Cl-15</v>
          </cell>
          <cell r="D747">
            <v>600</v>
          </cell>
          <cell r="E747">
            <v>0</v>
          </cell>
          <cell r="F747" t="str">
            <v>each</v>
          </cell>
          <cell r="G747">
            <v>168.48</v>
          </cell>
          <cell r="H747">
            <v>202.2</v>
          </cell>
        </row>
        <row r="748">
          <cell r="B748" t="str">
            <v>AC Rubber rings Cl-2080</v>
          </cell>
          <cell r="C748" t="str">
            <v>AC Rubber rings Cl-20</v>
          </cell>
          <cell r="D748">
            <v>80</v>
          </cell>
          <cell r="E748">
            <v>0</v>
          </cell>
          <cell r="F748" t="str">
            <v>each</v>
          </cell>
          <cell r="G748">
            <v>32.26</v>
          </cell>
          <cell r="H748">
            <v>38.700000000000003</v>
          </cell>
        </row>
        <row r="749">
          <cell r="B749" t="str">
            <v>AC Rubber rings Cl-20100</v>
          </cell>
          <cell r="C749" t="str">
            <v>AC Rubber rings Cl-20</v>
          </cell>
          <cell r="D749">
            <v>100</v>
          </cell>
          <cell r="E749">
            <v>0</v>
          </cell>
          <cell r="F749" t="str">
            <v>each</v>
          </cell>
          <cell r="G749">
            <v>39.56</v>
          </cell>
          <cell r="H749">
            <v>47.5</v>
          </cell>
        </row>
        <row r="750">
          <cell r="B750" t="str">
            <v>AC Rubber rings Cl-20125</v>
          </cell>
          <cell r="C750" t="str">
            <v>AC Rubber rings Cl-20</v>
          </cell>
          <cell r="D750">
            <v>125</v>
          </cell>
          <cell r="E750">
            <v>0</v>
          </cell>
          <cell r="F750" t="str">
            <v>each</v>
          </cell>
          <cell r="G750">
            <v>51.77</v>
          </cell>
          <cell r="H750">
            <v>62.1</v>
          </cell>
        </row>
        <row r="751">
          <cell r="B751" t="str">
            <v>AC Rubber rings Cl-20150</v>
          </cell>
          <cell r="C751" t="str">
            <v>AC Rubber rings Cl-20</v>
          </cell>
          <cell r="D751">
            <v>150</v>
          </cell>
          <cell r="E751">
            <v>0</v>
          </cell>
          <cell r="F751" t="str">
            <v>each</v>
          </cell>
          <cell r="G751">
            <v>66.11</v>
          </cell>
          <cell r="H751">
            <v>79.3</v>
          </cell>
        </row>
        <row r="752">
          <cell r="B752" t="str">
            <v>AC Rubber rings Cl-20200</v>
          </cell>
          <cell r="C752" t="str">
            <v>AC Rubber rings Cl-20</v>
          </cell>
          <cell r="D752">
            <v>200</v>
          </cell>
          <cell r="E752">
            <v>0</v>
          </cell>
          <cell r="F752" t="str">
            <v>each</v>
          </cell>
          <cell r="G752">
            <v>67.709999999999994</v>
          </cell>
          <cell r="H752">
            <v>81.3</v>
          </cell>
        </row>
        <row r="753">
          <cell r="B753" t="str">
            <v>AC Rubber rings Cl-20250</v>
          </cell>
          <cell r="C753" t="str">
            <v>AC Rubber rings Cl-20</v>
          </cell>
          <cell r="D753">
            <v>250</v>
          </cell>
          <cell r="E753">
            <v>0</v>
          </cell>
          <cell r="F753" t="str">
            <v>each</v>
          </cell>
          <cell r="G753">
            <v>78.989999999999995</v>
          </cell>
          <cell r="H753">
            <v>94.8</v>
          </cell>
        </row>
        <row r="754">
          <cell r="B754" t="str">
            <v>AC Rubber rings Cl-20300</v>
          </cell>
          <cell r="C754" t="str">
            <v>AC Rubber rings Cl-20</v>
          </cell>
          <cell r="D754">
            <v>300</v>
          </cell>
          <cell r="E754">
            <v>0</v>
          </cell>
          <cell r="F754" t="str">
            <v>each</v>
          </cell>
          <cell r="G754">
            <v>79.25</v>
          </cell>
          <cell r="H754">
            <v>95.1</v>
          </cell>
        </row>
        <row r="755">
          <cell r="B755" t="str">
            <v>AC Rubber rings Cl-20350</v>
          </cell>
          <cell r="C755" t="str">
            <v>AC Rubber rings Cl-20</v>
          </cell>
          <cell r="D755">
            <v>350</v>
          </cell>
          <cell r="E755">
            <v>0</v>
          </cell>
          <cell r="F755" t="str">
            <v>each</v>
          </cell>
          <cell r="G755">
            <v>89.21</v>
          </cell>
          <cell r="H755">
            <v>107.1</v>
          </cell>
        </row>
        <row r="756">
          <cell r="B756" t="str">
            <v>AC Rubber rings Cl-20400</v>
          </cell>
          <cell r="C756" t="str">
            <v>AC Rubber rings Cl-20</v>
          </cell>
          <cell r="D756">
            <v>400</v>
          </cell>
          <cell r="E756">
            <v>0</v>
          </cell>
          <cell r="F756" t="str">
            <v>each</v>
          </cell>
          <cell r="G756">
            <v>108.99</v>
          </cell>
          <cell r="H756">
            <v>130.80000000000001</v>
          </cell>
        </row>
        <row r="757">
          <cell r="B757" t="str">
            <v>AC Rubber rings Cl-20450</v>
          </cell>
          <cell r="C757" t="str">
            <v>AC Rubber rings Cl-20</v>
          </cell>
          <cell r="D757">
            <v>450</v>
          </cell>
          <cell r="E757">
            <v>0</v>
          </cell>
          <cell r="F757" t="str">
            <v>each</v>
          </cell>
          <cell r="G757">
            <v>128.77000000000001</v>
          </cell>
          <cell r="H757">
            <v>154.5</v>
          </cell>
        </row>
        <row r="758">
          <cell r="B758" t="str">
            <v>AC Rubber rings Cl-20500</v>
          </cell>
          <cell r="C758" t="str">
            <v>AC Rubber rings Cl-20</v>
          </cell>
          <cell r="D758">
            <v>500</v>
          </cell>
          <cell r="E758">
            <v>0</v>
          </cell>
          <cell r="F758" t="str">
            <v>each</v>
          </cell>
          <cell r="G758">
            <v>148.68</v>
          </cell>
          <cell r="H758">
            <v>178.4</v>
          </cell>
        </row>
        <row r="759">
          <cell r="B759" t="str">
            <v>AC Rubber rings Cl-20600</v>
          </cell>
          <cell r="C759" t="str">
            <v>AC Rubber rings Cl-20</v>
          </cell>
          <cell r="D759">
            <v>600</v>
          </cell>
          <cell r="E759">
            <v>0</v>
          </cell>
          <cell r="F759" t="str">
            <v>each</v>
          </cell>
          <cell r="G759">
            <v>168.48</v>
          </cell>
          <cell r="H759">
            <v>202.2</v>
          </cell>
        </row>
        <row r="760">
          <cell r="B760" t="str">
            <v>AC Rubber rings Cl-2580</v>
          </cell>
          <cell r="C760" t="str">
            <v>AC Rubber rings Cl-25</v>
          </cell>
          <cell r="D760">
            <v>80</v>
          </cell>
          <cell r="E760">
            <v>0</v>
          </cell>
          <cell r="F760" t="str">
            <v>each</v>
          </cell>
          <cell r="G760">
            <v>32.26</v>
          </cell>
          <cell r="H760">
            <v>38.700000000000003</v>
          </cell>
        </row>
        <row r="761">
          <cell r="B761" t="str">
            <v>AC Rubber rings Cl-25100</v>
          </cell>
          <cell r="C761" t="str">
            <v>AC Rubber rings Cl-25</v>
          </cell>
          <cell r="D761">
            <v>100</v>
          </cell>
          <cell r="E761">
            <v>0</v>
          </cell>
          <cell r="F761" t="str">
            <v>each</v>
          </cell>
          <cell r="G761">
            <v>39.56</v>
          </cell>
          <cell r="H761">
            <v>47.5</v>
          </cell>
        </row>
        <row r="762">
          <cell r="B762" t="str">
            <v>AC Rubber rings Cl-25125</v>
          </cell>
          <cell r="C762" t="str">
            <v>AC Rubber rings Cl-25</v>
          </cell>
          <cell r="D762">
            <v>125</v>
          </cell>
          <cell r="E762">
            <v>0</v>
          </cell>
          <cell r="F762" t="str">
            <v>each</v>
          </cell>
          <cell r="G762">
            <v>51.77</v>
          </cell>
          <cell r="H762">
            <v>62.1</v>
          </cell>
        </row>
        <row r="763">
          <cell r="B763" t="str">
            <v>AC Rubber rings Cl-25150</v>
          </cell>
          <cell r="C763" t="str">
            <v>AC Rubber rings Cl-25</v>
          </cell>
          <cell r="D763">
            <v>150</v>
          </cell>
          <cell r="E763">
            <v>0</v>
          </cell>
          <cell r="F763" t="str">
            <v>each</v>
          </cell>
          <cell r="G763">
            <v>66.11</v>
          </cell>
          <cell r="H763">
            <v>79.3</v>
          </cell>
        </row>
        <row r="764">
          <cell r="B764" t="str">
            <v>AC Rubber rings Cl-25200</v>
          </cell>
          <cell r="C764" t="str">
            <v>AC Rubber rings Cl-25</v>
          </cell>
          <cell r="D764">
            <v>200</v>
          </cell>
          <cell r="E764">
            <v>0</v>
          </cell>
          <cell r="F764" t="str">
            <v>each</v>
          </cell>
          <cell r="G764">
            <v>67.709999999999994</v>
          </cell>
          <cell r="H764">
            <v>81.3</v>
          </cell>
        </row>
        <row r="765">
          <cell r="B765" t="str">
            <v>AC Rubber rings Cl-25250</v>
          </cell>
          <cell r="C765" t="str">
            <v>AC Rubber rings Cl-25</v>
          </cell>
          <cell r="D765">
            <v>250</v>
          </cell>
          <cell r="E765">
            <v>0</v>
          </cell>
          <cell r="F765" t="str">
            <v>each</v>
          </cell>
          <cell r="G765">
            <v>78.989999999999995</v>
          </cell>
          <cell r="H765">
            <v>94.8</v>
          </cell>
        </row>
        <row r="766">
          <cell r="B766" t="str">
            <v>AC Rubber rings Cl-25300</v>
          </cell>
          <cell r="C766" t="str">
            <v>AC Rubber rings Cl-25</v>
          </cell>
          <cell r="D766">
            <v>300</v>
          </cell>
          <cell r="E766">
            <v>0</v>
          </cell>
          <cell r="F766" t="str">
            <v>each</v>
          </cell>
          <cell r="G766">
            <v>79.25</v>
          </cell>
          <cell r="H766">
            <v>95.1</v>
          </cell>
        </row>
        <row r="767">
          <cell r="B767" t="str">
            <v>AC Rubber rings Cl-25350</v>
          </cell>
          <cell r="C767" t="str">
            <v>AC Rubber rings Cl-25</v>
          </cell>
          <cell r="D767">
            <v>350</v>
          </cell>
          <cell r="E767">
            <v>0</v>
          </cell>
          <cell r="F767" t="str">
            <v>each</v>
          </cell>
          <cell r="G767">
            <v>89.21</v>
          </cell>
          <cell r="H767">
            <v>107.1</v>
          </cell>
        </row>
        <row r="768">
          <cell r="B768" t="str">
            <v>AC Rubber rings Cl-25400</v>
          </cell>
          <cell r="C768" t="str">
            <v>AC Rubber rings Cl-25</v>
          </cell>
          <cell r="D768">
            <v>400</v>
          </cell>
          <cell r="E768">
            <v>0</v>
          </cell>
          <cell r="F768" t="str">
            <v>each</v>
          </cell>
          <cell r="G768">
            <v>108.99</v>
          </cell>
          <cell r="H768">
            <v>130.80000000000001</v>
          </cell>
        </row>
        <row r="769">
          <cell r="B769" t="str">
            <v>AC Rubber rings Cl-25450</v>
          </cell>
          <cell r="C769" t="str">
            <v>AC Rubber rings Cl-25</v>
          </cell>
          <cell r="D769">
            <v>450</v>
          </cell>
          <cell r="E769">
            <v>0</v>
          </cell>
          <cell r="F769" t="str">
            <v>each</v>
          </cell>
          <cell r="G769">
            <v>128.77000000000001</v>
          </cell>
          <cell r="H769">
            <v>154.5</v>
          </cell>
        </row>
        <row r="770">
          <cell r="B770" t="str">
            <v>AC Rubber rings Cl-25500</v>
          </cell>
          <cell r="C770" t="str">
            <v>AC Rubber rings Cl-25</v>
          </cell>
          <cell r="D770">
            <v>500</v>
          </cell>
          <cell r="E770">
            <v>0</v>
          </cell>
          <cell r="F770" t="str">
            <v>each</v>
          </cell>
          <cell r="G770">
            <v>148.68</v>
          </cell>
          <cell r="H770">
            <v>178.4</v>
          </cell>
        </row>
        <row r="771">
          <cell r="B771" t="str">
            <v>AC Rubber rings Cl-25600</v>
          </cell>
          <cell r="C771" t="str">
            <v>AC Rubber rings Cl-25</v>
          </cell>
          <cell r="D771">
            <v>600</v>
          </cell>
          <cell r="E771">
            <v>0</v>
          </cell>
          <cell r="F771" t="str">
            <v>each</v>
          </cell>
          <cell r="G771">
            <v>168.48</v>
          </cell>
          <cell r="H771">
            <v>202.2</v>
          </cell>
        </row>
        <row r="772">
          <cell r="B772" t="str">
            <v>DI Rubber Gaskets80</v>
          </cell>
          <cell r="C772" t="str">
            <v>DI Rubber Gaskets</v>
          </cell>
          <cell r="D772">
            <v>80</v>
          </cell>
          <cell r="E772" t="str">
            <v>DI</v>
          </cell>
          <cell r="F772" t="str">
            <v>each</v>
          </cell>
          <cell r="G772">
            <v>27.77</v>
          </cell>
          <cell r="H772">
            <v>35</v>
          </cell>
        </row>
        <row r="773">
          <cell r="B773" t="str">
            <v>DI Rubber Gaskets100</v>
          </cell>
          <cell r="C773" t="str">
            <v>DI Rubber Gaskets</v>
          </cell>
          <cell r="D773">
            <v>100</v>
          </cell>
          <cell r="E773" t="str">
            <v>DI</v>
          </cell>
          <cell r="F773" t="str">
            <v>each</v>
          </cell>
          <cell r="G773">
            <v>39.96</v>
          </cell>
          <cell r="H773">
            <v>55</v>
          </cell>
        </row>
        <row r="774">
          <cell r="B774" t="str">
            <v>DI Rubber Gaskets125</v>
          </cell>
          <cell r="C774" t="str">
            <v>DI Rubber Gaskets</v>
          </cell>
          <cell r="D774">
            <v>125</v>
          </cell>
          <cell r="E774" t="str">
            <v>DI</v>
          </cell>
          <cell r="F774" t="str">
            <v>each</v>
          </cell>
          <cell r="G774">
            <v>39.96</v>
          </cell>
          <cell r="H774">
            <v>55</v>
          </cell>
        </row>
        <row r="775">
          <cell r="B775" t="str">
            <v>DI Rubber Gaskets150</v>
          </cell>
          <cell r="C775" t="str">
            <v>DI Rubber Gaskets</v>
          </cell>
          <cell r="D775">
            <v>150</v>
          </cell>
          <cell r="E775" t="str">
            <v>DI</v>
          </cell>
          <cell r="F775" t="str">
            <v>each</v>
          </cell>
          <cell r="G775">
            <v>63.78</v>
          </cell>
          <cell r="H775">
            <v>80</v>
          </cell>
        </row>
        <row r="776">
          <cell r="B776" t="str">
            <v>DI Rubber Gaskets200</v>
          </cell>
          <cell r="C776" t="str">
            <v>DI Rubber Gaskets</v>
          </cell>
          <cell r="D776">
            <v>200</v>
          </cell>
          <cell r="E776" t="str">
            <v>DI</v>
          </cell>
          <cell r="F776" t="str">
            <v>each</v>
          </cell>
          <cell r="G776">
            <v>78.22</v>
          </cell>
          <cell r="H776">
            <v>98</v>
          </cell>
        </row>
        <row r="777">
          <cell r="B777" t="str">
            <v>DI Rubber Gaskets250</v>
          </cell>
          <cell r="C777" t="str">
            <v>DI Rubber Gaskets</v>
          </cell>
          <cell r="D777">
            <v>250</v>
          </cell>
          <cell r="E777" t="str">
            <v>DI</v>
          </cell>
          <cell r="F777" t="str">
            <v>each</v>
          </cell>
          <cell r="G777">
            <v>87.46</v>
          </cell>
          <cell r="H777">
            <v>109</v>
          </cell>
        </row>
        <row r="778">
          <cell r="B778" t="str">
            <v>DI Rubber Gaskets300</v>
          </cell>
          <cell r="C778" t="str">
            <v>DI Rubber Gaskets</v>
          </cell>
          <cell r="D778">
            <v>300</v>
          </cell>
          <cell r="E778" t="str">
            <v>DI</v>
          </cell>
          <cell r="F778" t="str">
            <v>each</v>
          </cell>
          <cell r="G778">
            <v>133.77000000000001</v>
          </cell>
          <cell r="H778">
            <v>167</v>
          </cell>
        </row>
        <row r="779">
          <cell r="B779" t="str">
            <v>DI Rubber Gaskets350</v>
          </cell>
          <cell r="C779" t="str">
            <v>DI Rubber Gaskets</v>
          </cell>
          <cell r="D779">
            <v>350</v>
          </cell>
          <cell r="E779" t="str">
            <v>DI</v>
          </cell>
          <cell r="F779" t="str">
            <v>each</v>
          </cell>
          <cell r="G779">
            <v>168.73</v>
          </cell>
          <cell r="H779">
            <v>211</v>
          </cell>
        </row>
        <row r="780">
          <cell r="B780" t="str">
            <v>DI Rubber Gaskets400</v>
          </cell>
          <cell r="C780" t="str">
            <v>DI Rubber Gaskets</v>
          </cell>
          <cell r="D780">
            <v>400</v>
          </cell>
          <cell r="E780" t="str">
            <v>DI</v>
          </cell>
          <cell r="F780" t="str">
            <v>each</v>
          </cell>
          <cell r="G780">
            <v>184.16</v>
          </cell>
          <cell r="H780">
            <v>230</v>
          </cell>
        </row>
        <row r="781">
          <cell r="B781" t="str">
            <v>DI Rubber Gaskets450</v>
          </cell>
          <cell r="C781" t="str">
            <v>DI Rubber Gaskets</v>
          </cell>
          <cell r="D781">
            <v>450</v>
          </cell>
          <cell r="E781" t="str">
            <v>DI</v>
          </cell>
          <cell r="F781" t="str">
            <v>each</v>
          </cell>
          <cell r="G781">
            <v>198.6</v>
          </cell>
          <cell r="H781">
            <v>248</v>
          </cell>
        </row>
        <row r="782">
          <cell r="B782" t="str">
            <v>DI Rubber Gaskets500</v>
          </cell>
          <cell r="C782" t="str">
            <v>DI Rubber Gaskets</v>
          </cell>
          <cell r="D782">
            <v>500</v>
          </cell>
          <cell r="E782" t="str">
            <v>DI</v>
          </cell>
          <cell r="F782" t="str">
            <v>each</v>
          </cell>
          <cell r="G782">
            <v>299.44</v>
          </cell>
          <cell r="H782">
            <v>344</v>
          </cell>
        </row>
        <row r="783">
          <cell r="B783" t="str">
            <v>DI Rubber Gaskets600</v>
          </cell>
          <cell r="C783" t="str">
            <v>DI Rubber Gaskets</v>
          </cell>
          <cell r="D783">
            <v>600</v>
          </cell>
          <cell r="E783" t="str">
            <v>DI</v>
          </cell>
          <cell r="F783" t="str">
            <v>each</v>
          </cell>
          <cell r="G783">
            <v>353.89</v>
          </cell>
          <cell r="H783">
            <v>407</v>
          </cell>
        </row>
        <row r="784">
          <cell r="B784" t="str">
            <v>DI Rubber Gaskets700</v>
          </cell>
          <cell r="C784" t="str">
            <v>DI Rubber Gaskets</v>
          </cell>
          <cell r="D784">
            <v>700</v>
          </cell>
          <cell r="E784" t="str">
            <v>DI</v>
          </cell>
          <cell r="F784" t="str">
            <v>each</v>
          </cell>
          <cell r="G784">
            <v>470.43</v>
          </cell>
          <cell r="H784">
            <v>541</v>
          </cell>
        </row>
        <row r="785">
          <cell r="B785" t="str">
            <v>DI Rubber Gaskets750</v>
          </cell>
          <cell r="C785" t="str">
            <v>DI Rubber Gaskets</v>
          </cell>
          <cell r="D785">
            <v>750</v>
          </cell>
          <cell r="E785" t="str">
            <v>DI</v>
          </cell>
          <cell r="F785" t="str">
            <v>each</v>
          </cell>
          <cell r="G785">
            <v>522.67999999999995</v>
          </cell>
          <cell r="H785">
            <v>601</v>
          </cell>
        </row>
        <row r="786">
          <cell r="B786" t="str">
            <v>DI Rubber Gaskets800</v>
          </cell>
          <cell r="C786" t="str">
            <v>DI Rubber Gaskets</v>
          </cell>
          <cell r="D786">
            <v>800</v>
          </cell>
          <cell r="E786" t="str">
            <v>DI</v>
          </cell>
          <cell r="F786" t="str">
            <v>each</v>
          </cell>
          <cell r="G786">
            <v>626.82000000000005</v>
          </cell>
          <cell r="H786">
            <v>721</v>
          </cell>
        </row>
        <row r="787">
          <cell r="B787" t="str">
            <v>DI Rubber Gaskets900</v>
          </cell>
          <cell r="C787" t="str">
            <v>DI Rubber Gaskets</v>
          </cell>
          <cell r="D787">
            <v>900</v>
          </cell>
          <cell r="E787" t="str">
            <v>DI</v>
          </cell>
          <cell r="F787" t="str">
            <v>each</v>
          </cell>
          <cell r="G787">
            <v>756.78</v>
          </cell>
          <cell r="H787">
            <v>870</v>
          </cell>
        </row>
        <row r="788">
          <cell r="B788" t="str">
            <v>DI Rubber Gaskets1000</v>
          </cell>
          <cell r="C788" t="str">
            <v>DI Rubber Gaskets</v>
          </cell>
          <cell r="D788">
            <v>1000</v>
          </cell>
          <cell r="E788" t="str">
            <v>DI</v>
          </cell>
          <cell r="F788" t="str">
            <v>each</v>
          </cell>
          <cell r="G788">
            <v>827.57</v>
          </cell>
          <cell r="H788">
            <v>952</v>
          </cell>
        </row>
      </sheetData>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7">
          <cell r="C7" t="str">
            <v>code</v>
          </cell>
          <cell r="D7" t="str">
            <v>Dia</v>
          </cell>
          <cell r="E7" t="str">
            <v>Class</v>
          </cell>
          <cell r="F7" t="str">
            <v>Weight of Pipe (kgs)M</v>
          </cell>
          <cell r="G7" t="str">
            <v>SSR Rate 2008-09</v>
          </cell>
          <cell r="H7" t="str">
            <v>Difference in rate as per price variation</v>
          </cell>
          <cell r="I7" t="str">
            <v>Rate as per price variation</v>
          </cell>
        </row>
        <row r="8">
          <cell r="C8" t="str">
            <v>a634</v>
          </cell>
          <cell r="D8">
            <v>63</v>
          </cell>
          <cell r="E8">
            <v>4</v>
          </cell>
          <cell r="F8">
            <v>0.49099999999999999</v>
          </cell>
          <cell r="G8">
            <v>59</v>
          </cell>
          <cell r="H8">
            <v>7.4239200000000007</v>
          </cell>
          <cell r="I8">
            <v>66.423919999999995</v>
          </cell>
        </row>
        <row r="9">
          <cell r="C9" t="str">
            <v>a754</v>
          </cell>
          <cell r="D9">
            <v>75</v>
          </cell>
          <cell r="E9">
            <v>4</v>
          </cell>
          <cell r="F9">
            <v>0.67100000000000004</v>
          </cell>
          <cell r="G9">
            <v>81</v>
          </cell>
          <cell r="H9">
            <v>10.145520000000001</v>
          </cell>
          <cell r="I9">
            <v>91.145520000000005</v>
          </cell>
        </row>
        <row r="10">
          <cell r="C10" t="str">
            <v>a904</v>
          </cell>
          <cell r="D10">
            <v>90</v>
          </cell>
          <cell r="E10">
            <v>4</v>
          </cell>
          <cell r="F10">
            <v>0.97099999999999997</v>
          </cell>
          <cell r="G10">
            <v>117</v>
          </cell>
          <cell r="H10">
            <v>14.681519999999999</v>
          </cell>
          <cell r="I10">
            <v>131.68152000000001</v>
          </cell>
        </row>
        <row r="11">
          <cell r="C11" t="str">
            <v>a1104</v>
          </cell>
          <cell r="D11">
            <v>110</v>
          </cell>
          <cell r="E11">
            <v>4</v>
          </cell>
          <cell r="F11">
            <v>1.4530000000000001</v>
          </cell>
          <cell r="G11">
            <v>175</v>
          </cell>
          <cell r="H11">
            <v>21.969360000000002</v>
          </cell>
          <cell r="I11">
            <v>196.96935999999999</v>
          </cell>
        </row>
        <row r="12">
          <cell r="C12" t="str">
            <v>a1254</v>
          </cell>
          <cell r="D12">
            <v>125</v>
          </cell>
          <cell r="E12">
            <v>4</v>
          </cell>
          <cell r="F12">
            <v>1.8640000000000001</v>
          </cell>
          <cell r="G12">
            <v>225</v>
          </cell>
          <cell r="H12">
            <v>28.183680000000006</v>
          </cell>
          <cell r="I12">
            <v>253.18368000000001</v>
          </cell>
        </row>
        <row r="13">
          <cell r="C13" t="str">
            <v>a1404</v>
          </cell>
          <cell r="D13">
            <v>140</v>
          </cell>
          <cell r="E13">
            <v>4</v>
          </cell>
          <cell r="F13">
            <v>2.3079999999999998</v>
          </cell>
          <cell r="G13">
            <v>279</v>
          </cell>
          <cell r="H13">
            <v>34.89696</v>
          </cell>
          <cell r="I13">
            <v>313.89695999999998</v>
          </cell>
        </row>
        <row r="14">
          <cell r="C14" t="str">
            <v>a1604</v>
          </cell>
          <cell r="D14">
            <v>160</v>
          </cell>
          <cell r="E14">
            <v>4</v>
          </cell>
          <cell r="F14">
            <v>3.024</v>
          </cell>
          <cell r="G14">
            <v>365</v>
          </cell>
          <cell r="H14">
            <v>45.722880000000004</v>
          </cell>
          <cell r="I14">
            <v>410.72288000000003</v>
          </cell>
        </row>
        <row r="15">
          <cell r="C15" t="str">
            <v>a1804</v>
          </cell>
          <cell r="D15">
            <v>180</v>
          </cell>
          <cell r="E15">
            <v>4</v>
          </cell>
          <cell r="F15">
            <v>3.8119999999999998</v>
          </cell>
          <cell r="G15">
            <v>460</v>
          </cell>
          <cell r="H15">
            <v>57.637440000000005</v>
          </cell>
          <cell r="I15">
            <v>517.63743999999997</v>
          </cell>
        </row>
        <row r="16">
          <cell r="C16" t="str">
            <v>a2004</v>
          </cell>
          <cell r="D16">
            <v>200</v>
          </cell>
          <cell r="E16">
            <v>4</v>
          </cell>
          <cell r="F16">
            <v>4.6630000000000003</v>
          </cell>
          <cell r="G16">
            <v>563</v>
          </cell>
          <cell r="H16">
            <v>70.504560000000012</v>
          </cell>
          <cell r="I16">
            <v>633.50455999999997</v>
          </cell>
        </row>
        <row r="17">
          <cell r="C17" t="str">
            <v>a2254</v>
          </cell>
          <cell r="D17">
            <v>225</v>
          </cell>
          <cell r="E17">
            <v>4</v>
          </cell>
          <cell r="F17">
            <v>5.9169999999999998</v>
          </cell>
          <cell r="G17">
            <v>736</v>
          </cell>
          <cell r="H17">
            <v>89.465040000000002</v>
          </cell>
          <cell r="I17">
            <v>825.46504000000004</v>
          </cell>
        </row>
        <row r="18">
          <cell r="C18" t="str">
            <v>a2504</v>
          </cell>
          <cell r="D18">
            <v>250</v>
          </cell>
          <cell r="E18">
            <v>4</v>
          </cell>
          <cell r="F18">
            <v>7.3209999999999997</v>
          </cell>
          <cell r="G18">
            <v>911</v>
          </cell>
          <cell r="H18">
            <v>110.69352000000001</v>
          </cell>
          <cell r="I18">
            <v>1021.69352</v>
          </cell>
        </row>
        <row r="19">
          <cell r="C19" t="str">
            <v>a2804</v>
          </cell>
          <cell r="D19">
            <v>280</v>
          </cell>
          <cell r="E19">
            <v>4</v>
          </cell>
          <cell r="F19">
            <v>9.1170000000000009</v>
          </cell>
          <cell r="G19">
            <v>1135</v>
          </cell>
          <cell r="H19">
            <v>137.84904</v>
          </cell>
          <cell r="I19">
            <v>1272.8490400000001</v>
          </cell>
        </row>
        <row r="20">
          <cell r="C20" t="str">
            <v>a3154</v>
          </cell>
          <cell r="D20">
            <v>315</v>
          </cell>
          <cell r="E20">
            <v>4</v>
          </cell>
          <cell r="F20">
            <v>11.598000000000001</v>
          </cell>
          <cell r="G20">
            <v>1443</v>
          </cell>
          <cell r="H20">
            <v>175.36176000000003</v>
          </cell>
          <cell r="I20">
            <v>1618.36176</v>
          </cell>
        </row>
        <row r="21">
          <cell r="C21" t="str">
            <v>a636</v>
          </cell>
          <cell r="D21">
            <v>63</v>
          </cell>
          <cell r="E21">
            <v>6</v>
          </cell>
          <cell r="F21">
            <v>0.68300000000000005</v>
          </cell>
          <cell r="G21">
            <v>83</v>
          </cell>
          <cell r="H21">
            <v>10.326960000000001</v>
          </cell>
          <cell r="I21">
            <v>93.32696</v>
          </cell>
        </row>
        <row r="22">
          <cell r="C22" t="str">
            <v>a756</v>
          </cell>
          <cell r="D22">
            <v>75</v>
          </cell>
          <cell r="E22">
            <v>6</v>
          </cell>
          <cell r="F22">
            <v>0.97</v>
          </cell>
          <cell r="G22">
            <v>117</v>
          </cell>
          <cell r="H22">
            <v>14.666399999999999</v>
          </cell>
          <cell r="I22">
            <v>131.66640000000001</v>
          </cell>
        </row>
        <row r="23">
          <cell r="C23" t="str">
            <v>a906</v>
          </cell>
          <cell r="D23">
            <v>90</v>
          </cell>
          <cell r="E23">
            <v>6</v>
          </cell>
          <cell r="F23">
            <v>1.3779999999999999</v>
          </cell>
          <cell r="G23">
            <v>166</v>
          </cell>
          <cell r="H23">
            <v>20.835359999999998</v>
          </cell>
          <cell r="I23">
            <v>186.83536000000001</v>
          </cell>
        </row>
        <row r="24">
          <cell r="C24" t="str">
            <v>a1106</v>
          </cell>
          <cell r="D24">
            <v>110</v>
          </cell>
          <cell r="E24">
            <v>6</v>
          </cell>
          <cell r="F24">
            <v>2.0670000000000002</v>
          </cell>
          <cell r="G24">
            <v>250</v>
          </cell>
          <cell r="H24">
            <v>31.253040000000006</v>
          </cell>
          <cell r="I24">
            <v>281.25304</v>
          </cell>
        </row>
        <row r="25">
          <cell r="C25" t="str">
            <v>a1256</v>
          </cell>
          <cell r="D25">
            <v>125</v>
          </cell>
          <cell r="E25">
            <v>6</v>
          </cell>
          <cell r="F25">
            <v>2.6459999999999999</v>
          </cell>
          <cell r="G25">
            <v>320</v>
          </cell>
          <cell r="H25">
            <v>40.007520000000007</v>
          </cell>
          <cell r="I25">
            <v>360.00752</v>
          </cell>
        </row>
        <row r="26">
          <cell r="C26" t="str">
            <v>a1406</v>
          </cell>
          <cell r="D26">
            <v>140</v>
          </cell>
          <cell r="E26">
            <v>6</v>
          </cell>
          <cell r="F26">
            <v>3.3140000000000001</v>
          </cell>
          <cell r="G26">
            <v>400</v>
          </cell>
          <cell r="H26">
            <v>50.107680000000002</v>
          </cell>
          <cell r="I26">
            <v>450.10768000000002</v>
          </cell>
        </row>
        <row r="27">
          <cell r="C27" t="str">
            <v>a1606</v>
          </cell>
          <cell r="D27">
            <v>160</v>
          </cell>
          <cell r="E27">
            <v>6</v>
          </cell>
          <cell r="F27">
            <v>4.3230000000000004</v>
          </cell>
          <cell r="G27">
            <v>522</v>
          </cell>
          <cell r="H27">
            <v>65.363759999999999</v>
          </cell>
          <cell r="I27">
            <v>587.36375999999996</v>
          </cell>
        </row>
        <row r="28">
          <cell r="C28" t="str">
            <v>a1806</v>
          </cell>
          <cell r="D28">
            <v>180</v>
          </cell>
          <cell r="E28">
            <v>6</v>
          </cell>
          <cell r="F28">
            <v>5.4420000000000002</v>
          </cell>
          <cell r="G28">
            <v>657</v>
          </cell>
          <cell r="H28">
            <v>82.28304</v>
          </cell>
          <cell r="I28">
            <v>739.28304000000003</v>
          </cell>
        </row>
        <row r="29">
          <cell r="C29" t="str">
            <v>a2006</v>
          </cell>
          <cell r="D29">
            <v>200</v>
          </cell>
          <cell r="E29">
            <v>6</v>
          </cell>
          <cell r="F29">
            <v>6.7409999999999997</v>
          </cell>
          <cell r="G29">
            <v>814</v>
          </cell>
          <cell r="H29">
            <v>101.92392000000001</v>
          </cell>
          <cell r="I29">
            <v>915.92391999999995</v>
          </cell>
        </row>
        <row r="30">
          <cell r="C30" t="str">
            <v>a2256</v>
          </cell>
          <cell r="D30">
            <v>225</v>
          </cell>
          <cell r="E30">
            <v>6</v>
          </cell>
          <cell r="F30">
            <v>8.4960000000000004</v>
          </cell>
          <cell r="G30">
            <v>1057</v>
          </cell>
          <cell r="H30">
            <v>128.45952000000003</v>
          </cell>
          <cell r="I30">
            <v>1185.4595200000001</v>
          </cell>
        </row>
        <row r="31">
          <cell r="C31" t="str">
            <v>a2506</v>
          </cell>
          <cell r="D31">
            <v>250</v>
          </cell>
          <cell r="E31">
            <v>6</v>
          </cell>
          <cell r="F31">
            <v>10.484999999999999</v>
          </cell>
          <cell r="G31">
            <v>1301</v>
          </cell>
          <cell r="H31">
            <v>158.53319999999999</v>
          </cell>
          <cell r="I31">
            <v>1459.5332000000001</v>
          </cell>
        </row>
        <row r="32">
          <cell r="C32" t="str">
            <v>a2806</v>
          </cell>
          <cell r="D32">
            <v>280</v>
          </cell>
          <cell r="E32">
            <v>6</v>
          </cell>
          <cell r="F32">
            <v>13.111000000000001</v>
          </cell>
          <cell r="G32">
            <v>1631</v>
          </cell>
          <cell r="H32">
            <v>198.23832000000002</v>
          </cell>
          <cell r="I32">
            <v>1829.2383199999999</v>
          </cell>
        </row>
        <row r="33">
          <cell r="C33" t="str">
            <v>a3156</v>
          </cell>
          <cell r="D33">
            <v>315</v>
          </cell>
          <cell r="E33">
            <v>6</v>
          </cell>
          <cell r="F33">
            <v>16.594000000000001</v>
          </cell>
          <cell r="G33">
            <v>2068</v>
          </cell>
          <cell r="H33">
            <v>250.90128000000007</v>
          </cell>
          <cell r="I33">
            <v>2318.90128</v>
          </cell>
        </row>
        <row r="34">
          <cell r="C34" t="str">
            <v>a638</v>
          </cell>
          <cell r="D34">
            <v>63</v>
          </cell>
          <cell r="E34">
            <v>8</v>
          </cell>
          <cell r="F34">
            <v>0.86799999999999999</v>
          </cell>
          <cell r="G34">
            <v>105</v>
          </cell>
          <cell r="H34">
            <v>13.12416</v>
          </cell>
          <cell r="I34">
            <v>118.12416</v>
          </cell>
        </row>
        <row r="35">
          <cell r="C35" t="str">
            <v>a758</v>
          </cell>
          <cell r="D35">
            <v>75</v>
          </cell>
          <cell r="E35">
            <v>8</v>
          </cell>
          <cell r="F35">
            <v>1.228</v>
          </cell>
          <cell r="G35">
            <v>148</v>
          </cell>
          <cell r="H35">
            <v>18.567360000000001</v>
          </cell>
          <cell r="I35">
            <v>166.56736000000001</v>
          </cell>
        </row>
        <row r="36">
          <cell r="C36" t="str">
            <v>a908</v>
          </cell>
          <cell r="D36">
            <v>90</v>
          </cell>
          <cell r="E36">
            <v>8</v>
          </cell>
          <cell r="F36">
            <v>1.756</v>
          </cell>
          <cell r="G36">
            <v>212</v>
          </cell>
          <cell r="H36">
            <v>26.550720000000002</v>
          </cell>
          <cell r="I36">
            <v>238.55072000000001</v>
          </cell>
        </row>
        <row r="37">
          <cell r="C37" t="str">
            <v>a1108</v>
          </cell>
          <cell r="D37">
            <v>110</v>
          </cell>
          <cell r="E37">
            <v>8</v>
          </cell>
          <cell r="F37">
            <v>2.6269999999999998</v>
          </cell>
          <cell r="G37">
            <v>317</v>
          </cell>
          <cell r="H37">
            <v>39.720240000000004</v>
          </cell>
          <cell r="I37">
            <v>356.72023999999999</v>
          </cell>
        </row>
        <row r="38">
          <cell r="C38" t="str">
            <v>a1258</v>
          </cell>
          <cell r="D38">
            <v>125</v>
          </cell>
          <cell r="E38">
            <v>8</v>
          </cell>
          <cell r="F38">
            <v>3.379</v>
          </cell>
          <cell r="G38">
            <v>408</v>
          </cell>
          <cell r="H38">
            <v>51.090480000000007</v>
          </cell>
          <cell r="I38">
            <v>459.09048000000001</v>
          </cell>
        </row>
        <row r="39">
          <cell r="C39" t="str">
            <v>a1408</v>
          </cell>
          <cell r="D39">
            <v>140</v>
          </cell>
          <cell r="E39">
            <v>8</v>
          </cell>
          <cell r="F39">
            <v>4.2249999999999996</v>
          </cell>
          <cell r="G39">
            <v>510</v>
          </cell>
          <cell r="H39">
            <v>63.882000000000005</v>
          </cell>
          <cell r="I39">
            <v>573.88200000000006</v>
          </cell>
        </row>
        <row r="40">
          <cell r="C40" t="str">
            <v>a1608</v>
          </cell>
          <cell r="D40">
            <v>160</v>
          </cell>
          <cell r="E40">
            <v>8</v>
          </cell>
          <cell r="F40">
            <v>5.5069999999999997</v>
          </cell>
          <cell r="G40">
            <v>665</v>
          </cell>
          <cell r="H40">
            <v>83.265839999999997</v>
          </cell>
          <cell r="I40">
            <v>748.26584000000003</v>
          </cell>
        </row>
        <row r="41">
          <cell r="C41" t="str">
            <v>a1808</v>
          </cell>
          <cell r="D41">
            <v>180</v>
          </cell>
          <cell r="E41">
            <v>8</v>
          </cell>
          <cell r="F41">
            <v>6.9809999999999999</v>
          </cell>
          <cell r="G41">
            <v>843</v>
          </cell>
          <cell r="H41">
            <v>105.55272000000001</v>
          </cell>
          <cell r="I41">
            <v>948.55272000000002</v>
          </cell>
        </row>
        <row r="42">
          <cell r="C42" t="str">
            <v>a2008</v>
          </cell>
          <cell r="D42">
            <v>200</v>
          </cell>
          <cell r="E42">
            <v>8</v>
          </cell>
          <cell r="F42">
            <v>8.6050000000000004</v>
          </cell>
          <cell r="G42">
            <v>1039</v>
          </cell>
          <cell r="H42">
            <v>130.10760000000002</v>
          </cell>
          <cell r="I42">
            <v>1169.1076</v>
          </cell>
        </row>
        <row r="43">
          <cell r="C43" t="str">
            <v>a2258</v>
          </cell>
          <cell r="D43">
            <v>225</v>
          </cell>
          <cell r="E43">
            <v>8</v>
          </cell>
          <cell r="F43">
            <v>10.852</v>
          </cell>
          <cell r="G43">
            <v>1350</v>
          </cell>
          <cell r="H43">
            <v>164.08224000000001</v>
          </cell>
          <cell r="I43">
            <v>1514.08224</v>
          </cell>
        </row>
        <row r="44">
          <cell r="C44" t="str">
            <v>a2508</v>
          </cell>
          <cell r="D44">
            <v>250</v>
          </cell>
          <cell r="E44">
            <v>8</v>
          </cell>
          <cell r="F44">
            <v>13.420999999999999</v>
          </cell>
          <cell r="G44">
            <v>1670</v>
          </cell>
          <cell r="H44">
            <v>202.92552000000001</v>
          </cell>
          <cell r="I44">
            <v>1872.92552</v>
          </cell>
        </row>
        <row r="45">
          <cell r="C45" t="str">
            <v>a2808</v>
          </cell>
          <cell r="D45">
            <v>280</v>
          </cell>
          <cell r="E45">
            <v>8</v>
          </cell>
          <cell r="F45">
            <v>16.795000000000002</v>
          </cell>
          <cell r="G45">
            <v>2090</v>
          </cell>
          <cell r="H45">
            <v>253.94040000000007</v>
          </cell>
          <cell r="I45">
            <v>2343.9404</v>
          </cell>
        </row>
        <row r="46">
          <cell r="C46" t="str">
            <v>a3158</v>
          </cell>
          <cell r="D46">
            <v>315</v>
          </cell>
          <cell r="E46">
            <v>8</v>
          </cell>
          <cell r="F46">
            <v>21.260999999999999</v>
          </cell>
          <cell r="G46">
            <v>2646</v>
          </cell>
          <cell r="H46">
            <v>321.46632</v>
          </cell>
          <cell r="I46">
            <v>2967.46632</v>
          </cell>
        </row>
        <row r="47">
          <cell r="C47" t="str">
            <v>a6310</v>
          </cell>
          <cell r="D47">
            <v>63</v>
          </cell>
          <cell r="E47">
            <v>10</v>
          </cell>
          <cell r="F47">
            <v>1.044</v>
          </cell>
          <cell r="G47">
            <v>126</v>
          </cell>
          <cell r="H47">
            <v>15.785280000000002</v>
          </cell>
          <cell r="I47">
            <v>141.78528</v>
          </cell>
        </row>
        <row r="48">
          <cell r="C48" t="str">
            <v>a7510</v>
          </cell>
          <cell r="D48">
            <v>75</v>
          </cell>
          <cell r="E48">
            <v>10</v>
          </cell>
          <cell r="F48">
            <v>1.474</v>
          </cell>
          <cell r="G48">
            <v>178</v>
          </cell>
          <cell r="H48">
            <v>22.28688</v>
          </cell>
          <cell r="I48">
            <v>200.28688</v>
          </cell>
        </row>
        <row r="49">
          <cell r="C49" t="str">
            <v>a9010</v>
          </cell>
          <cell r="D49">
            <v>90</v>
          </cell>
          <cell r="E49">
            <v>10</v>
          </cell>
          <cell r="F49">
            <v>2.1080000000000001</v>
          </cell>
          <cell r="G49">
            <v>255</v>
          </cell>
          <cell r="H49">
            <v>31.872960000000003</v>
          </cell>
          <cell r="I49">
            <v>286.87295999999998</v>
          </cell>
        </row>
        <row r="50">
          <cell r="C50" t="str">
            <v>a11010</v>
          </cell>
          <cell r="D50">
            <v>110</v>
          </cell>
          <cell r="E50">
            <v>10</v>
          </cell>
          <cell r="F50">
            <v>3.1240000000000001</v>
          </cell>
          <cell r="G50">
            <v>377</v>
          </cell>
          <cell r="H50">
            <v>47.234880000000004</v>
          </cell>
          <cell r="I50">
            <v>424.23487999999998</v>
          </cell>
        </row>
        <row r="51">
          <cell r="C51" t="str">
            <v>a12510</v>
          </cell>
          <cell r="D51">
            <v>125</v>
          </cell>
          <cell r="E51">
            <v>10</v>
          </cell>
          <cell r="F51">
            <v>4.0510000000000002</v>
          </cell>
          <cell r="G51">
            <v>489</v>
          </cell>
          <cell r="H51">
            <v>61.251120000000007</v>
          </cell>
          <cell r="I51">
            <v>550.25112000000001</v>
          </cell>
        </row>
        <row r="52">
          <cell r="C52" t="str">
            <v>a14010</v>
          </cell>
          <cell r="D52">
            <v>140</v>
          </cell>
          <cell r="E52">
            <v>10</v>
          </cell>
          <cell r="F52">
            <v>5.08</v>
          </cell>
          <cell r="G52">
            <v>614</v>
          </cell>
          <cell r="H52">
            <v>76.809600000000003</v>
          </cell>
          <cell r="I52">
            <v>690.80960000000005</v>
          </cell>
        </row>
        <row r="53">
          <cell r="C53" t="str">
            <v>a16010</v>
          </cell>
          <cell r="D53">
            <v>160</v>
          </cell>
          <cell r="E53">
            <v>10</v>
          </cell>
          <cell r="F53">
            <v>6.6219999999999999</v>
          </cell>
          <cell r="G53">
            <v>800</v>
          </cell>
          <cell r="H53">
            <v>100.12464</v>
          </cell>
          <cell r="I53">
            <v>900.12464</v>
          </cell>
        </row>
        <row r="54">
          <cell r="C54" t="str">
            <v>a18010</v>
          </cell>
          <cell r="D54">
            <v>180</v>
          </cell>
          <cell r="E54">
            <v>10</v>
          </cell>
          <cell r="F54">
            <v>8.3680000000000003</v>
          </cell>
          <cell r="G54">
            <v>1011</v>
          </cell>
          <cell r="H54">
            <v>126.52416000000001</v>
          </cell>
          <cell r="I54">
            <v>1137.5241599999999</v>
          </cell>
        </row>
        <row r="55">
          <cell r="C55" t="str">
            <v>a20010</v>
          </cell>
          <cell r="D55">
            <v>200</v>
          </cell>
          <cell r="E55">
            <v>10</v>
          </cell>
          <cell r="F55">
            <v>10.317</v>
          </cell>
          <cell r="G55">
            <v>1246</v>
          </cell>
          <cell r="H55">
            <v>155.99304000000001</v>
          </cell>
          <cell r="I55">
            <v>1401.9930400000001</v>
          </cell>
        </row>
        <row r="56">
          <cell r="C56" t="str">
            <v>a22510</v>
          </cell>
          <cell r="D56">
            <v>225</v>
          </cell>
          <cell r="E56">
            <v>10</v>
          </cell>
          <cell r="F56">
            <v>13.054</v>
          </cell>
          <cell r="G56">
            <v>1624</v>
          </cell>
          <cell r="H56">
            <v>197.37648000000002</v>
          </cell>
          <cell r="I56">
            <v>1821.3764799999999</v>
          </cell>
        </row>
        <row r="57">
          <cell r="C57" t="str">
            <v>a25010</v>
          </cell>
          <cell r="D57">
            <v>250</v>
          </cell>
          <cell r="E57">
            <v>10</v>
          </cell>
          <cell r="F57">
            <v>16.113</v>
          </cell>
          <cell r="G57">
            <v>2005</v>
          </cell>
          <cell r="H57">
            <v>243.62855999999999</v>
          </cell>
          <cell r="I57">
            <v>2248.6285600000001</v>
          </cell>
        </row>
        <row r="58">
          <cell r="C58" t="str">
            <v>a28010</v>
          </cell>
          <cell r="D58">
            <v>280</v>
          </cell>
          <cell r="E58">
            <v>10</v>
          </cell>
          <cell r="F58">
            <v>20.117999999999999</v>
          </cell>
          <cell r="G58">
            <v>2512</v>
          </cell>
          <cell r="H58">
            <v>304.18416000000002</v>
          </cell>
          <cell r="I58">
            <v>2816.1841599999998</v>
          </cell>
        </row>
        <row r="59">
          <cell r="C59" t="str">
            <v>a31510</v>
          </cell>
          <cell r="D59">
            <v>315</v>
          </cell>
          <cell r="E59">
            <v>10</v>
          </cell>
          <cell r="F59">
            <v>25.541</v>
          </cell>
          <cell r="G59">
            <v>3178</v>
          </cell>
          <cell r="H59">
            <v>386.17992000000004</v>
          </cell>
          <cell r="I59">
            <v>3564.17992</v>
          </cell>
        </row>
      </sheetData>
      <sheetData sheetId="32" refreshError="1"/>
      <sheetData sheetId="33" refreshError="1"/>
      <sheetData sheetId="34">
        <row r="1">
          <cell r="B1" t="str">
            <v>Id</v>
          </cell>
          <cell r="C1" t="str">
            <v>Dia</v>
          </cell>
          <cell r="D1" t="str">
            <v>Class</v>
          </cell>
          <cell r="E1" t="str">
            <v>Weight of Pipe (Kgs/mtr)</v>
          </cell>
          <cell r="F1" t="str">
            <v>SSR Rate 08-09</v>
          </cell>
        </row>
        <row r="2">
          <cell r="B2" t="str">
            <v>a11010</v>
          </cell>
          <cell r="C2">
            <v>110</v>
          </cell>
          <cell r="D2">
            <v>10</v>
          </cell>
          <cell r="E2">
            <v>3.1240000000000001</v>
          </cell>
          <cell r="F2">
            <v>377</v>
          </cell>
        </row>
        <row r="3">
          <cell r="B3" t="str">
            <v>a1104</v>
          </cell>
          <cell r="C3">
            <v>110</v>
          </cell>
          <cell r="D3">
            <v>4</v>
          </cell>
          <cell r="E3">
            <v>1.4530000000000001</v>
          </cell>
          <cell r="F3">
            <v>175</v>
          </cell>
        </row>
        <row r="4">
          <cell r="B4" t="str">
            <v>a1106</v>
          </cell>
          <cell r="C4">
            <v>110</v>
          </cell>
          <cell r="D4">
            <v>6</v>
          </cell>
          <cell r="E4">
            <v>2.0670000000000002</v>
          </cell>
          <cell r="F4">
            <v>250</v>
          </cell>
        </row>
        <row r="5">
          <cell r="B5" t="str">
            <v>a1108</v>
          </cell>
          <cell r="C5">
            <v>110</v>
          </cell>
          <cell r="D5">
            <v>8</v>
          </cell>
          <cell r="E5">
            <v>2.6269999999999998</v>
          </cell>
          <cell r="F5">
            <v>317</v>
          </cell>
        </row>
        <row r="6">
          <cell r="B6" t="str">
            <v>a12510</v>
          </cell>
          <cell r="C6">
            <v>125</v>
          </cell>
          <cell r="D6">
            <v>10</v>
          </cell>
          <cell r="E6">
            <v>4.0510000000000002</v>
          </cell>
          <cell r="F6">
            <v>489</v>
          </cell>
        </row>
        <row r="7">
          <cell r="B7" t="str">
            <v>a1254</v>
          </cell>
          <cell r="C7">
            <v>125</v>
          </cell>
          <cell r="D7">
            <v>4</v>
          </cell>
          <cell r="E7">
            <v>1.8640000000000001</v>
          </cell>
          <cell r="F7">
            <v>225</v>
          </cell>
        </row>
        <row r="8">
          <cell r="B8" t="str">
            <v>a1256</v>
          </cell>
          <cell r="C8">
            <v>125</v>
          </cell>
          <cell r="D8">
            <v>6</v>
          </cell>
          <cell r="E8">
            <v>2.6459999999999999</v>
          </cell>
          <cell r="F8">
            <v>320</v>
          </cell>
        </row>
        <row r="9">
          <cell r="B9" t="str">
            <v>a1258</v>
          </cell>
          <cell r="C9">
            <v>125</v>
          </cell>
          <cell r="D9">
            <v>8</v>
          </cell>
          <cell r="E9">
            <v>3.379</v>
          </cell>
          <cell r="F9">
            <v>408</v>
          </cell>
        </row>
        <row r="10">
          <cell r="B10" t="str">
            <v>a14010</v>
          </cell>
          <cell r="C10">
            <v>140</v>
          </cell>
          <cell r="D10">
            <v>10</v>
          </cell>
          <cell r="E10">
            <v>5.08</v>
          </cell>
          <cell r="F10">
            <v>614</v>
          </cell>
        </row>
        <row r="11">
          <cell r="B11" t="str">
            <v>a1404</v>
          </cell>
          <cell r="C11">
            <v>140</v>
          </cell>
          <cell r="D11">
            <v>4</v>
          </cell>
          <cell r="E11">
            <v>2.3079999999999998</v>
          </cell>
          <cell r="F11">
            <v>279</v>
          </cell>
        </row>
        <row r="12">
          <cell r="B12" t="str">
            <v>a1406</v>
          </cell>
          <cell r="C12">
            <v>140</v>
          </cell>
          <cell r="D12">
            <v>6</v>
          </cell>
          <cell r="E12">
            <v>3.3140000000000001</v>
          </cell>
          <cell r="F12">
            <v>400</v>
          </cell>
        </row>
        <row r="13">
          <cell r="B13" t="str">
            <v>a1408</v>
          </cell>
          <cell r="C13">
            <v>140</v>
          </cell>
          <cell r="D13">
            <v>8</v>
          </cell>
          <cell r="E13">
            <v>4.2249999999999996</v>
          </cell>
          <cell r="F13">
            <v>510</v>
          </cell>
        </row>
        <row r="14">
          <cell r="B14" t="str">
            <v>a16010</v>
          </cell>
          <cell r="C14">
            <v>160</v>
          </cell>
          <cell r="D14">
            <v>10</v>
          </cell>
          <cell r="E14">
            <v>6.6219999999999999</v>
          </cell>
          <cell r="F14">
            <v>800</v>
          </cell>
        </row>
        <row r="15">
          <cell r="B15" t="str">
            <v>a1604</v>
          </cell>
          <cell r="C15">
            <v>160</v>
          </cell>
          <cell r="D15">
            <v>4</v>
          </cell>
          <cell r="E15">
            <v>3.024</v>
          </cell>
          <cell r="F15">
            <v>365</v>
          </cell>
        </row>
        <row r="16">
          <cell r="B16" t="str">
            <v>a1606</v>
          </cell>
          <cell r="C16">
            <v>160</v>
          </cell>
          <cell r="D16">
            <v>6</v>
          </cell>
          <cell r="E16">
            <v>4.3230000000000004</v>
          </cell>
          <cell r="F16">
            <v>522</v>
          </cell>
        </row>
        <row r="17">
          <cell r="B17" t="str">
            <v>a1608</v>
          </cell>
          <cell r="C17">
            <v>160</v>
          </cell>
          <cell r="D17">
            <v>8</v>
          </cell>
          <cell r="E17">
            <v>5.5069999999999997</v>
          </cell>
          <cell r="F17">
            <v>665</v>
          </cell>
        </row>
        <row r="18">
          <cell r="B18" t="str">
            <v>a18010</v>
          </cell>
          <cell r="C18">
            <v>180</v>
          </cell>
          <cell r="D18">
            <v>10</v>
          </cell>
          <cell r="E18">
            <v>8.3680000000000003</v>
          </cell>
          <cell r="F18">
            <v>1011</v>
          </cell>
        </row>
        <row r="19">
          <cell r="B19" t="str">
            <v>a1804</v>
          </cell>
          <cell r="C19">
            <v>180</v>
          </cell>
          <cell r="D19">
            <v>4</v>
          </cell>
          <cell r="E19">
            <v>3.8119999999999998</v>
          </cell>
          <cell r="F19">
            <v>460</v>
          </cell>
        </row>
        <row r="20">
          <cell r="B20" t="str">
            <v>a1806</v>
          </cell>
          <cell r="C20">
            <v>180</v>
          </cell>
          <cell r="D20">
            <v>6</v>
          </cell>
          <cell r="E20">
            <v>5.4420000000000002</v>
          </cell>
          <cell r="F20">
            <v>657</v>
          </cell>
        </row>
        <row r="21">
          <cell r="B21" t="str">
            <v>a1808</v>
          </cell>
          <cell r="C21">
            <v>180</v>
          </cell>
          <cell r="D21">
            <v>8</v>
          </cell>
          <cell r="E21">
            <v>6.9809999999999999</v>
          </cell>
          <cell r="F21">
            <v>843</v>
          </cell>
        </row>
        <row r="22">
          <cell r="B22" t="str">
            <v>a20010</v>
          </cell>
          <cell r="C22">
            <v>200</v>
          </cell>
          <cell r="D22">
            <v>10</v>
          </cell>
          <cell r="E22">
            <v>10.317</v>
          </cell>
          <cell r="F22">
            <v>1246</v>
          </cell>
        </row>
        <row r="23">
          <cell r="B23" t="str">
            <v>a2004</v>
          </cell>
          <cell r="C23">
            <v>200</v>
          </cell>
          <cell r="D23">
            <v>4</v>
          </cell>
          <cell r="E23">
            <v>4.6630000000000003</v>
          </cell>
          <cell r="F23">
            <v>563</v>
          </cell>
        </row>
        <row r="24">
          <cell r="B24" t="str">
            <v>a2006</v>
          </cell>
          <cell r="C24">
            <v>200</v>
          </cell>
          <cell r="D24">
            <v>6</v>
          </cell>
          <cell r="E24">
            <v>6.7409999999999997</v>
          </cell>
          <cell r="F24">
            <v>814</v>
          </cell>
        </row>
        <row r="25">
          <cell r="B25" t="str">
            <v>a2008</v>
          </cell>
          <cell r="C25">
            <v>200</v>
          </cell>
          <cell r="D25">
            <v>8</v>
          </cell>
          <cell r="E25">
            <v>8.6050000000000004</v>
          </cell>
          <cell r="F25">
            <v>1039</v>
          </cell>
        </row>
        <row r="26">
          <cell r="B26" t="str">
            <v>a22510</v>
          </cell>
          <cell r="C26">
            <v>225</v>
          </cell>
          <cell r="D26">
            <v>10</v>
          </cell>
          <cell r="E26">
            <v>13.054</v>
          </cell>
          <cell r="F26">
            <v>1624</v>
          </cell>
        </row>
        <row r="27">
          <cell r="B27" t="str">
            <v>a2254</v>
          </cell>
          <cell r="C27">
            <v>225</v>
          </cell>
          <cell r="D27">
            <v>4</v>
          </cell>
          <cell r="E27">
            <v>5.9169999999999998</v>
          </cell>
          <cell r="F27">
            <v>736</v>
          </cell>
        </row>
        <row r="28">
          <cell r="B28" t="str">
            <v>a2256</v>
          </cell>
          <cell r="C28">
            <v>225</v>
          </cell>
          <cell r="D28">
            <v>6</v>
          </cell>
          <cell r="E28">
            <v>8.4960000000000004</v>
          </cell>
          <cell r="F28">
            <v>1057</v>
          </cell>
        </row>
        <row r="29">
          <cell r="B29" t="str">
            <v>a2258</v>
          </cell>
          <cell r="C29">
            <v>225</v>
          </cell>
          <cell r="D29">
            <v>8</v>
          </cell>
          <cell r="E29">
            <v>10.852</v>
          </cell>
          <cell r="F29">
            <v>1350</v>
          </cell>
        </row>
        <row r="30">
          <cell r="B30" t="str">
            <v>a25010</v>
          </cell>
          <cell r="C30">
            <v>250</v>
          </cell>
          <cell r="D30">
            <v>10</v>
          </cell>
          <cell r="E30">
            <v>16.113</v>
          </cell>
          <cell r="F30">
            <v>2005</v>
          </cell>
        </row>
        <row r="31">
          <cell r="B31" t="str">
            <v>a2504</v>
          </cell>
          <cell r="C31">
            <v>250</v>
          </cell>
          <cell r="D31">
            <v>4</v>
          </cell>
          <cell r="E31">
            <v>7.3209999999999997</v>
          </cell>
          <cell r="F31">
            <v>911</v>
          </cell>
        </row>
        <row r="32">
          <cell r="B32" t="str">
            <v>a2506</v>
          </cell>
          <cell r="C32">
            <v>250</v>
          </cell>
          <cell r="D32">
            <v>6</v>
          </cell>
          <cell r="E32">
            <v>10.484999999999999</v>
          </cell>
          <cell r="F32">
            <v>1301</v>
          </cell>
        </row>
        <row r="33">
          <cell r="B33" t="str">
            <v>a2508</v>
          </cell>
          <cell r="C33">
            <v>250</v>
          </cell>
          <cell r="D33">
            <v>8</v>
          </cell>
          <cell r="E33">
            <v>13.420999999999999</v>
          </cell>
          <cell r="F33">
            <v>1670</v>
          </cell>
        </row>
        <row r="34">
          <cell r="B34" t="str">
            <v>a28010</v>
          </cell>
          <cell r="C34">
            <v>280</v>
          </cell>
          <cell r="D34">
            <v>10</v>
          </cell>
          <cell r="E34">
            <v>20.117999999999999</v>
          </cell>
          <cell r="F34">
            <v>2512</v>
          </cell>
        </row>
        <row r="35">
          <cell r="B35" t="str">
            <v>a2804</v>
          </cell>
          <cell r="C35">
            <v>280</v>
          </cell>
          <cell r="D35">
            <v>4</v>
          </cell>
          <cell r="E35">
            <v>9.1170000000000009</v>
          </cell>
          <cell r="F35">
            <v>1135</v>
          </cell>
        </row>
        <row r="36">
          <cell r="B36" t="str">
            <v>a2806</v>
          </cell>
          <cell r="C36">
            <v>280</v>
          </cell>
          <cell r="D36">
            <v>6</v>
          </cell>
          <cell r="E36">
            <v>13.111000000000001</v>
          </cell>
          <cell r="F36">
            <v>1631</v>
          </cell>
        </row>
        <row r="37">
          <cell r="B37" t="str">
            <v>a2808</v>
          </cell>
          <cell r="C37">
            <v>280</v>
          </cell>
          <cell r="D37">
            <v>8</v>
          </cell>
          <cell r="E37">
            <v>16.795000000000002</v>
          </cell>
          <cell r="F37">
            <v>2090</v>
          </cell>
        </row>
        <row r="38">
          <cell r="B38" t="str">
            <v>a31510</v>
          </cell>
          <cell r="C38">
            <v>315</v>
          </cell>
          <cell r="D38">
            <v>10</v>
          </cell>
          <cell r="E38">
            <v>25.541</v>
          </cell>
          <cell r="F38">
            <v>3178</v>
          </cell>
        </row>
        <row r="39">
          <cell r="B39" t="str">
            <v>a3154</v>
          </cell>
          <cell r="C39">
            <v>315</v>
          </cell>
          <cell r="D39">
            <v>4</v>
          </cell>
          <cell r="E39">
            <v>11.598000000000001</v>
          </cell>
          <cell r="F39">
            <v>1443</v>
          </cell>
        </row>
        <row r="40">
          <cell r="B40" t="str">
            <v>a3156</v>
          </cell>
          <cell r="C40">
            <v>315</v>
          </cell>
          <cell r="D40">
            <v>6</v>
          </cell>
          <cell r="E40">
            <v>16.594000000000001</v>
          </cell>
          <cell r="F40">
            <v>2068</v>
          </cell>
        </row>
        <row r="41">
          <cell r="B41" t="str">
            <v>a3158</v>
          </cell>
          <cell r="C41">
            <v>315</v>
          </cell>
          <cell r="D41">
            <v>8</v>
          </cell>
          <cell r="E41">
            <v>21.260999999999999</v>
          </cell>
          <cell r="F41">
            <v>2646</v>
          </cell>
        </row>
        <row r="42">
          <cell r="B42" t="str">
            <v>a6310</v>
          </cell>
          <cell r="C42">
            <v>63</v>
          </cell>
          <cell r="D42">
            <v>10</v>
          </cell>
          <cell r="E42">
            <v>1.044</v>
          </cell>
          <cell r="F42">
            <v>126</v>
          </cell>
        </row>
        <row r="43">
          <cell r="B43" t="str">
            <v>a634</v>
          </cell>
          <cell r="C43">
            <v>63</v>
          </cell>
          <cell r="D43">
            <v>4</v>
          </cell>
          <cell r="E43">
            <v>0.49099999999999999</v>
          </cell>
          <cell r="F43">
            <v>59</v>
          </cell>
        </row>
        <row r="44">
          <cell r="B44" t="str">
            <v>a636</v>
          </cell>
          <cell r="C44">
            <v>63</v>
          </cell>
          <cell r="D44">
            <v>6</v>
          </cell>
          <cell r="E44">
            <v>0.68300000000000005</v>
          </cell>
          <cell r="F44">
            <v>83</v>
          </cell>
        </row>
        <row r="45">
          <cell r="B45" t="str">
            <v>a638</v>
          </cell>
          <cell r="C45">
            <v>63</v>
          </cell>
          <cell r="D45">
            <v>8</v>
          </cell>
          <cell r="E45">
            <v>0.86799999999999999</v>
          </cell>
          <cell r="F45">
            <v>105</v>
          </cell>
        </row>
        <row r="46">
          <cell r="B46" t="str">
            <v>a7510</v>
          </cell>
          <cell r="C46">
            <v>75</v>
          </cell>
          <cell r="D46">
            <v>10</v>
          </cell>
          <cell r="E46">
            <v>1.474</v>
          </cell>
          <cell r="F46">
            <v>178</v>
          </cell>
        </row>
        <row r="47">
          <cell r="B47" t="str">
            <v>a754</v>
          </cell>
          <cell r="C47">
            <v>75</v>
          </cell>
          <cell r="D47">
            <v>4</v>
          </cell>
          <cell r="E47">
            <v>0.67100000000000004</v>
          </cell>
          <cell r="F47">
            <v>81</v>
          </cell>
        </row>
        <row r="48">
          <cell r="B48" t="str">
            <v>a756</v>
          </cell>
          <cell r="C48">
            <v>75</v>
          </cell>
          <cell r="D48">
            <v>6</v>
          </cell>
          <cell r="E48">
            <v>0.97</v>
          </cell>
          <cell r="F48">
            <v>117</v>
          </cell>
        </row>
        <row r="49">
          <cell r="B49" t="str">
            <v>a758</v>
          </cell>
          <cell r="C49">
            <v>75</v>
          </cell>
          <cell r="D49">
            <v>8</v>
          </cell>
          <cell r="E49">
            <v>1.228</v>
          </cell>
          <cell r="F49">
            <v>148</v>
          </cell>
        </row>
        <row r="50">
          <cell r="B50" t="str">
            <v>a9010</v>
          </cell>
          <cell r="C50">
            <v>90</v>
          </cell>
          <cell r="D50">
            <v>10</v>
          </cell>
          <cell r="E50">
            <v>2.1080000000000001</v>
          </cell>
          <cell r="F50">
            <v>255</v>
          </cell>
        </row>
        <row r="51">
          <cell r="B51" t="str">
            <v>a904</v>
          </cell>
          <cell r="C51">
            <v>90</v>
          </cell>
          <cell r="D51">
            <v>4</v>
          </cell>
          <cell r="E51">
            <v>0.97099999999999997</v>
          </cell>
          <cell r="F51">
            <v>117</v>
          </cell>
        </row>
        <row r="52">
          <cell r="B52" t="str">
            <v>a906</v>
          </cell>
          <cell r="C52">
            <v>90</v>
          </cell>
          <cell r="D52">
            <v>6</v>
          </cell>
          <cell r="E52">
            <v>1.3779999999999999</v>
          </cell>
          <cell r="F52">
            <v>166</v>
          </cell>
        </row>
        <row r="53">
          <cell r="B53" t="str">
            <v>a908</v>
          </cell>
          <cell r="C53">
            <v>90</v>
          </cell>
          <cell r="D53">
            <v>8</v>
          </cell>
          <cell r="E53">
            <v>1.756</v>
          </cell>
          <cell r="F53">
            <v>212</v>
          </cell>
        </row>
      </sheetData>
      <sheetData sheetId="35">
        <row r="7">
          <cell r="C7" t="str">
            <v>Code</v>
          </cell>
          <cell r="D7" t="str">
            <v>Dia</v>
          </cell>
          <cell r="E7" t="str">
            <v>Class</v>
          </cell>
          <cell r="F7" t="str">
            <v>Weight of Pipe (kgs/mt)</v>
          </cell>
          <cell r="G7" t="str">
            <v>SSR  Rate - P1</v>
          </cell>
          <cell r="H7" t="str">
            <v>Difference in rate as per price variation</v>
          </cell>
          <cell r="I7" t="str">
            <v>Rate as per Price Variation</v>
          </cell>
        </row>
        <row r="8">
          <cell r="C8" t="str">
            <v>a634</v>
          </cell>
          <cell r="D8">
            <v>63</v>
          </cell>
          <cell r="E8">
            <v>4</v>
          </cell>
          <cell r="F8">
            <v>0.46800000000000003</v>
          </cell>
          <cell r="G8">
            <v>33.5</v>
          </cell>
          <cell r="H8">
            <v>4.8981581999999992</v>
          </cell>
          <cell r="I8">
            <v>38.398158199999997</v>
          </cell>
        </row>
        <row r="9">
          <cell r="C9" t="str">
            <v>a754</v>
          </cell>
          <cell r="D9">
            <v>75</v>
          </cell>
          <cell r="E9">
            <v>4</v>
          </cell>
          <cell r="F9">
            <v>0.65500000000000003</v>
          </cell>
          <cell r="G9">
            <v>47.8</v>
          </cell>
          <cell r="H9">
            <v>6.8553282499999995</v>
          </cell>
          <cell r="I9">
            <v>54.655328249999997</v>
          </cell>
        </row>
        <row r="10">
          <cell r="C10" t="str">
            <v>a904</v>
          </cell>
          <cell r="D10">
            <v>90</v>
          </cell>
          <cell r="E10">
            <v>4</v>
          </cell>
          <cell r="F10">
            <v>0.92400000000000004</v>
          </cell>
          <cell r="G10">
            <v>67.400000000000006</v>
          </cell>
          <cell r="H10">
            <v>9.6707225999999995</v>
          </cell>
          <cell r="I10">
            <v>77.070722600000011</v>
          </cell>
        </row>
        <row r="11">
          <cell r="C11" t="str">
            <v>a1104</v>
          </cell>
          <cell r="D11">
            <v>110</v>
          </cell>
          <cell r="E11">
            <v>4</v>
          </cell>
          <cell r="F11">
            <v>1.323</v>
          </cell>
          <cell r="G11">
            <v>97.3</v>
          </cell>
          <cell r="H11">
            <v>13.846716449999999</v>
          </cell>
          <cell r="I11">
            <v>111.14671645</v>
          </cell>
        </row>
        <row r="12">
          <cell r="C12" t="str">
            <v>a1254</v>
          </cell>
          <cell r="D12">
            <v>125</v>
          </cell>
          <cell r="E12">
            <v>4</v>
          </cell>
          <cell r="F12">
            <v>1.722</v>
          </cell>
          <cell r="G12">
            <v>126.9</v>
          </cell>
          <cell r="H12">
            <v>18.022710299999996</v>
          </cell>
          <cell r="I12">
            <v>144.92271030000001</v>
          </cell>
        </row>
        <row r="13">
          <cell r="C13" t="str">
            <v>a1404</v>
          </cell>
          <cell r="D13">
            <v>140</v>
          </cell>
          <cell r="E13">
            <v>4</v>
          </cell>
          <cell r="F13">
            <v>2.1440000000000001</v>
          </cell>
          <cell r="G13">
            <v>158.1</v>
          </cell>
          <cell r="H13">
            <v>22.4394256</v>
          </cell>
          <cell r="I13">
            <v>180.53942559999999</v>
          </cell>
        </row>
        <row r="14">
          <cell r="C14" t="str">
            <v>a1604</v>
          </cell>
          <cell r="D14">
            <v>160</v>
          </cell>
          <cell r="E14">
            <v>4</v>
          </cell>
          <cell r="F14">
            <v>2.7989999999999999</v>
          </cell>
          <cell r="G14">
            <v>208.5</v>
          </cell>
          <cell r="H14">
            <v>29.294753849999996</v>
          </cell>
          <cell r="I14">
            <v>237.79475385000001</v>
          </cell>
        </row>
        <row r="15">
          <cell r="C15" t="str">
            <v>a1804</v>
          </cell>
          <cell r="D15">
            <v>180</v>
          </cell>
          <cell r="E15">
            <v>4</v>
          </cell>
          <cell r="F15">
            <v>3.581</v>
          </cell>
          <cell r="G15">
            <v>266</v>
          </cell>
          <cell r="H15">
            <v>37.479283149999993</v>
          </cell>
          <cell r="I15">
            <v>303.47928315000001</v>
          </cell>
        </row>
        <row r="16">
          <cell r="C16" t="str">
            <v>a2004</v>
          </cell>
          <cell r="D16">
            <v>200</v>
          </cell>
          <cell r="E16">
            <v>4</v>
          </cell>
          <cell r="F16">
            <v>4.3310000000000004</v>
          </cell>
          <cell r="G16">
            <v>323.39999999999998</v>
          </cell>
          <cell r="H16">
            <v>45.32889565</v>
          </cell>
          <cell r="I16">
            <v>368.72889564999997</v>
          </cell>
        </row>
        <row r="17">
          <cell r="C17" t="str">
            <v>a2254</v>
          </cell>
          <cell r="D17">
            <v>225</v>
          </cell>
          <cell r="E17">
            <v>4</v>
          </cell>
          <cell r="F17">
            <v>5.5110000000000001</v>
          </cell>
          <cell r="G17">
            <v>423.7</v>
          </cell>
          <cell r="H17">
            <v>57.678952649999992</v>
          </cell>
          <cell r="I17">
            <v>481.37895264999997</v>
          </cell>
        </row>
        <row r="18">
          <cell r="C18" t="str">
            <v>a2504</v>
          </cell>
          <cell r="D18">
            <v>250</v>
          </cell>
          <cell r="E18">
            <v>4</v>
          </cell>
          <cell r="F18">
            <v>6.6740000000000004</v>
          </cell>
          <cell r="G18">
            <v>495.2</v>
          </cell>
          <cell r="H18">
            <v>69.851085099999992</v>
          </cell>
          <cell r="I18">
            <v>565.05108510000002</v>
          </cell>
        </row>
        <row r="19">
          <cell r="C19" t="str">
            <v>a2804</v>
          </cell>
          <cell r="D19">
            <v>280</v>
          </cell>
          <cell r="E19">
            <v>4</v>
          </cell>
          <cell r="F19">
            <v>8.4529999999999994</v>
          </cell>
          <cell r="G19">
            <v>650.5</v>
          </cell>
          <cell r="H19">
            <v>88.470365949999973</v>
          </cell>
          <cell r="I19">
            <v>738.97036594999997</v>
          </cell>
        </row>
        <row r="20">
          <cell r="C20" t="str">
            <v>a3154</v>
          </cell>
          <cell r="D20">
            <v>315</v>
          </cell>
          <cell r="E20">
            <v>4</v>
          </cell>
          <cell r="F20">
            <v>10.682</v>
          </cell>
          <cell r="G20">
            <v>825.7</v>
          </cell>
          <cell r="H20">
            <v>111.7994143</v>
          </cell>
          <cell r="I20">
            <v>937.49941430000001</v>
          </cell>
        </row>
        <row r="21">
          <cell r="C21" t="str">
            <v>a636</v>
          </cell>
          <cell r="D21">
            <v>63</v>
          </cell>
          <cell r="E21">
            <v>6</v>
          </cell>
          <cell r="F21">
            <v>0.66600000000000004</v>
          </cell>
          <cell r="G21">
            <v>47.7</v>
          </cell>
          <cell r="H21">
            <v>6.9704559000000001</v>
          </cell>
          <cell r="I21">
            <v>54.6704559</v>
          </cell>
        </row>
        <row r="22">
          <cell r="C22" t="str">
            <v>a756</v>
          </cell>
          <cell r="D22">
            <v>75</v>
          </cell>
          <cell r="E22">
            <v>6</v>
          </cell>
          <cell r="F22">
            <v>0.92300000000000004</v>
          </cell>
          <cell r="G22">
            <v>66.5</v>
          </cell>
          <cell r="H22">
            <v>9.6602564500000003</v>
          </cell>
          <cell r="I22">
            <v>76.160256450000006</v>
          </cell>
        </row>
        <row r="23">
          <cell r="C23" t="str">
            <v>a906</v>
          </cell>
          <cell r="D23">
            <v>90</v>
          </cell>
          <cell r="E23">
            <v>6</v>
          </cell>
          <cell r="F23">
            <v>1.321</v>
          </cell>
          <cell r="G23">
            <v>95.3</v>
          </cell>
          <cell r="H23">
            <v>13.825784149999997</v>
          </cell>
          <cell r="I23">
            <v>109.12578414999999</v>
          </cell>
        </row>
        <row r="24">
          <cell r="C24" t="str">
            <v>a1106</v>
          </cell>
          <cell r="D24">
            <v>110</v>
          </cell>
          <cell r="E24">
            <v>6</v>
          </cell>
          <cell r="F24">
            <v>1.9019999999999999</v>
          </cell>
          <cell r="G24">
            <v>138.1</v>
          </cell>
          <cell r="H24">
            <v>19.906617299999997</v>
          </cell>
          <cell r="I24">
            <v>158.00661729999999</v>
          </cell>
        </row>
        <row r="25">
          <cell r="C25" t="str">
            <v>a1256</v>
          </cell>
          <cell r="D25">
            <v>125</v>
          </cell>
          <cell r="E25">
            <v>6</v>
          </cell>
          <cell r="F25">
            <v>2.5110000000000001</v>
          </cell>
          <cell r="G25">
            <v>174.9</v>
          </cell>
          <cell r="H25">
            <v>26.280502649999999</v>
          </cell>
          <cell r="I25">
            <v>201.18050264999999</v>
          </cell>
        </row>
        <row r="26">
          <cell r="C26" t="str">
            <v>a1406</v>
          </cell>
          <cell r="D26">
            <v>140</v>
          </cell>
          <cell r="E26">
            <v>6</v>
          </cell>
          <cell r="F26">
            <v>3.1160000000000001</v>
          </cell>
          <cell r="G26">
            <v>226.3</v>
          </cell>
          <cell r="H26">
            <v>32.612523400000001</v>
          </cell>
          <cell r="I26">
            <v>258.9125234</v>
          </cell>
        </row>
        <row r="27">
          <cell r="C27" t="str">
            <v>a1606</v>
          </cell>
          <cell r="D27">
            <v>160</v>
          </cell>
          <cell r="E27">
            <v>6</v>
          </cell>
          <cell r="F27">
            <v>4.0119999999999996</v>
          </cell>
          <cell r="G27">
            <v>293.89999999999998</v>
          </cell>
          <cell r="H27">
            <v>41.990193799999993</v>
          </cell>
          <cell r="I27">
            <v>335.89019379999996</v>
          </cell>
        </row>
        <row r="28">
          <cell r="C28" t="str">
            <v>a1806</v>
          </cell>
          <cell r="D28">
            <v>180</v>
          </cell>
          <cell r="E28">
            <v>6</v>
          </cell>
          <cell r="F28">
            <v>5.1340000000000003</v>
          </cell>
          <cell r="G28">
            <v>379.8</v>
          </cell>
          <cell r="H28">
            <v>53.733214099999998</v>
          </cell>
          <cell r="I28">
            <v>433.53321410000001</v>
          </cell>
        </row>
        <row r="29">
          <cell r="C29" t="str">
            <v>a2006</v>
          </cell>
          <cell r="D29">
            <v>200</v>
          </cell>
          <cell r="E29">
            <v>6</v>
          </cell>
          <cell r="F29">
            <v>6.351</v>
          </cell>
          <cell r="G29">
            <v>461</v>
          </cell>
          <cell r="H29">
            <v>66.470518649999988</v>
          </cell>
          <cell r="I29">
            <v>527.47051865000003</v>
          </cell>
        </row>
        <row r="30">
          <cell r="C30" t="str">
            <v>a2256</v>
          </cell>
          <cell r="D30">
            <v>225</v>
          </cell>
          <cell r="E30">
            <v>6</v>
          </cell>
          <cell r="F30">
            <v>7.9749999999999996</v>
          </cell>
          <cell r="G30">
            <v>612</v>
          </cell>
          <cell r="H30">
            <v>83.467546249999998</v>
          </cell>
          <cell r="I30">
            <v>695.46754624999994</v>
          </cell>
        </row>
        <row r="31">
          <cell r="C31" t="str">
            <v>a2506</v>
          </cell>
          <cell r="D31">
            <v>250</v>
          </cell>
          <cell r="E31">
            <v>6</v>
          </cell>
          <cell r="F31">
            <v>9.8859999999999992</v>
          </cell>
          <cell r="G31">
            <v>760.2</v>
          </cell>
          <cell r="H31">
            <v>103.46835889999998</v>
          </cell>
          <cell r="I31">
            <v>863.66835890000004</v>
          </cell>
        </row>
        <row r="32">
          <cell r="C32" t="str">
            <v>a2806</v>
          </cell>
          <cell r="D32">
            <v>280</v>
          </cell>
          <cell r="E32">
            <v>6</v>
          </cell>
          <cell r="F32">
            <v>12.404</v>
          </cell>
          <cell r="G32">
            <v>958.3</v>
          </cell>
          <cell r="H32">
            <v>129.8221246</v>
          </cell>
          <cell r="I32">
            <v>1088.1221246</v>
          </cell>
        </row>
        <row r="33">
          <cell r="C33" t="str">
            <v>a3156</v>
          </cell>
          <cell r="D33">
            <v>315</v>
          </cell>
          <cell r="E33">
            <v>6</v>
          </cell>
          <cell r="F33">
            <v>15.723000000000001</v>
          </cell>
          <cell r="G33">
            <v>1204</v>
          </cell>
          <cell r="H33">
            <v>164.55927645</v>
          </cell>
          <cell r="I33">
            <v>1368.55927645</v>
          </cell>
        </row>
        <row r="34">
          <cell r="C34" t="str">
            <v>a6310</v>
          </cell>
          <cell r="D34">
            <v>63</v>
          </cell>
          <cell r="E34">
            <v>10</v>
          </cell>
          <cell r="F34">
            <v>1.01</v>
          </cell>
          <cell r="G34">
            <v>73.5</v>
          </cell>
          <cell r="H34">
            <v>10.5708115</v>
          </cell>
          <cell r="I34">
            <v>84.070811500000005</v>
          </cell>
        </row>
        <row r="35">
          <cell r="C35" t="str">
            <v>a7510</v>
          </cell>
          <cell r="D35">
            <v>75</v>
          </cell>
          <cell r="E35">
            <v>10</v>
          </cell>
          <cell r="F35">
            <v>1.4390000000000001</v>
          </cell>
          <cell r="G35">
            <v>104.9</v>
          </cell>
          <cell r="H35">
            <v>15.060789849999999</v>
          </cell>
          <cell r="I35">
            <v>119.96078985</v>
          </cell>
        </row>
        <row r="36">
          <cell r="C36" t="str">
            <v>a9010</v>
          </cell>
          <cell r="D36">
            <v>90</v>
          </cell>
          <cell r="E36">
            <v>10</v>
          </cell>
          <cell r="F36">
            <v>2.032</v>
          </cell>
          <cell r="G36">
            <v>148.69999999999999</v>
          </cell>
          <cell r="H36">
            <v>21.2672168</v>
          </cell>
          <cell r="I36">
            <v>169.96721679999999</v>
          </cell>
        </row>
        <row r="37">
          <cell r="C37" t="str">
            <v>a11010</v>
          </cell>
          <cell r="D37">
            <v>110</v>
          </cell>
          <cell r="E37">
            <v>10</v>
          </cell>
          <cell r="F37">
            <v>3.0619999999999998</v>
          </cell>
          <cell r="G37">
            <v>223.3</v>
          </cell>
          <cell r="H37">
            <v>32.047351299999995</v>
          </cell>
          <cell r="I37">
            <v>255.34735130000001</v>
          </cell>
        </row>
        <row r="38">
          <cell r="C38" t="str">
            <v>a12510</v>
          </cell>
          <cell r="D38">
            <v>125</v>
          </cell>
          <cell r="E38">
            <v>10</v>
          </cell>
          <cell r="F38">
            <v>3.9289999999999998</v>
          </cell>
          <cell r="G38">
            <v>291.8</v>
          </cell>
          <cell r="H38">
            <v>41.121503349999998</v>
          </cell>
          <cell r="I38">
            <v>332.92150335000002</v>
          </cell>
        </row>
        <row r="39">
          <cell r="C39" t="str">
            <v>a14010</v>
          </cell>
          <cell r="D39">
            <v>140</v>
          </cell>
          <cell r="E39">
            <v>10</v>
          </cell>
          <cell r="F39">
            <v>4.9050000000000002</v>
          </cell>
          <cell r="G39">
            <v>359.6</v>
          </cell>
          <cell r="H39">
            <v>51.336465749999995</v>
          </cell>
          <cell r="I39">
            <v>410.93646575000002</v>
          </cell>
        </row>
        <row r="40">
          <cell r="C40" t="str">
            <v>a16010</v>
          </cell>
          <cell r="D40">
            <v>160</v>
          </cell>
          <cell r="E40">
            <v>10</v>
          </cell>
          <cell r="F40">
            <v>6.4139999999999997</v>
          </cell>
          <cell r="G40">
            <v>474.3</v>
          </cell>
          <cell r="H40">
            <v>67.129886099999993</v>
          </cell>
          <cell r="I40">
            <v>541.42988609999998</v>
          </cell>
        </row>
        <row r="41">
          <cell r="C41" t="str">
            <v>a18010</v>
          </cell>
          <cell r="D41">
            <v>180</v>
          </cell>
          <cell r="E41">
            <v>10</v>
          </cell>
          <cell r="F41">
            <v>8.0920000000000005</v>
          </cell>
          <cell r="G41">
            <v>607.4</v>
          </cell>
          <cell r="H41">
            <v>84.692085800000001</v>
          </cell>
          <cell r="I41">
            <v>692.09208579999995</v>
          </cell>
        </row>
        <row r="42">
          <cell r="C42" t="str">
            <v>a20010</v>
          </cell>
          <cell r="D42">
            <v>200</v>
          </cell>
          <cell r="E42">
            <v>10</v>
          </cell>
          <cell r="F42">
            <v>10.000999999999999</v>
          </cell>
          <cell r="G42">
            <v>738</v>
          </cell>
          <cell r="H42">
            <v>104.67196614999997</v>
          </cell>
          <cell r="I42">
            <v>842.67196615</v>
          </cell>
        </row>
        <row r="43">
          <cell r="C43" t="str">
            <v>a22510</v>
          </cell>
          <cell r="D43">
            <v>225</v>
          </cell>
          <cell r="E43">
            <v>10</v>
          </cell>
          <cell r="F43">
            <v>12.675000000000001</v>
          </cell>
          <cell r="G43">
            <v>974.4</v>
          </cell>
          <cell r="H43">
            <v>132.65845125000001</v>
          </cell>
          <cell r="I43">
            <v>1107.05845125</v>
          </cell>
        </row>
        <row r="44">
          <cell r="C44" t="str">
            <v>a25010</v>
          </cell>
          <cell r="D44">
            <v>250</v>
          </cell>
          <cell r="E44">
            <v>10</v>
          </cell>
          <cell r="F44">
            <v>15.686</v>
          </cell>
          <cell r="G44">
            <v>1196.7</v>
          </cell>
          <cell r="H44">
            <v>164.17202889999999</v>
          </cell>
          <cell r="I44">
            <v>1360.8720289</v>
          </cell>
        </row>
        <row r="45">
          <cell r="C45" t="str">
            <v>a28010</v>
          </cell>
          <cell r="D45">
            <v>280</v>
          </cell>
          <cell r="E45">
            <v>10</v>
          </cell>
          <cell r="F45">
            <v>19.616</v>
          </cell>
          <cell r="G45">
            <v>1515.4</v>
          </cell>
          <cell r="H45">
            <v>205.30399839999998</v>
          </cell>
          <cell r="I45">
            <v>1720.7039984</v>
          </cell>
        </row>
        <row r="46">
          <cell r="C46" t="str">
            <v>a31510</v>
          </cell>
          <cell r="D46">
            <v>315</v>
          </cell>
          <cell r="E46">
            <v>10</v>
          </cell>
          <cell r="F46">
            <v>24.731999999999999</v>
          </cell>
          <cell r="G46">
            <v>1911.7</v>
          </cell>
          <cell r="H46">
            <v>258.8488218</v>
          </cell>
          <cell r="I46">
            <v>2170.5488218</v>
          </cell>
        </row>
      </sheetData>
      <sheetData sheetId="36" refreshError="1"/>
      <sheetData sheetId="37">
        <row r="1">
          <cell r="B1" t="str">
            <v>Id</v>
          </cell>
          <cell r="C1" t="str">
            <v>Dia</v>
          </cell>
          <cell r="D1" t="str">
            <v>Class</v>
          </cell>
          <cell r="E1" t="str">
            <v>Weight of Pipe (Kgs/mtr)</v>
          </cell>
          <cell r="F1" t="str">
            <v>SSR08-09</v>
          </cell>
        </row>
        <row r="2">
          <cell r="B2" t="str">
            <v>a11010</v>
          </cell>
          <cell r="C2">
            <v>110</v>
          </cell>
          <cell r="D2">
            <v>10</v>
          </cell>
          <cell r="E2">
            <v>3.0619999999999998</v>
          </cell>
          <cell r="F2">
            <v>223.3</v>
          </cell>
        </row>
        <row r="3">
          <cell r="B3" t="str">
            <v>a1104</v>
          </cell>
          <cell r="C3">
            <v>110</v>
          </cell>
          <cell r="D3">
            <v>4</v>
          </cell>
          <cell r="E3">
            <v>1.323</v>
          </cell>
          <cell r="F3">
            <v>97.3</v>
          </cell>
        </row>
        <row r="4">
          <cell r="B4" t="str">
            <v>a1106</v>
          </cell>
          <cell r="C4">
            <v>110</v>
          </cell>
          <cell r="D4">
            <v>6</v>
          </cell>
          <cell r="E4">
            <v>1.9019999999999999</v>
          </cell>
          <cell r="F4">
            <v>138.1</v>
          </cell>
        </row>
        <row r="5">
          <cell r="B5" t="str">
            <v>a12510</v>
          </cell>
          <cell r="C5">
            <v>125</v>
          </cell>
          <cell r="D5">
            <v>10</v>
          </cell>
          <cell r="E5">
            <v>3.9289999999999998</v>
          </cell>
          <cell r="F5">
            <v>291.8</v>
          </cell>
        </row>
        <row r="6">
          <cell r="B6" t="str">
            <v>a1254</v>
          </cell>
          <cell r="C6">
            <v>125</v>
          </cell>
          <cell r="D6">
            <v>4</v>
          </cell>
          <cell r="E6">
            <v>1.722</v>
          </cell>
          <cell r="F6">
            <v>126.9</v>
          </cell>
        </row>
        <row r="7">
          <cell r="B7" t="str">
            <v>a1256</v>
          </cell>
          <cell r="C7">
            <v>125</v>
          </cell>
          <cell r="D7">
            <v>6</v>
          </cell>
          <cell r="E7">
            <v>2.5110000000000001</v>
          </cell>
          <cell r="F7">
            <v>174.9</v>
          </cell>
        </row>
        <row r="8">
          <cell r="B8" t="str">
            <v>a14010</v>
          </cell>
          <cell r="C8">
            <v>140</v>
          </cell>
          <cell r="D8">
            <v>10</v>
          </cell>
          <cell r="E8">
            <v>4.9050000000000002</v>
          </cell>
          <cell r="F8">
            <v>359.6</v>
          </cell>
        </row>
        <row r="9">
          <cell r="B9" t="str">
            <v>a1404</v>
          </cell>
          <cell r="C9">
            <v>140</v>
          </cell>
          <cell r="D9">
            <v>4</v>
          </cell>
          <cell r="E9">
            <v>2.1440000000000001</v>
          </cell>
          <cell r="F9">
            <v>158.1</v>
          </cell>
        </row>
        <row r="10">
          <cell r="B10" t="str">
            <v>a1406</v>
          </cell>
          <cell r="C10">
            <v>140</v>
          </cell>
          <cell r="D10">
            <v>6</v>
          </cell>
          <cell r="E10">
            <v>3.1160000000000001</v>
          </cell>
          <cell r="F10">
            <v>226.3</v>
          </cell>
        </row>
        <row r="11">
          <cell r="B11" t="str">
            <v>a16010</v>
          </cell>
          <cell r="C11">
            <v>160</v>
          </cell>
          <cell r="D11">
            <v>10</v>
          </cell>
          <cell r="E11">
            <v>6.4139999999999997</v>
          </cell>
          <cell r="F11">
            <v>474.3</v>
          </cell>
        </row>
        <row r="12">
          <cell r="B12" t="str">
            <v>a1604</v>
          </cell>
          <cell r="C12">
            <v>160</v>
          </cell>
          <cell r="D12">
            <v>4</v>
          </cell>
          <cell r="E12">
            <v>2.7989999999999999</v>
          </cell>
          <cell r="F12">
            <v>208.5</v>
          </cell>
        </row>
        <row r="13">
          <cell r="B13" t="str">
            <v>a1606</v>
          </cell>
          <cell r="C13">
            <v>160</v>
          </cell>
          <cell r="D13">
            <v>6</v>
          </cell>
          <cell r="E13">
            <v>4.0119999999999996</v>
          </cell>
          <cell r="F13">
            <v>293.89999999999998</v>
          </cell>
        </row>
        <row r="14">
          <cell r="B14" t="str">
            <v>a18010</v>
          </cell>
          <cell r="C14">
            <v>180</v>
          </cell>
          <cell r="D14">
            <v>10</v>
          </cell>
          <cell r="E14">
            <v>8.0920000000000005</v>
          </cell>
          <cell r="F14">
            <v>607.4</v>
          </cell>
        </row>
        <row r="15">
          <cell r="B15" t="str">
            <v>a1804</v>
          </cell>
          <cell r="C15">
            <v>180</v>
          </cell>
          <cell r="D15">
            <v>4</v>
          </cell>
          <cell r="E15">
            <v>3.581</v>
          </cell>
          <cell r="F15">
            <v>266</v>
          </cell>
        </row>
        <row r="16">
          <cell r="B16" t="str">
            <v>a1806</v>
          </cell>
          <cell r="C16">
            <v>180</v>
          </cell>
          <cell r="D16">
            <v>6</v>
          </cell>
          <cell r="E16">
            <v>5.1340000000000003</v>
          </cell>
          <cell r="F16">
            <v>379.8</v>
          </cell>
        </row>
        <row r="17">
          <cell r="B17" t="str">
            <v>a20010</v>
          </cell>
          <cell r="C17">
            <v>200</v>
          </cell>
          <cell r="D17">
            <v>10</v>
          </cell>
          <cell r="E17">
            <v>10.000999999999999</v>
          </cell>
          <cell r="F17">
            <v>738</v>
          </cell>
        </row>
        <row r="18">
          <cell r="B18" t="str">
            <v>a2004</v>
          </cell>
          <cell r="C18">
            <v>200</v>
          </cell>
          <cell r="D18">
            <v>4</v>
          </cell>
          <cell r="E18">
            <v>4.3310000000000004</v>
          </cell>
          <cell r="F18">
            <v>323.39999999999998</v>
          </cell>
        </row>
        <row r="19">
          <cell r="B19" t="str">
            <v>a2006</v>
          </cell>
          <cell r="C19">
            <v>200</v>
          </cell>
          <cell r="D19">
            <v>6</v>
          </cell>
          <cell r="E19">
            <v>6.351</v>
          </cell>
          <cell r="F19">
            <v>461</v>
          </cell>
        </row>
        <row r="20">
          <cell r="B20" t="str">
            <v>a22510</v>
          </cell>
          <cell r="C20">
            <v>225</v>
          </cell>
          <cell r="D20">
            <v>10</v>
          </cell>
          <cell r="E20">
            <v>12.675000000000001</v>
          </cell>
          <cell r="F20">
            <v>974.4</v>
          </cell>
        </row>
        <row r="21">
          <cell r="B21" t="str">
            <v>a2254</v>
          </cell>
          <cell r="C21">
            <v>225</v>
          </cell>
          <cell r="D21">
            <v>4</v>
          </cell>
          <cell r="E21">
            <v>5.5110000000000001</v>
          </cell>
          <cell r="F21">
            <v>423.7</v>
          </cell>
        </row>
        <row r="22">
          <cell r="B22" t="str">
            <v>a2256</v>
          </cell>
          <cell r="C22">
            <v>225</v>
          </cell>
          <cell r="D22">
            <v>6</v>
          </cell>
          <cell r="E22">
            <v>7.9749999999999996</v>
          </cell>
          <cell r="F22">
            <v>612</v>
          </cell>
        </row>
        <row r="23">
          <cell r="B23" t="str">
            <v>a25010</v>
          </cell>
          <cell r="C23">
            <v>250</v>
          </cell>
          <cell r="D23">
            <v>10</v>
          </cell>
          <cell r="E23">
            <v>15.686</v>
          </cell>
          <cell r="F23">
            <v>1196.7</v>
          </cell>
        </row>
        <row r="24">
          <cell r="B24" t="str">
            <v>a2504</v>
          </cell>
          <cell r="C24">
            <v>250</v>
          </cell>
          <cell r="D24">
            <v>4</v>
          </cell>
          <cell r="E24">
            <v>6.6740000000000004</v>
          </cell>
          <cell r="F24">
            <v>495.2</v>
          </cell>
        </row>
        <row r="25">
          <cell r="B25" t="str">
            <v>a2506</v>
          </cell>
          <cell r="C25">
            <v>250</v>
          </cell>
          <cell r="D25">
            <v>6</v>
          </cell>
          <cell r="E25">
            <v>9.8859999999999992</v>
          </cell>
          <cell r="F25">
            <v>760.2</v>
          </cell>
        </row>
        <row r="26">
          <cell r="B26" t="str">
            <v>a28010</v>
          </cell>
          <cell r="C26">
            <v>280</v>
          </cell>
          <cell r="D26">
            <v>10</v>
          </cell>
          <cell r="E26">
            <v>19.616</v>
          </cell>
          <cell r="F26">
            <v>1515.4</v>
          </cell>
        </row>
        <row r="27">
          <cell r="B27" t="str">
            <v>a2804</v>
          </cell>
          <cell r="C27">
            <v>280</v>
          </cell>
          <cell r="D27">
            <v>4</v>
          </cell>
          <cell r="E27">
            <v>8.4529999999999994</v>
          </cell>
          <cell r="F27">
            <v>650.5</v>
          </cell>
        </row>
        <row r="28">
          <cell r="B28" t="str">
            <v>a2806</v>
          </cell>
          <cell r="C28">
            <v>280</v>
          </cell>
          <cell r="D28">
            <v>6</v>
          </cell>
          <cell r="E28">
            <v>12.404</v>
          </cell>
          <cell r="F28">
            <v>958.3</v>
          </cell>
        </row>
        <row r="29">
          <cell r="B29" t="str">
            <v>a31510</v>
          </cell>
          <cell r="C29">
            <v>315</v>
          </cell>
          <cell r="D29">
            <v>10</v>
          </cell>
          <cell r="E29">
            <v>24.731999999999999</v>
          </cell>
          <cell r="F29">
            <v>1911.7</v>
          </cell>
        </row>
        <row r="30">
          <cell r="B30" t="str">
            <v>a3154</v>
          </cell>
          <cell r="C30">
            <v>315</v>
          </cell>
          <cell r="D30">
            <v>4</v>
          </cell>
          <cell r="E30">
            <v>10.682</v>
          </cell>
          <cell r="F30">
            <v>825.7</v>
          </cell>
        </row>
        <row r="31">
          <cell r="B31" t="str">
            <v>a3156</v>
          </cell>
          <cell r="C31">
            <v>315</v>
          </cell>
          <cell r="D31">
            <v>6</v>
          </cell>
          <cell r="E31">
            <v>15.723000000000001</v>
          </cell>
          <cell r="F31">
            <v>1204</v>
          </cell>
        </row>
        <row r="32">
          <cell r="B32" t="str">
            <v>a6310</v>
          </cell>
          <cell r="C32">
            <v>63</v>
          </cell>
          <cell r="D32">
            <v>10</v>
          </cell>
          <cell r="E32">
            <v>1.01</v>
          </cell>
          <cell r="F32">
            <v>73.5</v>
          </cell>
        </row>
        <row r="33">
          <cell r="B33" t="str">
            <v>a634</v>
          </cell>
          <cell r="C33">
            <v>63</v>
          </cell>
          <cell r="D33">
            <v>4</v>
          </cell>
          <cell r="E33">
            <v>0.46800000000000003</v>
          </cell>
          <cell r="F33">
            <v>33.5</v>
          </cell>
        </row>
        <row r="34">
          <cell r="B34" t="str">
            <v>a636</v>
          </cell>
          <cell r="C34">
            <v>63</v>
          </cell>
          <cell r="D34">
            <v>6</v>
          </cell>
          <cell r="E34">
            <v>0.66600000000000004</v>
          </cell>
          <cell r="F34">
            <v>47.7</v>
          </cell>
        </row>
        <row r="35">
          <cell r="B35" t="str">
            <v>a7510</v>
          </cell>
          <cell r="C35">
            <v>75</v>
          </cell>
          <cell r="D35">
            <v>10</v>
          </cell>
          <cell r="E35">
            <v>1.4390000000000001</v>
          </cell>
          <cell r="F35">
            <v>104.9</v>
          </cell>
        </row>
        <row r="36">
          <cell r="B36" t="str">
            <v>a754</v>
          </cell>
          <cell r="C36">
            <v>75</v>
          </cell>
          <cell r="D36">
            <v>4</v>
          </cell>
          <cell r="E36">
            <v>0.65500000000000003</v>
          </cell>
          <cell r="F36">
            <v>47.8</v>
          </cell>
        </row>
        <row r="37">
          <cell r="B37" t="str">
            <v>a756</v>
          </cell>
          <cell r="C37">
            <v>75</v>
          </cell>
          <cell r="D37">
            <v>6</v>
          </cell>
          <cell r="E37">
            <v>0.92300000000000004</v>
          </cell>
          <cell r="F37">
            <v>66.5</v>
          </cell>
        </row>
        <row r="38">
          <cell r="B38" t="str">
            <v>a9010</v>
          </cell>
          <cell r="C38">
            <v>90</v>
          </cell>
          <cell r="D38">
            <v>10</v>
          </cell>
          <cell r="E38">
            <v>2.032</v>
          </cell>
          <cell r="F38">
            <v>148.69999999999999</v>
          </cell>
        </row>
        <row r="39">
          <cell r="B39" t="str">
            <v>a904</v>
          </cell>
          <cell r="C39">
            <v>90</v>
          </cell>
          <cell r="D39">
            <v>4</v>
          </cell>
          <cell r="E39">
            <v>0.92400000000000004</v>
          </cell>
          <cell r="F39">
            <v>67.400000000000006</v>
          </cell>
        </row>
        <row r="40">
          <cell r="B40" t="str">
            <v>a906</v>
          </cell>
          <cell r="C40">
            <v>90</v>
          </cell>
          <cell r="D40">
            <v>6</v>
          </cell>
          <cell r="E40">
            <v>1.321</v>
          </cell>
          <cell r="F40">
            <v>95.3</v>
          </cell>
        </row>
      </sheetData>
      <sheetData sheetId="38" refreshError="1"/>
      <sheetData sheetId="39">
        <row r="1">
          <cell r="A1" t="str">
            <v>Earth</v>
          </cell>
        </row>
      </sheetData>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ow r="1">
          <cell r="B1" t="str">
            <v>Id</v>
          </cell>
        </row>
      </sheetData>
      <sheetData sheetId="51">
        <row r="1">
          <cell r="B1" t="str">
            <v>Id</v>
          </cell>
        </row>
      </sheetData>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vc-pipe-rates"/>
      <sheetName val="HDPE-pipe-rates"/>
      <sheetName val="psc-pipe-rates"/>
      <sheetName val="ci-pipes-road-cross"/>
      <sheetName val="pipe-est-16+2"/>
      <sheetName val="rev-pipe-est-16"/>
      <sheetName val="pipe-est (18)"/>
      <sheetName val="pipe-est (18)-1"/>
      <sheetName val="pipe-est (13habs)100%"/>
      <sheetName val="pipe-est(13habs)-single"/>
      <sheetName val="pipe-est (13habs)-bypass-Glsr"/>
      <sheetName val="pipe-est(12habs)-bypass"/>
      <sheetName val="ANX-I"/>
      <sheetName val="ANX-II"/>
      <sheetName val="Valve-cost"/>
      <sheetName val="specification report"/>
      <sheetName val="est(13habs)-bypass"/>
      <sheetName val="na1-pac1-gravity-lines"/>
      <sheetName val="na1-pac1-gravity-lines-Final"/>
      <sheetName val="SMP-gravity-lines-Final"/>
      <sheetName val="detls"/>
      <sheetName val="pipe-est_(18)"/>
      <sheetName val="pipe-est_(18)-1"/>
      <sheetName val="pipe-est_(13habs)100%"/>
      <sheetName val="pipe-est_(13habs)-bypass-Glsr"/>
      <sheetName val="specification_report"/>
      <sheetName val="Lead"/>
      <sheetName val="Sheet2"/>
      <sheetName val="Nspt-smp-final-ORIGINAL"/>
      <sheetName val="RMR"/>
      <sheetName val="hdpe-rates"/>
      <sheetName val="hdpe weights"/>
      <sheetName val="ssr-rates"/>
      <sheetName val="pvc-rates"/>
      <sheetName val="PVC weights"/>
      <sheetName val="m1"/>
      <sheetName val="Material"/>
      <sheetName val="Labour"/>
      <sheetName val="m"/>
      <sheetName val="General"/>
      <sheetName val="Plant &amp;  Machinery"/>
      <sheetName val="Data"/>
      <sheetName val="Data.F8.BTR"/>
      <sheetName val="habs-list"/>
      <sheetName val="nodes"/>
      <sheetName val="Global factors"/>
      <sheetName val="segments-details"/>
      <sheetName val="int-Dia-hdpe"/>
      <sheetName val="int-Dia-pvc"/>
      <sheetName val="MRATES"/>
      <sheetName val="MRoad data"/>
      <sheetName val="Rates"/>
      <sheetName val="PH data"/>
      <sheetName val="leads"/>
      <sheetName val="Lead statement"/>
      <sheetName val="hdpe_rates"/>
      <sheetName val="DATA_PRG"/>
      <sheetName val="DISCOUNT"/>
      <sheetName val="concrete"/>
      <sheetName val="labour coeff"/>
      <sheetName val="pipe-est_(18)1"/>
      <sheetName val="pipe-est_(18)-11"/>
      <sheetName val="pipe-est_(13habs)100%1"/>
      <sheetName val="pipe-est_(13habs)-bypass-Glsr1"/>
      <sheetName val="specification_report1"/>
      <sheetName val="hdpe_weights"/>
      <sheetName val="PVC_weights"/>
      <sheetName val="PVC_dia"/>
      <sheetName val="wh_data_R"/>
      <sheetName val="wh_data"/>
      <sheetName val="CPHEEO"/>
      <sheetName val="input"/>
      <sheetName val="Bridge Data 2005-06"/>
      <sheetName val="Specification"/>
      <sheetName val="r"/>
      <sheetName val="beam-reinft"/>
      <sheetName val="Rates SSR 2008-09"/>
      <sheetName val="Marteru"/>
      <sheetName val="Sheet1"/>
      <sheetName val="Plant_&amp;__Machinery"/>
      <sheetName val="Data_F8_BTR"/>
      <sheetName val="Global_factors"/>
      <sheetName val="MRoad_data"/>
      <sheetName val="PH_data"/>
      <sheetName val="Lead_statement"/>
      <sheetName val="mlead"/>
      <sheetName val="Lookup"/>
      <sheetName val="sup dat"/>
      <sheetName val="Road data"/>
      <sheetName val="pvc"/>
      <sheetName val="HDPE"/>
      <sheetName val="BTR (2)"/>
      <sheetName val="Road Detail Est."/>
      <sheetName val="Sheet1 (2)"/>
      <sheetName val="TBAL9697 -group wise  sdpl"/>
      <sheetName val="labour &amp; Centering"/>
      <sheetName val="Mp-team 1"/>
      <sheetName val="hab-details"/>
      <sheetName val="int-Dia"/>
      <sheetName val="b asic rates"/>
      <sheetName val="Summary"/>
      <sheetName val="Headings"/>
      <sheetName val="Detailed"/>
      <sheetName val="Data_Bit_I"/>
      <sheetName val="0000000000000"/>
      <sheetName val="Levels"/>
      <sheetName val="Proforma -II "/>
      <sheetName val="hdpe_wt-r"/>
      <sheetName val="pvc_basic"/>
      <sheetName val="Main sheet"/>
      <sheetName val="Elc.Stnd.Data-19-20"/>
    </sheetNames>
    <sheetDataSet>
      <sheetData sheetId="0" refreshError="1">
        <row r="30">
          <cell r="I30">
            <v>20</v>
          </cell>
          <cell r="J30">
            <v>25</v>
          </cell>
          <cell r="K30">
            <v>32</v>
          </cell>
          <cell r="L30">
            <v>40</v>
          </cell>
          <cell r="M30">
            <v>50</v>
          </cell>
          <cell r="N30">
            <v>63</v>
          </cell>
          <cell r="O30">
            <v>75</v>
          </cell>
          <cell r="P30">
            <v>90</v>
          </cell>
          <cell r="Q30">
            <v>110</v>
          </cell>
          <cell r="R30">
            <v>125</v>
          </cell>
          <cell r="S30">
            <v>140</v>
          </cell>
          <cell r="T30">
            <v>160</v>
          </cell>
          <cell r="U30">
            <v>180</v>
          </cell>
          <cell r="V30">
            <v>200</v>
          </cell>
          <cell r="W30">
            <v>225</v>
          </cell>
          <cell r="X30">
            <v>250</v>
          </cell>
          <cell r="Y30">
            <v>280</v>
          </cell>
          <cell r="Z30">
            <v>315</v>
          </cell>
        </row>
        <row r="31">
          <cell r="I31">
            <v>98.942999999999998</v>
          </cell>
          <cell r="J31">
            <v>102.373</v>
          </cell>
          <cell r="K31">
            <v>108.223</v>
          </cell>
          <cell r="L31">
            <v>108.04300000000001</v>
          </cell>
          <cell r="M31">
            <v>115.363</v>
          </cell>
          <cell r="N31">
            <v>117.063</v>
          </cell>
          <cell r="O31">
            <v>132.87200979591836</v>
          </cell>
          <cell r="P31">
            <v>135.98747306122451</v>
          </cell>
          <cell r="Q31">
            <v>163.79610204081632</v>
          </cell>
          <cell r="R31">
            <v>188.07386734693878</v>
          </cell>
          <cell r="S31">
            <v>213.20737142857143</v>
          </cell>
          <cell r="T31">
            <v>267.638066122449</v>
          </cell>
          <cell r="U31">
            <v>313.20471020408161</v>
          </cell>
          <cell r="V31">
            <v>373.85379183673479</v>
          </cell>
          <cell r="W31">
            <v>468.36797387755109</v>
          </cell>
          <cell r="X31">
            <v>590.3540734693878</v>
          </cell>
          <cell r="Y31">
            <v>672.82327428571421</v>
          </cell>
          <cell r="Z31">
            <v>822.26351795918367</v>
          </cell>
        </row>
        <row r="32">
          <cell r="I32">
            <v>98.942999999999998</v>
          </cell>
          <cell r="J32">
            <v>102.373</v>
          </cell>
          <cell r="K32">
            <v>108.223</v>
          </cell>
          <cell r="L32">
            <v>108.04300000000001</v>
          </cell>
          <cell r="M32">
            <v>115.363</v>
          </cell>
          <cell r="N32">
            <v>117.063</v>
          </cell>
          <cell r="O32">
            <v>132.87200979591836</v>
          </cell>
          <cell r="P32">
            <v>153.06747306122452</v>
          </cell>
          <cell r="Q32">
            <v>186.54610204081632</v>
          </cell>
          <cell r="R32">
            <v>218.49386734693877</v>
          </cell>
          <cell r="S32">
            <v>252.40737142857142</v>
          </cell>
          <cell r="T32">
            <v>318.92806612244902</v>
          </cell>
          <cell r="U32">
            <v>380.0847102040816</v>
          </cell>
          <cell r="V32">
            <v>447.03379183673474</v>
          </cell>
          <cell r="W32">
            <v>568.95797387755113</v>
          </cell>
          <cell r="X32">
            <v>672.95407346938782</v>
          </cell>
          <cell r="Y32">
            <v>820.49327428571428</v>
          </cell>
          <cell r="Z32">
            <v>1013.4535179591837</v>
          </cell>
        </row>
        <row r="33">
          <cell r="I33">
            <v>98.942999999999998</v>
          </cell>
          <cell r="J33">
            <v>102.373</v>
          </cell>
          <cell r="K33">
            <v>108.223</v>
          </cell>
          <cell r="L33">
            <v>108.04300000000001</v>
          </cell>
          <cell r="M33">
            <v>115.363</v>
          </cell>
          <cell r="N33">
            <v>131.66703387755103</v>
          </cell>
          <cell r="O33">
            <v>152.04610081632654</v>
          </cell>
          <cell r="P33">
            <v>182.57924530612246</v>
          </cell>
          <cell r="Q33">
            <v>229.51835265306124</v>
          </cell>
          <cell r="R33">
            <v>267.72216816326534</v>
          </cell>
          <cell r="S33">
            <v>324.40377918367346</v>
          </cell>
          <cell r="T33">
            <v>408.9665832653061</v>
          </cell>
          <cell r="U33">
            <v>500.89688040816327</v>
          </cell>
          <cell r="V33">
            <v>591.44107469387768</v>
          </cell>
          <cell r="W33">
            <v>770.04717469387765</v>
          </cell>
          <cell r="X33">
            <v>936.9566061224491</v>
          </cell>
          <cell r="Y33">
            <v>1148.0506955102042</v>
          </cell>
          <cell r="Z33">
            <v>1413.7804946938777</v>
          </cell>
        </row>
        <row r="34">
          <cell r="I34">
            <v>98.942999999999998</v>
          </cell>
          <cell r="J34">
            <v>102.373</v>
          </cell>
          <cell r="K34">
            <v>108.223</v>
          </cell>
          <cell r="L34">
            <v>116.58300000000001</v>
          </cell>
          <cell r="M34">
            <v>129.85300000000001</v>
          </cell>
          <cell r="N34">
            <v>159.10052897959184</v>
          </cell>
          <cell r="O34">
            <v>192.92657142857144</v>
          </cell>
          <cell r="P34">
            <v>239.47740612244897</v>
          </cell>
          <cell r="Q34">
            <v>320.35509428571436</v>
          </cell>
          <cell r="R34">
            <v>393.71241836734697</v>
          </cell>
          <cell r="S34">
            <v>466.22314000000006</v>
          </cell>
          <cell r="T34">
            <v>601.15104897959191</v>
          </cell>
          <cell r="U34">
            <v>744.15528489795929</v>
          </cell>
          <cell r="V34">
            <v>886.93225183673485</v>
          </cell>
          <cell r="W34">
            <v>1157.4898677551023</v>
          </cell>
          <cell r="X34">
            <v>1399.8646461224491</v>
          </cell>
          <cell r="Y34">
            <v>1740.5958951020411</v>
          </cell>
          <cell r="Z34">
            <v>2167.5376248979592</v>
          </cell>
        </row>
        <row r="35">
          <cell r="I35">
            <v>98.942999999999998</v>
          </cell>
          <cell r="J35">
            <v>102.373</v>
          </cell>
          <cell r="K35">
            <v>108.223</v>
          </cell>
          <cell r="L35">
            <v>116.58300000000001</v>
          </cell>
          <cell r="M35">
            <v>129.85300000000001</v>
          </cell>
          <cell r="N35">
            <v>159.10052897959184</v>
          </cell>
          <cell r="O35">
            <v>192.92657142857144</v>
          </cell>
          <cell r="P35">
            <v>239.47740612244897</v>
          </cell>
          <cell r="Q35">
            <v>320.35509428571436</v>
          </cell>
          <cell r="R35">
            <v>393.71241836734697</v>
          </cell>
          <cell r="S35">
            <v>466.22314000000006</v>
          </cell>
          <cell r="T35">
            <v>601.15104897959191</v>
          </cell>
          <cell r="U35">
            <v>744.15528489795929</v>
          </cell>
          <cell r="V35">
            <v>886.93225183673485</v>
          </cell>
          <cell r="W35">
            <v>1157.4898677551023</v>
          </cell>
          <cell r="X35">
            <v>1399.8646461224491</v>
          </cell>
          <cell r="Y35">
            <v>1740.5958951020411</v>
          </cell>
          <cell r="Z35">
            <v>2167.5376248979592</v>
          </cell>
        </row>
      </sheetData>
      <sheetData sheetId="1" refreshError="1">
        <row r="33">
          <cell r="I33">
            <v>20</v>
          </cell>
          <cell r="J33">
            <v>25</v>
          </cell>
          <cell r="K33">
            <v>32</v>
          </cell>
          <cell r="L33">
            <v>40</v>
          </cell>
          <cell r="M33">
            <v>50</v>
          </cell>
          <cell r="N33">
            <v>63</v>
          </cell>
          <cell r="O33">
            <v>75</v>
          </cell>
          <cell r="P33">
            <v>90</v>
          </cell>
          <cell r="Q33">
            <v>110</v>
          </cell>
          <cell r="R33">
            <v>125</v>
          </cell>
          <cell r="S33">
            <v>140</v>
          </cell>
          <cell r="T33">
            <v>160</v>
          </cell>
          <cell r="U33">
            <v>180</v>
          </cell>
          <cell r="V33">
            <v>200</v>
          </cell>
          <cell r="W33">
            <v>225</v>
          </cell>
          <cell r="X33">
            <v>250</v>
          </cell>
          <cell r="Y33">
            <v>280</v>
          </cell>
          <cell r="Z33">
            <v>315</v>
          </cell>
        </row>
        <row r="34">
          <cell r="I34">
            <v>107.00291196388262</v>
          </cell>
          <cell r="J34">
            <v>111.66291196388264</v>
          </cell>
          <cell r="K34">
            <v>113.62291196388263</v>
          </cell>
          <cell r="L34">
            <v>115.02291196388263</v>
          </cell>
          <cell r="M34">
            <v>123.81291196388264</v>
          </cell>
          <cell r="N34">
            <v>125.53291196388264</v>
          </cell>
          <cell r="O34">
            <v>146.57972911963884</v>
          </cell>
          <cell r="P34">
            <v>180.47781038374717</v>
          </cell>
          <cell r="Q34">
            <v>231.17559819413094</v>
          </cell>
          <cell r="R34">
            <v>274.99693002257334</v>
          </cell>
          <cell r="S34">
            <v>327.2551693002257</v>
          </cell>
          <cell r="T34">
            <v>410.35968397291202</v>
          </cell>
          <cell r="U34">
            <v>495.82738148984197</v>
          </cell>
          <cell r="V34">
            <v>621.08126410835223</v>
          </cell>
          <cell r="W34">
            <v>727.41343115124141</v>
          </cell>
          <cell r="X34">
            <v>870.22133182844254</v>
          </cell>
          <cell r="Y34">
            <v>1072.3046275395036</v>
          </cell>
          <cell r="Z34">
            <v>1324.7375846501129</v>
          </cell>
        </row>
        <row r="35">
          <cell r="I35">
            <v>107.00291196388262</v>
          </cell>
          <cell r="J35">
            <v>111.66291196388264</v>
          </cell>
          <cell r="K35">
            <v>113.62291196388263</v>
          </cell>
          <cell r="L35">
            <v>115.02291196388263</v>
          </cell>
          <cell r="M35">
            <v>123.81291196388264</v>
          </cell>
          <cell r="N35">
            <v>138.07291196388263</v>
          </cell>
          <cell r="O35">
            <v>165.78972911963882</v>
          </cell>
          <cell r="P35">
            <v>207.80781038374718</v>
          </cell>
          <cell r="Q35">
            <v>272.93559819413093</v>
          </cell>
          <cell r="R35">
            <v>329.66693002257341</v>
          </cell>
          <cell r="S35">
            <v>393.78516930022573</v>
          </cell>
          <cell r="T35">
            <v>500.09968397291203</v>
          </cell>
          <cell r="U35">
            <v>607.09738148984206</v>
          </cell>
          <cell r="V35">
            <v>759.87126410835219</v>
          </cell>
          <cell r="W35">
            <v>910.21343115124159</v>
          </cell>
          <cell r="X35">
            <v>1070.2713318284425</v>
          </cell>
          <cell r="Y35">
            <v>1355.4046275395035</v>
          </cell>
          <cell r="Z35">
            <v>1680.687584650113</v>
          </cell>
        </row>
        <row r="36">
          <cell r="I36">
            <v>107.00291196388264</v>
          </cell>
          <cell r="J36">
            <v>111.66291196388264</v>
          </cell>
          <cell r="K36">
            <v>113.62291196388263</v>
          </cell>
          <cell r="L36">
            <v>121.37291196388264</v>
          </cell>
          <cell r="M36">
            <v>135.67291196388263</v>
          </cell>
          <cell r="N36">
            <v>149.31718749999999</v>
          </cell>
          <cell r="O36">
            <v>180.28493303571426</v>
          </cell>
          <cell r="P36">
            <v>227.64821428571426</v>
          </cell>
          <cell r="Q36">
            <v>305.41618303571431</v>
          </cell>
          <cell r="R36">
            <v>369.29508928571425</v>
          </cell>
          <cell r="S36">
            <v>445.92756696428569</v>
          </cell>
          <cell r="T36">
            <v>566.26729910714289</v>
          </cell>
          <cell r="U36">
            <v>698.09944196428569</v>
          </cell>
          <cell r="V36">
            <v>836.50033482142851</v>
          </cell>
          <cell r="W36">
            <v>1037.3107142857143</v>
          </cell>
          <cell r="X36">
            <v>1262.0025669642855</v>
          </cell>
          <cell r="Y36">
            <v>1550.3404017857142</v>
          </cell>
          <cell r="Z36">
            <v>1938.2319196428568</v>
          </cell>
        </row>
        <row r="37">
          <cell r="I37">
            <v>107.00291196388264</v>
          </cell>
          <cell r="J37">
            <v>111.66291196388264</v>
          </cell>
          <cell r="K37">
            <v>117.87291196388264</v>
          </cell>
          <cell r="L37">
            <v>127.77291196388263</v>
          </cell>
          <cell r="M37">
            <v>142.77291196388265</v>
          </cell>
          <cell r="N37">
            <v>172.97291196388264</v>
          </cell>
          <cell r="O37">
            <v>214.38972911963884</v>
          </cell>
          <cell r="P37">
            <v>277.23781038374716</v>
          </cell>
          <cell r="Q37">
            <v>374.39559819413091</v>
          </cell>
          <cell r="R37">
            <v>463.71693002257342</v>
          </cell>
          <cell r="S37">
            <v>505.78516930022579</v>
          </cell>
          <cell r="T37">
            <v>718.32968397291211</v>
          </cell>
          <cell r="U37">
            <v>884.86738148984205</v>
          </cell>
          <cell r="V37">
            <v>1100.431264108352</v>
          </cell>
          <cell r="W37">
            <v>1323.5134311512415</v>
          </cell>
          <cell r="X37">
            <v>1606.5213318284425</v>
          </cell>
          <cell r="Y37">
            <v>1995.3546275395036</v>
          </cell>
          <cell r="Z37">
            <v>2494.2375846501127</v>
          </cell>
        </row>
        <row r="38">
          <cell r="I38">
            <v>107.00291196388264</v>
          </cell>
          <cell r="J38">
            <v>111.66291196388264</v>
          </cell>
          <cell r="K38">
            <v>120.51291196388263</v>
          </cell>
          <cell r="L38">
            <v>127.07291196388263</v>
          </cell>
          <cell r="M38">
            <v>152.56291196388264</v>
          </cell>
          <cell r="N38">
            <v>188.3046875</v>
          </cell>
          <cell r="O38">
            <v>235.98058035714286</v>
          </cell>
          <cell r="P38">
            <v>307.75033482142851</v>
          </cell>
          <cell r="Q38">
            <v>418.32834821428571</v>
          </cell>
          <cell r="R38">
            <v>522.74386160714289</v>
          </cell>
          <cell r="S38">
            <v>636.75245535714294</v>
          </cell>
          <cell r="T38">
            <v>816.55044642857138</v>
          </cell>
          <cell r="U38">
            <v>1001.3321428571428</v>
          </cell>
          <cell r="V38">
            <v>1225.7735491071428</v>
          </cell>
          <cell r="W38">
            <v>1525.7783482142856</v>
          </cell>
          <cell r="X38">
            <v>1868.4595982142855</v>
          </cell>
          <cell r="Y38">
            <v>2308.5241071428568</v>
          </cell>
          <cell r="Z38">
            <v>2892.3868303571426</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OUNT"/>
      <sheetName val="Mp-team 1"/>
      <sheetName val="pvc_basic"/>
      <sheetName val="Global factors"/>
      <sheetName val="DATA_PRG"/>
      <sheetName val="int-Dia-hdpe"/>
      <sheetName val="habs-list"/>
      <sheetName val="int-Dia-pvc"/>
      <sheetName val="segments-details"/>
      <sheetName val="hdpe weights"/>
      <sheetName val="PVC weights"/>
      <sheetName val="Sheet2"/>
      <sheetName val="MRATES"/>
      <sheetName val="RMR"/>
      <sheetName val="Lead"/>
      <sheetName val="HDPE-pipe-rates"/>
      <sheetName val="pvc-pipe-rates"/>
      <sheetName val="Material"/>
      <sheetName val="hdpe-rates"/>
      <sheetName val="ssr-rates"/>
      <sheetName val="pvc-rates"/>
      <sheetName val="BM-HOOP"/>
      <sheetName val="labour coeff"/>
      <sheetName val="Iocount"/>
      <sheetName val="Labour"/>
      <sheetName val="Lead statement"/>
      <sheetName val="SSR 2010-11 Rates"/>
      <sheetName val="maya"/>
      <sheetName val="m"/>
      <sheetName val="Road data"/>
      <sheetName val="v"/>
      <sheetName val="leads"/>
      <sheetName val="Common "/>
      <sheetName val="lead-st"/>
      <sheetName val="rdamdata"/>
      <sheetName val="Plant &amp;  Machinery"/>
      <sheetName val="Data.F8.BTR"/>
      <sheetName val="Sheet9"/>
      <sheetName val="Cover"/>
      <sheetName val="Boq"/>
      <sheetName val="DATA"/>
      <sheetName val="PC Master List"/>
      <sheetName val="comp-st(GEN)"/>
      <sheetName val="TBAL9697 -group wise  sdpl"/>
      <sheetName val="Habcodes"/>
      <sheetName val="Sheet1 (2)"/>
      <sheetName val="Road Detail Est."/>
      <sheetName val="mlead"/>
      <sheetName val="index"/>
      <sheetName val="3405-2014"/>
      <sheetName val="labour rates"/>
      <sheetName val="Abs"/>
      <sheetName val="FORM7"/>
      <sheetName val="Data Road"/>
      <sheetName val="detls"/>
      <sheetName val="mas_hab"/>
      <sheetName val="int-Dia"/>
      <sheetName val="20kL-design-final"/>
      <sheetName val="Civil Boq"/>
      <sheetName val="ww-march-02"/>
      <sheetName val="SCHEDULE"/>
      <sheetName val="Database"/>
      <sheetName val="schedule nos"/>
      <sheetName val="Nspt-smp-final-ORIGINAL"/>
      <sheetName val=" data sheet "/>
      <sheetName val="abs road"/>
      <sheetName val="Pop"/>
      <sheetName val="_5wgdhabfinal00_01"/>
      <sheetName val="PM&amp;GM"/>
      <sheetName val="AV-PVC"/>
      <sheetName val="DI gate-DI"/>
      <sheetName val="DIgate_PVC "/>
      <sheetName val="PVC"/>
      <sheetName val="zone-2"/>
      <sheetName val="Sheet3"/>
      <sheetName val="sand"/>
      <sheetName val="stone"/>
      <sheetName val="ew OG"/>
      <sheetName val="Revised rates(SSR 2015-16)"/>
      <sheetName val="AC"/>
      <sheetName val="HDPE"/>
      <sheetName val="R_Det"/>
      <sheetName val="Bridge Data 2005-06"/>
      <sheetName val="m1"/>
      <sheetName val="nodes"/>
      <sheetName val="Data_Base"/>
      <sheetName val="data existing_do not delete"/>
      <sheetName val="GF SB Ok "/>
      <sheetName val="ewst"/>
      <sheetName val="work_sheet"/>
      <sheetName val="Lookup"/>
      <sheetName val="Estimate"/>
      <sheetName val="Sheet5"/>
      <sheetName val="ew-DiMs"/>
      <sheetName val="0000000000000"/>
      <sheetName val="DI"/>
      <sheetName val="C.D.Data (Morth)"/>
      <sheetName val="Rd.Det.Est"/>
      <sheetName val="Rd.Data"/>
      <sheetName val="Road data-TDR"/>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2)"/>
      <sheetName val="Sheet1"/>
      <sheetName val="Sheet2"/>
      <sheetName val="Sheet3"/>
      <sheetName val="Sheet1 _2_"/>
      <sheetName val="HDPE-pipe-rates"/>
      <sheetName val="pvc-pipe-rates"/>
      <sheetName val="detls"/>
      <sheetName val="maya"/>
      <sheetName val="DISCOUNT"/>
      <sheetName val="RMR"/>
      <sheetName val="Road data"/>
      <sheetName val="Estimate"/>
      <sheetName val="BM-HOOP"/>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
      <sheetName val="Sheet3"/>
      <sheetName val="Summary"/>
      <sheetName val="tps"/>
      <sheetName val="DD-Buyouts"/>
      <sheetName val="FR- Buyouts"/>
      <sheetName val="Imp-DDBuyouts"/>
      <sheetName val="Imp-FRBuyouts"/>
      <sheetName val="Imp-DD Buyouts"/>
      <sheetName val="DJC"/>
      <sheetName val="consumables"/>
      <sheetName val="august"/>
      <sheetName val="triconex(Daelim)"/>
      <sheetName val="Sheet16"/>
      <sheetName val="__00"/>
      <sheetName val="FR-_Buyouts"/>
      <sheetName val="Imp-DD_Buyouts"/>
      <sheetName val="DISCOUNT"/>
      <sheetName val="pvc_basic"/>
      <sheetName val="Mp-team 1"/>
      <sheetName val="MRATES"/>
      <sheetName val="Sheet1 (2)"/>
      <sheetName val="int-Dia-hdpe"/>
      <sheetName val="habs-list"/>
      <sheetName val="int-Dia-pvc"/>
      <sheetName val="nodes"/>
      <sheetName val="maya"/>
      <sheetName val="leads"/>
      <sheetName val="sup dat"/>
      <sheetName val="Material"/>
      <sheetName val="DATA"/>
      <sheetName val="Plant &amp;  Machinery"/>
      <sheetName val="Lead"/>
      <sheetName val="t_prsr"/>
      <sheetName val="id"/>
      <sheetName val="wh"/>
      <sheetName val="ewst"/>
      <sheetName val="labour"/>
      <sheetName val="Boq"/>
      <sheetName val="hdpe weights"/>
      <sheetName val="PVC weights"/>
      <sheetName val="int-Dia"/>
      <sheetName val="Sheet1"/>
      <sheetName val="Sheet2"/>
      <sheetName val="Sheet5"/>
      <sheetName val="Iocount"/>
      <sheetName val="DATA_PRG"/>
      <sheetName val="labour coeff"/>
      <sheetName val="detls"/>
      <sheetName val="m"/>
      <sheetName val="Data.F8.BTR"/>
      <sheetName val="Cover"/>
      <sheetName val="R_Det"/>
      <sheetName val="Road data"/>
      <sheetName val="RMR"/>
      <sheetName val="HDPE-pipe-rates"/>
      <sheetName val="pvc-pipe-rates"/>
      <sheetName val="BM-HOOP"/>
      <sheetName val="Global factors"/>
      <sheetName val="hdpe-rates"/>
      <sheetName val="pvc-rates"/>
      <sheetName val="labour rates"/>
      <sheetName val="HS final-2"/>
      <sheetName val="index"/>
      <sheetName val="Levels"/>
      <sheetName val="abs road"/>
      <sheetName val="PUMP_DATA"/>
      <sheetName val="Work_sheet"/>
      <sheetName val="Detailed"/>
      <sheetName val="bom"/>
      <sheetName val="v"/>
      <sheetName val="r"/>
      <sheetName val="HS 30.04.2015.Final"/>
      <sheetName val="FORM7"/>
      <sheetName val="bundqty"/>
      <sheetName val="LOCAL RATES"/>
      <sheetName val="ssr-rates"/>
      <sheetName val="pumping main"/>
      <sheetName val="D2_CO"/>
      <sheetName val="segments-details"/>
      <sheetName val="I-CO"/>
      <sheetName val="Intake"/>
      <sheetName val="Lead (Final)"/>
      <sheetName val="DMA1"/>
      <sheetName val="Specification report"/>
      <sheetName val="Bridge Data 2005-06"/>
      <sheetName val="Common "/>
      <sheetName val="mlead"/>
      <sheetName val="C.D.Data (Morth)"/>
      <sheetName val="Rd.Data"/>
      <sheetName val="coverpage"/>
      <sheetName val="Wordsdata"/>
    </sheetNames>
    <sheetDataSet>
      <sheetData sheetId="0"/>
      <sheetData sheetId="1" refreshError="1">
        <row r="15">
          <cell r="C15">
            <v>4.25</v>
          </cell>
        </row>
        <row r="16">
          <cell r="C16">
            <v>3.5</v>
          </cell>
        </row>
      </sheetData>
      <sheetData sheetId="2">
        <row r="15">
          <cell r="C15">
            <v>0</v>
          </cell>
        </row>
      </sheetData>
      <sheetData sheetId="3"/>
      <sheetData sheetId="4"/>
      <sheetData sheetId="5"/>
      <sheetData sheetId="6"/>
      <sheetData sheetId="7"/>
      <sheetData sheetId="8"/>
      <sheetData sheetId="9"/>
      <sheetData sheetId="10"/>
      <sheetData sheetId="11"/>
      <sheetData sheetId="12"/>
      <sheetData sheetId="13"/>
      <sheetData sheetId="14">
        <row r="15">
          <cell r="C15">
            <v>4.25</v>
          </cell>
        </row>
      </sheetData>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Lead statement"/>
      <sheetName val="Conveyance"/>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Plant _  Machinery"/>
      <sheetName val="Chapt%r-2"/>
      <sheetName val="Plant_&amp;__Machinery"/>
      <sheetName val="Lead_statement"/>
      <sheetName val="Summary_of_Rates"/>
      <sheetName val="Basic_Approach"/>
      <sheetName val="Plant_&amp;__Machinery1"/>
      <sheetName val="Lead_statement1"/>
      <sheetName val="Summary_of_Rates1"/>
      <sheetName val="Basic_Approach1"/>
      <sheetName val="Lead"/>
      <sheetName val="m"/>
      <sheetName val="ewst"/>
      <sheetName val="v"/>
      <sheetName val="Plant_&amp;__Machinery2"/>
      <sheetName val="Lead_statement2"/>
      <sheetName val="Summary_of_Rates2"/>
      <sheetName val="Basic_Approach2"/>
      <sheetName val="Plant____Machinery"/>
      <sheetName val="leads"/>
      <sheetName val="Sheet1 (2)"/>
      <sheetName val="MRATES"/>
      <sheetName val="Common "/>
      <sheetName val="t_prsr"/>
      <sheetName val="wh"/>
      <sheetName val="Iocount"/>
      <sheetName val="HDPE-pipe-rates"/>
      <sheetName val="pvc-pipe-rates"/>
      <sheetName val="hdpe weights"/>
      <sheetName val="PVC weights"/>
      <sheetName val="Sheet5"/>
      <sheetName val="habs-list"/>
      <sheetName val="nodes"/>
      <sheetName val="Data"/>
      <sheetName val="RMR"/>
      <sheetName val="index"/>
      <sheetName val="r"/>
      <sheetName val="detls"/>
      <sheetName val="mlead"/>
      <sheetName val="int-Dia-hdpe"/>
      <sheetName val="int-Dia-pvc"/>
      <sheetName val="hdpe-rates"/>
      <sheetName val="pvc-rates"/>
      <sheetName val="Sheet3"/>
      <sheetName val="DATA_PRG"/>
      <sheetName val="ssr-rates"/>
      <sheetName val="Data.F8.BTR"/>
      <sheetName val="Plant 㫨  Machinery"/>
      <sheetName val="Plant_㫨__Machinery"/>
      <sheetName val="Plant_㫨__Machinery1"/>
      <sheetName val="Plant_㫨__Machinery2"/>
      <sheetName val="FORM7"/>
      <sheetName val="Specification report"/>
      <sheetName val="data existing_do not delete"/>
      <sheetName val="Road data"/>
      <sheetName val="IO LIST"/>
      <sheetName val="Plant_&amp;__Machinery6"/>
      <sheetName val="Lead_statement6"/>
      <sheetName val="Summary_of_Rates6"/>
      <sheetName val="Basic_Approach6"/>
      <sheetName val="Plant____Machinery3"/>
      <sheetName val="Sheet1_(2)2"/>
      <sheetName val="Common_2"/>
      <sheetName val="hdpe_weights2"/>
      <sheetName val="PVC_weights2"/>
      <sheetName val="Plant_&amp;__Machinery4"/>
      <sheetName val="Lead_statement4"/>
      <sheetName val="Summary_of_Rates4"/>
      <sheetName val="Basic_Approach4"/>
      <sheetName val="Plant_&amp;__Machinery3"/>
      <sheetName val="Lead_statement3"/>
      <sheetName val="Summary_of_Rates3"/>
      <sheetName val="Basic_Approach3"/>
      <sheetName val="Plant____Machinery1"/>
      <sheetName val="Sheet1_(2)"/>
      <sheetName val="Common_"/>
      <sheetName val="hdpe_weights"/>
      <sheetName val="PVC_weights"/>
      <sheetName val="Plant_&amp;__Machinery5"/>
      <sheetName val="Lead_statement5"/>
      <sheetName val="Summary_of_Rates5"/>
      <sheetName val="Basic_Approach5"/>
      <sheetName val="Plant____Machinery2"/>
      <sheetName val="Sheet1_(2)1"/>
      <sheetName val="Common_1"/>
      <sheetName val="hdpe_weights1"/>
      <sheetName val="PVC_weights1"/>
      <sheetName val="coverpage"/>
      <sheetName val="R_Det"/>
      <sheetName val="SSR 2014-15 Rates"/>
      <sheetName val="l"/>
      <sheetName val="PS1"/>
      <sheetName val="mas_hab"/>
      <sheetName val="Rates SSR 2008-09"/>
      <sheetName val="DATA-BASE"/>
      <sheetName val="DATA-ABSTRACT"/>
      <sheetName val="maya"/>
      <sheetName val="Publicbuilding"/>
      <sheetName val="BWSCPlt"/>
      <sheetName val="CI"/>
      <sheetName val="DI"/>
      <sheetName val="G.R.P"/>
      <sheetName val="HDPE"/>
      <sheetName val="PSC REVISED"/>
      <sheetName val="pvc"/>
      <sheetName val="ARRR-ver-1104-Chandegaon"/>
      <sheetName val="Bitumen trunk"/>
      <sheetName val="Feeder"/>
      <sheetName val="R99 etc"/>
      <sheetName val="Trunk unpaved"/>
      <sheetName val="Main sheet"/>
      <sheetName val="FB - 1L"/>
      <sheetName val="INPUT SHEET"/>
      <sheetName val="RES-PLANNING"/>
      <sheetName val="Macro1"/>
      <sheetName val="0000000000000"/>
      <sheetName val="cert"/>
      <sheetName val="Nspt-smp-final-ORIGINAL"/>
      <sheetName val="id"/>
      <sheetName val="DISCOUNT"/>
      <sheetName val="covence16-17"/>
      <sheetName val="Alapadu"/>
      <sheetName val="Activity No (A) ( 12)  "/>
      <sheetName val="PRECAST lightconc-II"/>
      <sheetName val="Av.G Level"/>
      <sheetName val="Dn LF Sluice"/>
      <sheetName val="Wordsdata"/>
      <sheetName val="Specification"/>
      <sheetName val="Design"/>
      <sheetName val="lable I"/>
      <sheetName val="Levels"/>
      <sheetName val="Data base"/>
      <sheetName val="Data 07-08 "/>
      <sheetName val="Indices"/>
      <sheetName val="Masonry"/>
      <sheetName val="final abstract"/>
      <sheetName val="ew OG"/>
      <sheetName val="Revised rates(SSR 2015-16)"/>
      <sheetName val="MRoad data"/>
      <sheetName val="Pop"/>
      <sheetName val="Abs"/>
      <sheetName val="abs road"/>
      <sheetName val="GN-ST-10"/>
      <sheetName val="Road Detail Est."/>
      <sheetName val="Process"/>
      <sheetName val="Gates and Pergola Data"/>
      <sheetName val="Usage"/>
      <sheetName val="Rates2"/>
      <sheetName val="Detailed"/>
      <sheetName val="segments-details"/>
      <sheetName val="Spec"/>
      <sheetName val="economic PM"/>
      <sheetName val="Cover"/>
      <sheetName val="Data-ELSR"/>
      <sheetName val="Mortars"/>
      <sheetName val=" Data -Valves"/>
      <sheetName val="PROCTOR"/>
      <sheetName val="2.0m  slab"/>
      <sheetName val="L040"/>
      <sheetName val="I-CO"/>
      <sheetName val="SEGMENTS"/>
      <sheetName val="Mp-team 1"/>
      <sheetName val="wh_data_R"/>
      <sheetName val="Cover sheet"/>
      <sheetName val="int-Dia"/>
      <sheetName val="hdpe_basic"/>
      <sheetName val="pvc_basic"/>
      <sheetName val="BM-HOOP"/>
      <sheetName val="PM&amp;GM"/>
      <sheetName val="water-hammar-strenght"/>
      <sheetName val=" data sheet "/>
      <sheetName val="TOP SLAB-beams"/>
      <sheetName val="Ward areas"/>
      <sheetName val="labour rates"/>
      <sheetName val="CBL_OD"/>
      <sheetName val="ESTIMATE"/>
      <sheetName val="m1"/>
      <sheetName val="Data rough"/>
      <sheetName val="pumping main"/>
      <sheetName val="WATER-HAMMER"/>
      <sheetName val="LABOUR RATE"/>
      <sheetName val="Material Rate"/>
      <sheetName val="ww-march-02"/>
      <sheetName val="clvrt_data"/>
      <sheetName val="hdpe-int-Dia"/>
      <sheetName val="E-Table"/>
      <sheetName val="pvc-int-Dia"/>
      <sheetName val="Rates-May-14"/>
      <sheetName val="Global factors"/>
      <sheetName val="newabstract"/>
      <sheetName val="Plant_&amp;__Machinery7"/>
      <sheetName val="Lead_statement7"/>
      <sheetName val="Summary_of_Rates7"/>
      <sheetName val="Basic_Approach7"/>
      <sheetName val="Plant____Machinery4"/>
      <sheetName val="Sheet1_(2)3"/>
      <sheetName val="Common_3"/>
      <sheetName val="hdpe_weights3"/>
      <sheetName val="PVC_weights3"/>
      <sheetName val="Stability"/>
      <sheetName val="Analysis-NH-Roads"/>
      <sheetName val="Rd.Det.Est"/>
      <sheetName val="Boq"/>
      <sheetName val="Rate Analysis"/>
      <sheetName val="Road work"/>
      <sheetName val="data_existing_do_not_delete"/>
      <sheetName val="Rates_SSR_2008-09"/>
      <sheetName val="Specification_report"/>
      <sheetName val="G_R_P"/>
      <sheetName val="PSC_REVISED"/>
      <sheetName val="SSR_2014-15_Rates"/>
      <sheetName val="Data_F8_BTR"/>
      <sheetName val="Plant_㫨__Machinery3"/>
      <sheetName val="Road_data"/>
      <sheetName val="IO_LIST"/>
      <sheetName val="Activity_No_(A)_(_12)__"/>
      <sheetName val="PRECAST_lightconc-II"/>
      <sheetName val="Bitumen_trunk"/>
      <sheetName val="R99_etc"/>
      <sheetName val="Trunk_unpaved"/>
      <sheetName val="Main_sheet"/>
      <sheetName val="Av_G_Level"/>
      <sheetName val="Dn_LF_Sluice"/>
      <sheetName val="INPUT_SHEET"/>
      <sheetName val="Data_base"/>
      <sheetName val="FB_-_1L"/>
      <sheetName val="final_abstract"/>
      <sheetName val="lable_I"/>
      <sheetName val="Set"/>
      <sheetName val="Sheet10"/>
      <sheetName val="bmrm lead"/>
      <sheetName val="ccoddad"/>
      <sheetName val="Sheet7"/>
      <sheetName val="Pormalla ccrd"/>
      <sheetName val="Sheet4"/>
      <sheetName val="Sheet6"/>
      <sheetName val="Sheet9"/>
      <sheetName val="bundqty"/>
      <sheetName val="Work_sheet"/>
      <sheetName val="LOCAL RATES"/>
      <sheetName val="Output"/>
      <sheetName val="General"/>
      <sheetName val="Data_Bit_I"/>
      <sheetName val="MTC-estimate"/>
      <sheetName val="Lead statement ss5"/>
      <sheetName val="_5wgdhabfinal00_01"/>
      <sheetName val="INPUT-DATA"/>
      <sheetName val="sg-clay(d)"/>
      <sheetName val="dlvoid"/>
      <sheetName val="foundation(V)"/>
      <sheetName val="Main"/>
      <sheetName val="Design of two-way slab"/>
      <sheetName val="DI gate-DI"/>
      <sheetName val="DIgate_PVC "/>
      <sheetName val="boredetails"/>
      <sheetName val="doq-10"/>
      <sheetName val="2. WorkType"/>
      <sheetName val="Data-2011-12"/>
      <sheetName val="ultmom"/>
      <sheetName val="Staff Acco."/>
      <sheetName val="1V800"/>
      <sheetName val="ABS.C.D."/>
      <sheetName val="Annex- 6 - Delinator"/>
      <sheetName val="Gen Abs"/>
      <sheetName val="other rates"/>
      <sheetName val="sectorwise"/>
      <sheetName val="Quarry"/>
      <sheetName val="Analysis"/>
      <sheetName val="lead-st"/>
      <sheetName val="3405-2014"/>
      <sheetName val="3V 6mt "/>
      <sheetName val="Road dam"/>
      <sheetName val="3V 1000PC "/>
      <sheetName val="1V 3mt"/>
      <sheetName val="PVC_dia"/>
      <sheetName val="Sketch"/>
      <sheetName val="BTR"/>
      <sheetName val="GenAbst"/>
      <sheetName val="Rates"/>
      <sheetName val="(Road-Project)"/>
      <sheetName val="rdamdata"/>
      <sheetName val=""/>
      <sheetName val="_x0000_A"/>
      <sheetName val="Hyd_Stmt"/>
      <sheetName val="Basement Budget"/>
      <sheetName val="floor slab-RS2"/>
    </sheetNames>
    <sheetDataSet>
      <sheetData sheetId="0">
        <row r="6">
          <cell r="G6">
            <v>4082</v>
          </cell>
        </row>
      </sheetData>
      <sheetData sheetId="1">
        <row r="4">
          <cell r="D4">
            <v>137</v>
          </cell>
        </row>
      </sheetData>
      <sheetData sheetId="2" refreshError="1">
        <row r="6">
          <cell r="G6">
            <v>4082</v>
          </cell>
        </row>
        <row r="9">
          <cell r="G9" t="str">
            <v>Input Rate</v>
          </cell>
        </row>
        <row r="15">
          <cell r="G15">
            <v>450</v>
          </cell>
        </row>
        <row r="17">
          <cell r="G17">
            <v>520</v>
          </cell>
        </row>
        <row r="20">
          <cell r="G20">
            <v>50</v>
          </cell>
        </row>
        <row r="25">
          <cell r="G25">
            <v>1128</v>
          </cell>
        </row>
        <row r="28">
          <cell r="G28">
            <v>519</v>
          </cell>
        </row>
        <row r="34">
          <cell r="G34">
            <v>275</v>
          </cell>
        </row>
        <row r="45">
          <cell r="G45">
            <v>200</v>
          </cell>
        </row>
      </sheetData>
      <sheetData sheetId="3" refreshError="1">
        <row r="4">
          <cell r="D4">
            <v>137</v>
          </cell>
        </row>
        <row r="8">
          <cell r="D8">
            <v>137</v>
          </cell>
        </row>
      </sheetData>
      <sheetData sheetId="4">
        <row r="6">
          <cell r="G6">
            <v>4082</v>
          </cell>
        </row>
      </sheetData>
      <sheetData sheetId="5">
        <row r="6">
          <cell r="G6">
            <v>4082</v>
          </cell>
        </row>
      </sheetData>
      <sheetData sheetId="6" refreshError="1">
        <row r="6">
          <cell r="G6">
            <v>4082</v>
          </cell>
        </row>
        <row r="42">
          <cell r="D42">
            <v>13875.8</v>
          </cell>
        </row>
        <row r="43">
          <cell r="D43" t="str">
            <v>Input Rate</v>
          </cell>
        </row>
        <row r="54">
          <cell r="D54" t="str">
            <v>Input Rate</v>
          </cell>
        </row>
        <row r="68">
          <cell r="D68" t="str">
            <v>Input Rate</v>
          </cell>
        </row>
        <row r="96">
          <cell r="D96" t="str">
            <v>Input Rate</v>
          </cell>
        </row>
        <row r="132">
          <cell r="D132" t="str">
            <v>Input Rate</v>
          </cell>
        </row>
        <row r="144">
          <cell r="D144" t="str">
            <v>Input Rate</v>
          </cell>
        </row>
      </sheetData>
      <sheetData sheetId="7">
        <row r="6">
          <cell r="G6">
            <v>4082</v>
          </cell>
        </row>
      </sheetData>
      <sheetData sheetId="8">
        <row r="4">
          <cell r="D4">
            <v>137</v>
          </cell>
        </row>
      </sheetData>
      <sheetData sheetId="9">
        <row r="6">
          <cell r="G6">
            <v>4082</v>
          </cell>
        </row>
      </sheetData>
      <sheetData sheetId="10"/>
      <sheetData sheetId="11">
        <row r="42">
          <cell r="D42">
            <v>13875.8</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ow r="6">
          <cell r="G6">
            <v>4082</v>
          </cell>
        </row>
      </sheetData>
      <sheetData sheetId="40"/>
      <sheetData sheetId="41"/>
      <sheetData sheetId="42"/>
      <sheetData sheetId="43">
        <row r="6">
          <cell r="G6">
            <v>4082</v>
          </cell>
        </row>
      </sheetData>
      <sheetData sheetId="44">
        <row r="6">
          <cell r="G6">
            <v>4082</v>
          </cell>
        </row>
      </sheetData>
      <sheetData sheetId="45">
        <row r="6">
          <cell r="G6">
            <v>4082</v>
          </cell>
        </row>
      </sheetData>
      <sheetData sheetId="46">
        <row r="6">
          <cell r="G6">
            <v>4082</v>
          </cell>
        </row>
      </sheetData>
      <sheetData sheetId="47">
        <row r="6">
          <cell r="G6">
            <v>4082</v>
          </cell>
        </row>
      </sheetData>
      <sheetData sheetId="48">
        <row r="6">
          <cell r="G6">
            <v>4082</v>
          </cell>
        </row>
      </sheetData>
      <sheetData sheetId="49">
        <row r="6">
          <cell r="G6">
            <v>4082</v>
          </cell>
        </row>
      </sheetData>
      <sheetData sheetId="50">
        <row r="6">
          <cell r="G6">
            <v>4082</v>
          </cell>
        </row>
      </sheetData>
      <sheetData sheetId="51">
        <row r="6">
          <cell r="G6">
            <v>4082</v>
          </cell>
        </row>
      </sheetData>
      <sheetData sheetId="52">
        <row r="6">
          <cell r="G6">
            <v>4082</v>
          </cell>
        </row>
      </sheetData>
      <sheetData sheetId="53" refreshError="1"/>
      <sheetData sheetId="54" refreshError="1"/>
      <sheetData sheetId="55" refreshError="1"/>
      <sheetData sheetId="56" refreshError="1"/>
      <sheetData sheetId="57" refreshError="1"/>
      <sheetData sheetId="58"/>
      <sheetData sheetId="59"/>
      <sheetData sheetId="60"/>
      <sheetData sheetId="61"/>
      <sheetData sheetId="62" refreshError="1"/>
      <sheetData sheetId="63" refreshError="1"/>
      <sheetData sheetId="64" refreshError="1"/>
      <sheetData sheetId="65" refreshError="1"/>
      <sheetData sheetId="66"/>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sheetData sheetId="96"/>
      <sheetData sheetId="97"/>
      <sheetData sheetId="98"/>
      <sheetData sheetId="99" refreshError="1"/>
      <sheetData sheetId="100" refreshError="1"/>
      <sheetData sheetId="101" refreshError="1"/>
      <sheetData sheetId="102" refreshError="1"/>
      <sheetData sheetId="103"/>
      <sheetData sheetId="104"/>
      <sheetData sheetId="105"/>
      <sheetData sheetId="106"/>
      <sheetData sheetId="107"/>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sheetData sheetId="129"/>
      <sheetData sheetId="130"/>
      <sheetData sheetId="131"/>
      <sheetData sheetId="132" refreshError="1"/>
      <sheetData sheetId="133" refreshError="1"/>
      <sheetData sheetId="134" refreshError="1"/>
      <sheetData sheetId="135" refreshError="1"/>
      <sheetData sheetId="136" refreshError="1"/>
      <sheetData sheetId="137"/>
      <sheetData sheetId="138" refreshError="1"/>
      <sheetData sheetId="139"/>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ne vent Pipe"/>
      <sheetName val="Four vents"/>
      <sheetName val="two vents"/>
      <sheetName val="data"/>
      <sheetName val="Lead"/>
      <sheetName val="Designs"/>
      <sheetName val="3Vents"/>
      <sheetName val="Abut"/>
      <sheetName val="Pier"/>
      <sheetName val="Speci"/>
      <sheetName val="One vent "/>
      <sheetName val="Material"/>
      <sheetName val="Sheet1"/>
      <sheetName val="Contents"/>
      <sheetName val="Plant &amp;  Machinery"/>
      <sheetName val="Labour"/>
      <sheetName val="Lead statement (2)"/>
      <sheetName val="Lead statement"/>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Sheet3"/>
      <sheetName val="Lead (2)"/>
      <sheetName val="Data (2)"/>
      <sheetName val="Estimate"/>
      <sheetName val="XXXXXXXXXXXXX"/>
      <sheetName val="0000000000000"/>
      <sheetName val="6.5% (2)"/>
      <sheetName val="est (2)"/>
      <sheetName val="XXXXXXXXXXXX0"/>
      <sheetName val="Abstract (2)"/>
      <sheetName val="Detailed"/>
      <sheetName val="key (2)"/>
      <sheetName val="pro-B (2)"/>
      <sheetName val="est  (mord)"/>
      <sheetName val="est(old) "/>
      <sheetName val="6.5%"/>
      <sheetName val="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4">
          <cell r="D4">
            <v>852.89666666666676</v>
          </cell>
        </row>
        <row r="17">
          <cell r="D17">
            <v>689.98</v>
          </cell>
        </row>
        <row r="18">
          <cell r="D18">
            <v>893.73</v>
          </cell>
        </row>
        <row r="19">
          <cell r="D19">
            <v>562.29999999999995</v>
          </cell>
        </row>
        <row r="45">
          <cell r="D45">
            <v>28100</v>
          </cell>
        </row>
        <row r="46">
          <cell r="D46">
            <v>250</v>
          </cell>
        </row>
        <row r="51">
          <cell r="D51">
            <v>2400</v>
          </cell>
        </row>
        <row r="69">
          <cell r="D69">
            <v>50.5</v>
          </cell>
        </row>
        <row r="70">
          <cell r="D70">
            <v>10</v>
          </cell>
        </row>
        <row r="93">
          <cell r="D93">
            <v>604.79999999999995</v>
          </cell>
        </row>
        <row r="95">
          <cell r="D95">
            <v>5</v>
          </cell>
        </row>
        <row r="109">
          <cell r="D109">
            <v>48.6</v>
          </cell>
        </row>
        <row r="110">
          <cell r="D110">
            <v>18</v>
          </cell>
        </row>
        <row r="111">
          <cell r="D111">
            <v>3</v>
          </cell>
        </row>
        <row r="113">
          <cell r="D113">
            <v>4304.08</v>
          </cell>
        </row>
        <row r="114">
          <cell r="D114">
            <v>3301.82</v>
          </cell>
        </row>
        <row r="115">
          <cell r="D115">
            <v>2729.9849999999997</v>
          </cell>
        </row>
        <row r="117">
          <cell r="D117">
            <v>918.77</v>
          </cell>
        </row>
        <row r="118">
          <cell r="D118">
            <v>4581.2</v>
          </cell>
        </row>
        <row r="119">
          <cell r="D119">
            <v>3381.2</v>
          </cell>
        </row>
        <row r="120">
          <cell r="D120">
            <v>2515.83</v>
          </cell>
        </row>
        <row r="122">
          <cell r="D122">
            <v>732.86</v>
          </cell>
        </row>
        <row r="125">
          <cell r="D125">
            <v>295.8</v>
          </cell>
        </row>
        <row r="126">
          <cell r="D126">
            <v>339.3</v>
          </cell>
        </row>
        <row r="130">
          <cell r="D130">
            <v>27000</v>
          </cell>
        </row>
        <row r="146">
          <cell r="D146">
            <v>0.2</v>
          </cell>
        </row>
      </sheetData>
      <sheetData sheetId="12" refreshError="1"/>
      <sheetData sheetId="13" refreshError="1"/>
      <sheetData sheetId="14" refreshError="1">
        <row r="4">
          <cell r="G4">
            <v>196</v>
          </cell>
        </row>
        <row r="11">
          <cell r="G11">
            <v>150</v>
          </cell>
        </row>
        <row r="13">
          <cell r="G13">
            <v>2400</v>
          </cell>
        </row>
        <row r="23">
          <cell r="G23">
            <v>600</v>
          </cell>
        </row>
        <row r="27">
          <cell r="G27">
            <v>27.87</v>
          </cell>
        </row>
        <row r="30">
          <cell r="G30">
            <v>30</v>
          </cell>
        </row>
        <row r="31">
          <cell r="G31">
            <v>30</v>
          </cell>
        </row>
        <row r="48">
          <cell r="G48">
            <v>223</v>
          </cell>
        </row>
        <row r="53">
          <cell r="G53">
            <v>234</v>
          </cell>
        </row>
      </sheetData>
      <sheetData sheetId="15" refreshError="1">
        <row r="3">
          <cell r="D3">
            <v>156</v>
          </cell>
        </row>
        <row r="5">
          <cell r="D5">
            <v>137</v>
          </cell>
        </row>
        <row r="14">
          <cell r="D14">
            <v>156</v>
          </cell>
        </row>
        <row r="15">
          <cell r="D15">
            <v>137</v>
          </cell>
        </row>
        <row r="16">
          <cell r="D16">
            <v>137</v>
          </cell>
        </row>
        <row r="17">
          <cell r="D17">
            <v>106</v>
          </cell>
        </row>
        <row r="18">
          <cell r="D18">
            <v>137</v>
          </cell>
        </row>
        <row r="19">
          <cell r="D19">
            <v>156</v>
          </cell>
        </row>
        <row r="22">
          <cell r="D22">
            <v>165</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Sheet3"/>
      <sheetName val="Chapter-13"/>
      <sheetName val="Chapter-14"/>
      <sheetName val="Chapter-15"/>
      <sheetName val="Summary"/>
      <sheetName val="Abbreviations"/>
      <sheetName val="Sheet2"/>
      <sheetName val="Nspt-smp-final-ORIGINAL"/>
      <sheetName val="ewst"/>
      <sheetName val="L040"/>
      <sheetName val="Sheet5"/>
      <sheetName val="Sheet1 (2)"/>
      <sheetName val="Lead"/>
      <sheetName val="Data"/>
      <sheetName val="int-Dia-hdpe"/>
      <sheetName val="habs-list"/>
      <sheetName val="int-Dia-pvc"/>
      <sheetName val="segments-details"/>
      <sheetName val="r"/>
      <sheetName val="leads"/>
      <sheetName val="v"/>
      <sheetName val="0000000000000"/>
      <sheetName val="cert"/>
      <sheetName val="RAFT"/>
      <sheetName val="scour depth"/>
      <sheetName val="Data.F8.BTR"/>
      <sheetName val="Work_sheet"/>
      <sheetName val="SUMP1420KL@HW"/>
      <sheetName val="NonSSR"/>
      <sheetName val="bundqty"/>
      <sheetName val="m"/>
      <sheetName val="Wordsdata"/>
      <sheetName val="FORM7"/>
      <sheetName val="ESTT"/>
      <sheetName val="Levels"/>
      <sheetName val="mlead"/>
      <sheetName val="Road data"/>
      <sheetName val="Road Detail Est."/>
      <sheetName val="MRATES"/>
      <sheetName val="RMR"/>
      <sheetName val="Specification"/>
      <sheetName val="Footings"/>
      <sheetName val="elect."/>
      <sheetName val="Rates"/>
      <sheetName val="Convey"/>
      <sheetName val="Common "/>
      <sheetName val=" General abs"/>
      <sheetName val="maya"/>
      <sheetName val="Plant_&amp;__Machinery"/>
      <sheetName val="Summary_of_Rates"/>
      <sheetName val="Basic_Approach"/>
      <sheetName val="Sheet1_(2)"/>
      <sheetName val="Plant_&amp;__Machinery1"/>
      <sheetName val="Summary_of_Rates1"/>
      <sheetName val="Basic_Approach1"/>
      <sheetName val="Sheet1_(2)1"/>
      <sheetName val="Data base"/>
      <sheetName val="IO LIST"/>
      <sheetName val="boredetails"/>
      <sheetName val="Publicbuilding"/>
      <sheetName val="scour_depth"/>
      <sheetName val="Data_F8_BTR"/>
      <sheetName val="abs road"/>
      <sheetName val="DATA_PRG"/>
      <sheetName val="Iocount"/>
      <sheetName val="MRoad data"/>
      <sheetName val="WATER-HAMMER"/>
      <sheetName val="Estimate "/>
      <sheetName val="Exp"/>
      <sheetName val="C-data"/>
      <sheetName val="1V800"/>
      <sheetName val="DREV"/>
      <sheetName val="CREV"/>
      <sheetName val="Lead statement"/>
      <sheetName val="data existing_do not delete"/>
      <sheetName val="3V 6mt "/>
      <sheetName val="Civil-works"/>
      <sheetName val="Data_Renuals"/>
      <sheetName val="l"/>
      <sheetName val="C.D.Abs.Est."/>
      <sheetName val="sup dat"/>
      <sheetName val="detls"/>
      <sheetName val="HDPE-pipe-rates"/>
      <sheetName val="pvc-pipe-rates"/>
      <sheetName val="R_Det"/>
      <sheetName val="water-hammar-strenght"/>
      <sheetName val="Abs_CD_2"/>
      <sheetName val="coverpage"/>
      <sheetName val="road est"/>
      <sheetName val="ECV"/>
      <sheetName val="lead-st"/>
      <sheetName val="rdamdata"/>
      <sheetName val="Main sheet"/>
      <sheetName val="Abs"/>
    </sheetNames>
    <sheetDataSet>
      <sheetData sheetId="0">
        <row r="6">
          <cell r="D6">
            <v>156</v>
          </cell>
        </row>
      </sheetData>
      <sheetData sheetId="1">
        <row r="3">
          <cell r="D3" t="str">
            <v>Input Rate</v>
          </cell>
        </row>
      </sheetData>
      <sheetData sheetId="2"/>
      <sheetData sheetId="3" refreshError="1">
        <row r="6">
          <cell r="D6">
            <v>156</v>
          </cell>
        </row>
        <row r="11">
          <cell r="D11">
            <v>156</v>
          </cell>
        </row>
      </sheetData>
      <sheetData sheetId="4" refreshError="1">
        <row r="3">
          <cell r="D3" t="str">
            <v>Input Rate</v>
          </cell>
        </row>
        <row r="38">
          <cell r="D38" t="str">
            <v>Input Rate</v>
          </cell>
        </row>
        <row r="47">
          <cell r="D47" t="str">
            <v>Input Rate</v>
          </cell>
        </row>
        <row r="48">
          <cell r="D48" t="str">
            <v>Input Rate</v>
          </cell>
        </row>
        <row r="49">
          <cell r="D49" t="str">
            <v>Input Rate</v>
          </cell>
        </row>
        <row r="50">
          <cell r="D50" t="str">
            <v>Input Rate</v>
          </cell>
        </row>
        <row r="73">
          <cell r="D73" t="str">
            <v>Input Rate</v>
          </cell>
        </row>
        <row r="74">
          <cell r="D74" t="str">
            <v>Input Rate</v>
          </cell>
        </row>
        <row r="79">
          <cell r="D79" t="str">
            <v>Input Rate</v>
          </cell>
        </row>
        <row r="88">
          <cell r="D88" t="str">
            <v>Input Rate</v>
          </cell>
        </row>
        <row r="97">
          <cell r="D97" t="str">
            <v>Input Rate</v>
          </cell>
        </row>
        <row r="102">
          <cell r="D102" t="str">
            <v>Input Rate</v>
          </cell>
        </row>
        <row r="129">
          <cell r="D129" t="str">
            <v>Input Rate</v>
          </cell>
        </row>
        <row r="131">
          <cell r="D131" t="str">
            <v>Input Rate</v>
          </cell>
        </row>
        <row r="136">
          <cell r="D136" t="str">
            <v>Input Rate</v>
          </cell>
        </row>
        <row r="137">
          <cell r="D137" t="str">
            <v>Input Rate</v>
          </cell>
        </row>
        <row r="138">
          <cell r="D138" t="str">
            <v>Input Rate</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lip"/>
      <sheetName val="summary"/>
      <sheetName val="tech"/>
      <sheetName val="abstract"/>
      <sheetName val="detailed"/>
      <sheetName val="culvert"/>
      <sheetName val="culvert (2)"/>
      <sheetName val="culvert (3)"/>
      <sheetName val="impRdam"/>
      <sheetName val="cost"/>
      <sheetName val="data"/>
      <sheetName val="CDdata"/>
      <sheetName val="keymap"/>
      <sheetName val="lchart"/>
      <sheetName val="LS"/>
      <sheetName val="CS"/>
      <sheetName val="CS (2)"/>
      <sheetName val="leads"/>
      <sheetName val="f_slip"/>
      <sheetName val="1v600"/>
      <sheetName val="2v600"/>
      <sheetName val="3v600"/>
      <sheetName val="2v900"/>
      <sheetName val="3v900"/>
      <sheetName val="30mRdam"/>
      <sheetName val="v"/>
      <sheetName val="r"/>
      <sheetName val="Labour"/>
      <sheetName val="Material"/>
      <sheetName val="Plant &amp;  Machinery"/>
      <sheetName val="Iocount"/>
      <sheetName val="MRATES"/>
      <sheetName val="ESTIMATE"/>
      <sheetName val="RMR "/>
      <sheetName val="Data_Bit_I"/>
      <sheetName val="Mp-team 1"/>
      <sheetName val="Sheet9"/>
      <sheetName val="Lead"/>
      <sheetName val="RMR"/>
      <sheetName val="0000000000000"/>
      <sheetName val="Lead statement"/>
      <sheetName val="FF WRK"/>
      <sheetName val="Sheet1 (2)"/>
      <sheetName val="detls"/>
      <sheetName val="Lead-2014-15"/>
      <sheetName val="Specification"/>
      <sheetName val="sup dat"/>
      <sheetName val="Bridge Data 2005-06"/>
      <sheetName val="hdpe-rates"/>
      <sheetName val="hdpe weights"/>
      <sheetName val="ssr-rates"/>
      <sheetName val="pvc-rates"/>
      <sheetName val="PVC weights"/>
      <sheetName val="mlead"/>
      <sheetName val="abs road"/>
      <sheetName val="R_Det"/>
      <sheetName val="Road data"/>
      <sheetName val="Road Detail Est."/>
      <sheetName val="MRoad data"/>
      <sheetName val="labour &amp; Centering"/>
      <sheetName val="Specification report"/>
      <sheetName val="dBase"/>
      <sheetName val="work_sheet"/>
      <sheetName val="ABS"/>
      <sheetName val="Est_KB"/>
      <sheetName val="Sheet1"/>
      <sheetName val="Main sheet"/>
      <sheetName val="beam-reinft"/>
      <sheetName val="Sheet3"/>
      <sheetName val="Det.SC2"/>
      <sheetName val="maya"/>
      <sheetName val="labour-16-17"/>
      <sheetName val="INPUT-SHEET"/>
      <sheetName val="other rates"/>
      <sheetName val="Levels"/>
      <sheetName val="Bitumen trunk"/>
      <sheetName val="Feeder"/>
      <sheetName val="R99 etc"/>
      <sheetName val="Trunk unpaved"/>
      <sheetName val="Lookup"/>
      <sheetName val="Rates SSR 2008-09"/>
      <sheetName val="PRECAST lightconc-II"/>
      <sheetName val="FORM7"/>
      <sheetName val="DATA-BASE"/>
      <sheetName val="DATA-ABSTRACT"/>
      <sheetName val="coverpage"/>
      <sheetName val="Lead (Final)"/>
      <sheetName val="Data Road"/>
      <sheetName val="NonSSR"/>
      <sheetName val="Longitudinal"/>
      <sheetName val="m1"/>
      <sheetName val="l"/>
      <sheetName val="lead-st"/>
      <sheetName val="rdamdata"/>
      <sheetName val="p&amp;m"/>
      <sheetName val="Superstruc"/>
      <sheetName val="SSR07-08"/>
      <sheetName val="m"/>
      <sheetName val="59"/>
      <sheetName val="Lead (2)"/>
      <sheetName val="General"/>
      <sheetName val="culvert_(2)"/>
      <sheetName val="culvert_(3)"/>
      <sheetName val="CS_(2)"/>
      <sheetName val="Plant_&amp;__Machinery"/>
      <sheetName val="RMR_"/>
      <sheetName val="culvert_(2)1"/>
      <sheetName val="culvert_(3)1"/>
      <sheetName val="CS_(2)1"/>
      <sheetName val="Plant_&amp;__Machinery1"/>
      <sheetName val="RMR_1"/>
      <sheetName val="Data_Base"/>
      <sheetName val="C.D.Abs.Est."/>
      <sheetName val="C-data"/>
      <sheetName val="Publicbuilding"/>
      <sheetName val="HDPE"/>
      <sheetName val="Sheet2"/>
      <sheetName val="Design"/>
      <sheetName val="data existing_do not delete"/>
      <sheetName val="Mp-team_1"/>
      <sheetName val="Lead_statement"/>
      <sheetName val="FF_WRK"/>
      <sheetName val="Sheet1_(2)"/>
      <sheetName val="sup_dat"/>
      <sheetName val="Bridge_Data_2005-06"/>
      <sheetName val="Specification_report"/>
      <sheetName val="Road_Detail_Est_"/>
      <sheetName val="MRoad_data"/>
      <sheetName val="labour_&amp;_Centering"/>
      <sheetName val="hdpe_weights"/>
      <sheetName val="PVC_weights"/>
      <sheetName val="abs_road"/>
      <sheetName val="Road_data"/>
      <sheetName val="Det_SC2"/>
      <sheetName val="Main_sheet"/>
      <sheetName val="Rates_SSR_2008-09"/>
      <sheetName val="Bitumen_trunk"/>
      <sheetName val="R99_etc"/>
      <sheetName val="Trunk_unpaved"/>
      <sheetName val="Usage"/>
      <sheetName val="Common "/>
      <sheetName val="quarry"/>
      <sheetName val="GA"/>
      <sheetName val="WATER-HAMMER"/>
      <sheetName val="PS1"/>
      <sheetName val="PLAN_FEB97"/>
      <sheetName val="Nspt-smp-final-ORIGINAL"/>
      <sheetName val="Global factors"/>
      <sheetName val="OverviewBarmer"/>
      <sheetName val="Main"/>
      <sheetName val="GN-ST-10"/>
      <sheetName val="slab"/>
      <sheetName val="Staff Acco."/>
      <sheetName val="id"/>
      <sheetName val="basdat-f"/>
      <sheetName val="Lead sheet"/>
      <sheetName val="Data.F8.BTR"/>
      <sheetName val="lead charges"/>
      <sheetName val="not req 3"/>
      <sheetName val="temp-SDData (2)"/>
      <sheetName val="Sheet5"/>
      <sheetName val="FB - 1L"/>
      <sheetName val="TS memo"/>
      <sheetName val="Lead Chat"/>
      <sheetName val="Rd.Det.Est"/>
      <sheetName val="Data-2010-11"/>
      <sheetName val="index"/>
      <sheetName val="Rates"/>
      <sheetName val="int dia (2)"/>
      <sheetName val="DATA SHEET"/>
      <sheetName val="BTR"/>
      <sheetName val="SUMP1420KL@HW"/>
      <sheetName val="HDPE-pipe-rates"/>
      <sheetName val="pvc-pipe-rates"/>
      <sheetName val="RTS memo"/>
      <sheetName val="GenAbst"/>
      <sheetName val="Lead 2014-1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3">
          <cell r="A3" t="str">
            <v>Sno</v>
          </cell>
          <cell r="B3" t="str">
            <v>Lead</v>
          </cell>
          <cell r="C3">
            <v>0</v>
          </cell>
          <cell r="D3" t="str">
            <v>Earth</v>
          </cell>
          <cell r="E3" t="str">
            <v>Metal</v>
          </cell>
          <cell r="F3" t="str">
            <v>Bricks</v>
          </cell>
        </row>
        <row r="4">
          <cell r="A4">
            <v>1</v>
          </cell>
          <cell r="B4">
            <v>100</v>
          </cell>
          <cell r="C4" t="str">
            <v>m</v>
          </cell>
          <cell r="D4">
            <v>16</v>
          </cell>
        </row>
        <row r="5">
          <cell r="A5">
            <v>2</v>
          </cell>
          <cell r="B5">
            <v>200</v>
          </cell>
          <cell r="C5" t="str">
            <v>m</v>
          </cell>
          <cell r="D5">
            <v>25</v>
          </cell>
        </row>
        <row r="6">
          <cell r="A6">
            <v>3</v>
          </cell>
          <cell r="B6">
            <v>300</v>
          </cell>
          <cell r="C6" t="str">
            <v>m</v>
          </cell>
          <cell r="D6">
            <v>33</v>
          </cell>
        </row>
        <row r="7">
          <cell r="A7">
            <v>4</v>
          </cell>
          <cell r="B7">
            <v>400</v>
          </cell>
          <cell r="C7" t="str">
            <v>m</v>
          </cell>
          <cell r="D7">
            <v>45</v>
          </cell>
        </row>
        <row r="8">
          <cell r="A8">
            <v>5</v>
          </cell>
          <cell r="B8">
            <v>500</v>
          </cell>
          <cell r="C8" t="str">
            <v>m</v>
          </cell>
          <cell r="D8">
            <v>56</v>
          </cell>
          <cell r="E8">
            <v>64</v>
          </cell>
          <cell r="F8">
            <v>93.9</v>
          </cell>
        </row>
        <row r="9">
          <cell r="A9">
            <v>6</v>
          </cell>
          <cell r="B9">
            <v>1</v>
          </cell>
          <cell r="C9" t="str">
            <v>KM</v>
          </cell>
          <cell r="D9">
            <v>58</v>
          </cell>
          <cell r="E9">
            <v>67</v>
          </cell>
          <cell r="F9">
            <v>96.6</v>
          </cell>
        </row>
        <row r="10">
          <cell r="A10">
            <v>7</v>
          </cell>
          <cell r="B10">
            <v>2</v>
          </cell>
          <cell r="C10" t="str">
            <v>KM</v>
          </cell>
          <cell r="D10">
            <v>61</v>
          </cell>
          <cell r="E10">
            <v>69</v>
          </cell>
          <cell r="F10">
            <v>99.9</v>
          </cell>
        </row>
        <row r="11">
          <cell r="A11">
            <v>8</v>
          </cell>
          <cell r="B11">
            <v>3</v>
          </cell>
          <cell r="C11" t="str">
            <v>KM</v>
          </cell>
          <cell r="D11">
            <v>64</v>
          </cell>
          <cell r="E11">
            <v>72</v>
          </cell>
          <cell r="F11">
            <v>102.5</v>
          </cell>
        </row>
        <row r="12">
          <cell r="A12">
            <v>9</v>
          </cell>
          <cell r="B12">
            <v>4</v>
          </cell>
          <cell r="C12" t="str">
            <v>KM</v>
          </cell>
          <cell r="D12">
            <v>67</v>
          </cell>
          <cell r="E12">
            <v>75</v>
          </cell>
          <cell r="F12">
            <v>105.9</v>
          </cell>
        </row>
        <row r="13">
          <cell r="A13">
            <v>10</v>
          </cell>
          <cell r="B13">
            <v>5</v>
          </cell>
          <cell r="C13" t="str">
            <v>KM</v>
          </cell>
          <cell r="D13">
            <v>70</v>
          </cell>
          <cell r="E13">
            <v>78</v>
          </cell>
          <cell r="F13">
            <v>109.1</v>
          </cell>
        </row>
        <row r="14">
          <cell r="A14">
            <v>11</v>
          </cell>
          <cell r="B14">
            <v>6</v>
          </cell>
          <cell r="C14" t="str">
            <v>KM</v>
          </cell>
          <cell r="D14">
            <v>72</v>
          </cell>
          <cell r="E14">
            <v>82</v>
          </cell>
          <cell r="F14">
            <v>112.5</v>
          </cell>
        </row>
        <row r="15">
          <cell r="A15">
            <v>12</v>
          </cell>
          <cell r="B15">
            <v>7</v>
          </cell>
          <cell r="C15" t="str">
            <v>KM</v>
          </cell>
          <cell r="D15">
            <v>76</v>
          </cell>
          <cell r="E15">
            <v>84</v>
          </cell>
          <cell r="F15">
            <v>115.8</v>
          </cell>
        </row>
        <row r="16">
          <cell r="A16">
            <v>13</v>
          </cell>
          <cell r="B16">
            <v>8</v>
          </cell>
          <cell r="C16" t="str">
            <v>KM</v>
          </cell>
          <cell r="D16">
            <v>79</v>
          </cell>
          <cell r="E16">
            <v>86</v>
          </cell>
          <cell r="F16">
            <v>118.5</v>
          </cell>
        </row>
        <row r="17">
          <cell r="A17">
            <v>14</v>
          </cell>
          <cell r="B17">
            <v>9</v>
          </cell>
          <cell r="C17" t="str">
            <v>KM</v>
          </cell>
          <cell r="D17">
            <v>82</v>
          </cell>
          <cell r="E17">
            <v>90</v>
          </cell>
          <cell r="F17">
            <v>121.9</v>
          </cell>
        </row>
        <row r="18">
          <cell r="A18">
            <v>15</v>
          </cell>
          <cell r="B18">
            <v>10</v>
          </cell>
          <cell r="C18" t="str">
            <v>KM</v>
          </cell>
          <cell r="D18">
            <v>85</v>
          </cell>
          <cell r="E18">
            <v>92</v>
          </cell>
          <cell r="F18">
            <v>125.1</v>
          </cell>
        </row>
        <row r="19">
          <cell r="A19">
            <v>16</v>
          </cell>
          <cell r="B19">
            <v>11</v>
          </cell>
          <cell r="C19" t="str">
            <v>KM</v>
          </cell>
          <cell r="D19">
            <v>89</v>
          </cell>
          <cell r="E19">
            <v>95</v>
          </cell>
          <cell r="F19">
            <v>128.5</v>
          </cell>
        </row>
        <row r="20">
          <cell r="A20">
            <v>17</v>
          </cell>
          <cell r="B20">
            <v>12</v>
          </cell>
          <cell r="C20" t="str">
            <v>KM</v>
          </cell>
          <cell r="D20">
            <v>91</v>
          </cell>
          <cell r="E20">
            <v>99</v>
          </cell>
          <cell r="F20">
            <v>131.80000000000001</v>
          </cell>
        </row>
        <row r="21">
          <cell r="A21">
            <v>18</v>
          </cell>
          <cell r="B21">
            <v>13</v>
          </cell>
          <cell r="C21" t="str">
            <v>KM</v>
          </cell>
          <cell r="D21">
            <v>94</v>
          </cell>
          <cell r="E21">
            <v>102</v>
          </cell>
          <cell r="F21">
            <v>134.4</v>
          </cell>
        </row>
        <row r="22">
          <cell r="A22">
            <v>19</v>
          </cell>
          <cell r="B22">
            <v>14</v>
          </cell>
          <cell r="C22" t="str">
            <v>KM</v>
          </cell>
          <cell r="D22">
            <v>97</v>
          </cell>
          <cell r="E22">
            <v>105</v>
          </cell>
          <cell r="F22">
            <v>137.80000000000001</v>
          </cell>
        </row>
        <row r="23">
          <cell r="A23">
            <v>20</v>
          </cell>
          <cell r="B23">
            <v>15</v>
          </cell>
          <cell r="C23" t="str">
            <v>KM</v>
          </cell>
          <cell r="D23">
            <v>100</v>
          </cell>
          <cell r="E23">
            <v>107</v>
          </cell>
          <cell r="F23">
            <v>141.1</v>
          </cell>
        </row>
        <row r="24">
          <cell r="A24">
            <v>21</v>
          </cell>
          <cell r="B24">
            <v>16</v>
          </cell>
          <cell r="C24" t="str">
            <v>KM</v>
          </cell>
          <cell r="D24">
            <v>102</v>
          </cell>
          <cell r="E24">
            <v>110</v>
          </cell>
          <cell r="F24">
            <v>144.4</v>
          </cell>
        </row>
        <row r="25">
          <cell r="A25">
            <v>22</v>
          </cell>
          <cell r="B25">
            <v>17</v>
          </cell>
          <cell r="C25" t="str">
            <v>KM</v>
          </cell>
          <cell r="D25">
            <v>106</v>
          </cell>
          <cell r="E25">
            <v>113</v>
          </cell>
          <cell r="F25">
            <v>147.69999999999999</v>
          </cell>
        </row>
        <row r="26">
          <cell r="A26">
            <v>23</v>
          </cell>
          <cell r="B26">
            <v>18</v>
          </cell>
          <cell r="C26" t="str">
            <v>KM</v>
          </cell>
          <cell r="D26">
            <v>109</v>
          </cell>
          <cell r="E26">
            <v>116</v>
          </cell>
          <cell r="F26">
            <v>150.4</v>
          </cell>
        </row>
        <row r="27">
          <cell r="A27">
            <v>24</v>
          </cell>
          <cell r="B27">
            <v>19</v>
          </cell>
          <cell r="C27" t="str">
            <v>KM</v>
          </cell>
          <cell r="D27">
            <v>112</v>
          </cell>
          <cell r="E27">
            <v>118</v>
          </cell>
          <cell r="F27">
            <v>153.80000000000001</v>
          </cell>
        </row>
        <row r="28">
          <cell r="A28">
            <v>25</v>
          </cell>
          <cell r="B28">
            <v>20</v>
          </cell>
          <cell r="C28" t="str">
            <v>KM</v>
          </cell>
          <cell r="D28">
            <v>115</v>
          </cell>
          <cell r="E28">
            <v>122</v>
          </cell>
          <cell r="F28">
            <v>157.1</v>
          </cell>
        </row>
        <row r="29">
          <cell r="A29">
            <v>26</v>
          </cell>
          <cell r="B29">
            <v>21</v>
          </cell>
          <cell r="C29" t="str">
            <v>KM</v>
          </cell>
          <cell r="D29">
            <v>117.5</v>
          </cell>
          <cell r="E29">
            <v>125</v>
          </cell>
          <cell r="F29">
            <v>161.15</v>
          </cell>
        </row>
        <row r="30">
          <cell r="A30">
            <v>27</v>
          </cell>
          <cell r="B30">
            <v>22</v>
          </cell>
          <cell r="C30" t="str">
            <v>KM</v>
          </cell>
          <cell r="D30">
            <v>120</v>
          </cell>
          <cell r="E30">
            <v>128</v>
          </cell>
          <cell r="F30">
            <v>165.2</v>
          </cell>
        </row>
        <row r="31">
          <cell r="A31">
            <v>28</v>
          </cell>
          <cell r="B31">
            <v>23</v>
          </cell>
          <cell r="C31" t="str">
            <v>KM</v>
          </cell>
          <cell r="D31">
            <v>122.5</v>
          </cell>
          <cell r="E31">
            <v>131</v>
          </cell>
          <cell r="F31">
            <v>169.25</v>
          </cell>
        </row>
        <row r="32">
          <cell r="A32">
            <v>29</v>
          </cell>
          <cell r="B32">
            <v>24</v>
          </cell>
          <cell r="C32" t="str">
            <v>KM</v>
          </cell>
          <cell r="D32">
            <v>125</v>
          </cell>
          <cell r="E32">
            <v>134</v>
          </cell>
          <cell r="F32">
            <v>173.3</v>
          </cell>
        </row>
        <row r="33">
          <cell r="A33">
            <v>30</v>
          </cell>
          <cell r="B33">
            <v>25</v>
          </cell>
          <cell r="C33" t="str">
            <v>KM</v>
          </cell>
          <cell r="D33">
            <v>127.5</v>
          </cell>
          <cell r="E33">
            <v>137</v>
          </cell>
          <cell r="F33">
            <v>177.35</v>
          </cell>
        </row>
        <row r="34">
          <cell r="A34">
            <v>31</v>
          </cell>
          <cell r="B34">
            <v>26</v>
          </cell>
          <cell r="C34" t="str">
            <v>KM</v>
          </cell>
          <cell r="D34">
            <v>130</v>
          </cell>
          <cell r="E34">
            <v>140</v>
          </cell>
          <cell r="F34">
            <v>181.4</v>
          </cell>
        </row>
        <row r="35">
          <cell r="A35">
            <v>32</v>
          </cell>
          <cell r="B35">
            <v>27</v>
          </cell>
          <cell r="C35" t="str">
            <v>KM</v>
          </cell>
          <cell r="D35">
            <v>132.5</v>
          </cell>
          <cell r="E35">
            <v>143</v>
          </cell>
          <cell r="F35">
            <v>185.45</v>
          </cell>
        </row>
        <row r="36">
          <cell r="A36">
            <v>33</v>
          </cell>
          <cell r="B36">
            <v>28</v>
          </cell>
          <cell r="C36" t="str">
            <v>KM</v>
          </cell>
          <cell r="D36">
            <v>135</v>
          </cell>
          <cell r="E36">
            <v>146</v>
          </cell>
          <cell r="F36">
            <v>189.5</v>
          </cell>
        </row>
        <row r="37">
          <cell r="A37">
            <v>34</v>
          </cell>
          <cell r="B37">
            <v>29</v>
          </cell>
          <cell r="C37" t="str">
            <v>KM</v>
          </cell>
          <cell r="D37">
            <v>137.5</v>
          </cell>
          <cell r="E37">
            <v>149</v>
          </cell>
          <cell r="F37">
            <v>193.55</v>
          </cell>
        </row>
        <row r="38">
          <cell r="A38">
            <v>35</v>
          </cell>
          <cell r="B38">
            <v>30</v>
          </cell>
          <cell r="C38" t="str">
            <v>KM</v>
          </cell>
          <cell r="D38">
            <v>140</v>
          </cell>
          <cell r="E38">
            <v>152</v>
          </cell>
          <cell r="F38">
            <v>197.6</v>
          </cell>
        </row>
        <row r="39">
          <cell r="A39">
            <v>36</v>
          </cell>
          <cell r="B39">
            <v>31</v>
          </cell>
          <cell r="C39" t="str">
            <v>KM</v>
          </cell>
          <cell r="D39">
            <v>142.5</v>
          </cell>
          <cell r="E39">
            <v>155</v>
          </cell>
          <cell r="F39">
            <v>201.65</v>
          </cell>
        </row>
        <row r="40">
          <cell r="A40">
            <v>37</v>
          </cell>
          <cell r="B40">
            <v>32</v>
          </cell>
          <cell r="C40" t="str">
            <v>KM</v>
          </cell>
          <cell r="D40">
            <v>145</v>
          </cell>
          <cell r="E40">
            <v>158</v>
          </cell>
          <cell r="F40">
            <v>205.7</v>
          </cell>
        </row>
        <row r="41">
          <cell r="A41">
            <v>38</v>
          </cell>
          <cell r="B41">
            <v>33</v>
          </cell>
          <cell r="C41" t="str">
            <v>KM</v>
          </cell>
          <cell r="D41">
            <v>147.5</v>
          </cell>
          <cell r="E41">
            <v>161</v>
          </cell>
          <cell r="F41">
            <v>209.75</v>
          </cell>
        </row>
        <row r="42">
          <cell r="A42">
            <v>39</v>
          </cell>
          <cell r="B42">
            <v>34</v>
          </cell>
          <cell r="C42" t="str">
            <v>KM</v>
          </cell>
          <cell r="D42">
            <v>150</v>
          </cell>
          <cell r="E42">
            <v>164</v>
          </cell>
          <cell r="F42">
            <v>213.8</v>
          </cell>
        </row>
        <row r="43">
          <cell r="A43">
            <v>40</v>
          </cell>
          <cell r="B43">
            <v>35</v>
          </cell>
          <cell r="C43" t="str">
            <v>KM</v>
          </cell>
          <cell r="D43">
            <v>152.5</v>
          </cell>
          <cell r="E43">
            <v>167</v>
          </cell>
          <cell r="F43">
            <v>217.85</v>
          </cell>
        </row>
        <row r="44">
          <cell r="A44">
            <v>41</v>
          </cell>
          <cell r="B44">
            <v>36</v>
          </cell>
          <cell r="C44" t="str">
            <v>KM</v>
          </cell>
          <cell r="D44">
            <v>155</v>
          </cell>
          <cell r="E44">
            <v>170</v>
          </cell>
          <cell r="F44">
            <v>221.9</v>
          </cell>
        </row>
        <row r="45">
          <cell r="A45">
            <v>42</v>
          </cell>
          <cell r="B45">
            <v>37</v>
          </cell>
          <cell r="C45" t="str">
            <v>KM</v>
          </cell>
          <cell r="D45">
            <v>157.5</v>
          </cell>
          <cell r="E45">
            <v>173</v>
          </cell>
          <cell r="F45">
            <v>225.95</v>
          </cell>
        </row>
        <row r="46">
          <cell r="A46">
            <v>43</v>
          </cell>
          <cell r="B46">
            <v>38</v>
          </cell>
          <cell r="C46" t="str">
            <v>KM</v>
          </cell>
          <cell r="D46">
            <v>160</v>
          </cell>
          <cell r="E46">
            <v>176</v>
          </cell>
          <cell r="F46">
            <v>230</v>
          </cell>
        </row>
        <row r="47">
          <cell r="A47">
            <v>44</v>
          </cell>
          <cell r="B47">
            <v>39</v>
          </cell>
          <cell r="C47" t="str">
            <v>KM</v>
          </cell>
          <cell r="D47">
            <v>162.5</v>
          </cell>
          <cell r="E47">
            <v>179</v>
          </cell>
          <cell r="F47">
            <v>234.05</v>
          </cell>
        </row>
        <row r="48">
          <cell r="A48">
            <v>45</v>
          </cell>
          <cell r="B48">
            <v>40</v>
          </cell>
          <cell r="C48" t="str">
            <v>KM</v>
          </cell>
          <cell r="D48">
            <v>165</v>
          </cell>
          <cell r="E48">
            <v>182</v>
          </cell>
          <cell r="F48">
            <v>238.1</v>
          </cell>
        </row>
        <row r="49">
          <cell r="A49">
            <v>46</v>
          </cell>
          <cell r="B49">
            <v>41</v>
          </cell>
          <cell r="C49" t="str">
            <v>KM</v>
          </cell>
          <cell r="D49">
            <v>167.5</v>
          </cell>
          <cell r="E49">
            <v>185</v>
          </cell>
          <cell r="F49">
            <v>242.15</v>
          </cell>
        </row>
        <row r="50">
          <cell r="A50">
            <v>47</v>
          </cell>
          <cell r="B50">
            <v>42</v>
          </cell>
          <cell r="C50" t="str">
            <v>KM</v>
          </cell>
          <cell r="D50">
            <v>170</v>
          </cell>
          <cell r="E50">
            <v>188</v>
          </cell>
          <cell r="F50">
            <v>246.2</v>
          </cell>
        </row>
        <row r="51">
          <cell r="A51">
            <v>48</v>
          </cell>
          <cell r="B51">
            <v>43</v>
          </cell>
          <cell r="C51" t="str">
            <v>KM</v>
          </cell>
          <cell r="D51">
            <v>172.5</v>
          </cell>
          <cell r="E51">
            <v>191</v>
          </cell>
          <cell r="F51">
            <v>250.25</v>
          </cell>
        </row>
        <row r="52">
          <cell r="A52">
            <v>49</v>
          </cell>
          <cell r="B52">
            <v>44</v>
          </cell>
          <cell r="C52" t="str">
            <v>KM</v>
          </cell>
          <cell r="D52">
            <v>175</v>
          </cell>
          <cell r="E52">
            <v>194</v>
          </cell>
          <cell r="F52">
            <v>254.3</v>
          </cell>
        </row>
        <row r="53">
          <cell r="A53">
            <v>50</v>
          </cell>
          <cell r="B53">
            <v>45</v>
          </cell>
          <cell r="C53" t="str">
            <v>KM</v>
          </cell>
          <cell r="D53">
            <v>177.5</v>
          </cell>
          <cell r="E53">
            <v>197</v>
          </cell>
          <cell r="F53">
            <v>258.35000000000002</v>
          </cell>
        </row>
      </sheetData>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sheetData sheetId="115"/>
      <sheetData sheetId="116"/>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
      <sheetName val="ESTIMATE"/>
      <sheetName val="HDPE-pipe-rates"/>
      <sheetName val="pvc-pipe-rates"/>
      <sheetName val="Labour"/>
      <sheetName val="Material"/>
      <sheetName val="DATA-BASE"/>
      <sheetName val="Data"/>
      <sheetName val="DATA-ABSTRACT"/>
      <sheetName val="SUB-STN Bld Elec"/>
      <sheetName val="Secty Bld Elec"/>
      <sheetName val="G.Hostel-A elec"/>
      <sheetName val="G.Hostel-B elec"/>
      <sheetName val="K &amp; Dinning elec"/>
      <sheetName val="F. Housing-III &amp; IV elec)"/>
      <sheetName val="F. Housing-elec"/>
      <sheetName val="Principal qtrs- elec"/>
      <sheetName val="College - elec  "/>
      <sheetName val="El Data"/>
      <sheetName val="leads"/>
      <sheetName val="LEAD (old)"/>
      <sheetName val="Lead"/>
      <sheetName val="hdpe-rates"/>
      <sheetName val="hdpe weights"/>
      <sheetName val="ssr-rates"/>
      <sheetName val="pvc-rates"/>
      <sheetName val="PVC weights"/>
      <sheetName val="Data_Bit_I"/>
      <sheetName val="MRate"/>
      <sheetName val="DATAS"/>
      <sheetName val="Plant &amp;  Machinery"/>
      <sheetName val="Road data"/>
      <sheetName val="Iocount"/>
      <sheetName val="dBase"/>
      <sheetName val="labour-16-17"/>
      <sheetName val="Sheet3"/>
      <sheetName val="Lead-2014-15"/>
      <sheetName val="labour &amp; Centering"/>
      <sheetName val="Sheet1 (2)"/>
      <sheetName val="RMR"/>
      <sheetName val="Bridge Data 2005-06"/>
      <sheetName val="Mp-team 1"/>
      <sheetName val="MRATES"/>
      <sheetName val="R_Det"/>
      <sheetName val="Road Detail Est."/>
      <sheetName val="Sheet5"/>
      <sheetName val="COLUMN"/>
      <sheetName val="Process"/>
      <sheetName val="m"/>
      <sheetName val="Publicbuilding"/>
      <sheetName val="Wordsdata"/>
      <sheetName val="Det.SC2"/>
      <sheetName val="Summary"/>
      <sheetName val="Gates and Pergola Data"/>
      <sheetName val="abs road"/>
      <sheetName val="Lead statement"/>
      <sheetName val="Estimate "/>
      <sheetName val="lead-st"/>
      <sheetName val="GF SB Ok "/>
      <sheetName val="DISCOUNT"/>
      <sheetName val="0000000000000"/>
      <sheetName val="Sheet9"/>
      <sheetName val="Rates"/>
      <sheetName val="PS1"/>
      <sheetName val="Specification"/>
      <sheetName val="Levels"/>
      <sheetName val="lead charges"/>
      <sheetName val="r"/>
      <sheetName val="l"/>
      <sheetName val="Cover"/>
      <sheetName val="C-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Data"/>
      <sheetName val="drain rm data"/>
      <sheetName val="LOWEST RATES"/>
      <sheetName val="drain_rm_data"/>
      <sheetName val="LOWEST_RATES"/>
      <sheetName val="drain_rm_data1"/>
      <sheetName val="LOWEST_RATES1"/>
      <sheetName val="leads"/>
      <sheetName val="Labour"/>
      <sheetName val="Material"/>
      <sheetName val="Plant &amp;  Machinery"/>
      <sheetName val="Lookup"/>
      <sheetName val="drain_rm_data2"/>
      <sheetName val="LOWEST_RATES2"/>
      <sheetName val="Plant_&amp;__Machinery"/>
      <sheetName val="maya"/>
      <sheetName val="ESTIMATE"/>
      <sheetName val="abs road"/>
      <sheetName val="Road data"/>
      <sheetName val="0000000000000"/>
      <sheetName val="Data_Bit_I"/>
      <sheetName val="R_Det"/>
      <sheetName val="Sheet1 (2)"/>
      <sheetName val="Sheet1"/>
      <sheetName val="v"/>
      <sheetName val="mlead"/>
      <sheetName val="Plant 㫨  Machinery"/>
      <sheetName val="Plant_㫨__Machinery"/>
      <sheetName val="r"/>
      <sheetName val="sectorwise"/>
      <sheetName val="Pipe Areas"/>
      <sheetName val="banilad"/>
      <sheetName val="Quarry"/>
      <sheetName val="Elc.Stnd.Data-18-19-final "/>
      <sheetName val="Nspt-smp-final-ORIGINAL"/>
      <sheetName val="Elc.Stnd.Data-17-18 "/>
      <sheetName val="Design_abf"/>
      <sheetName val="Rates"/>
      <sheetName val="Av.G Level"/>
      <sheetName val="Sheet2"/>
      <sheetName val="drain_rm_data3"/>
      <sheetName val="LOWEST_RATES3"/>
      <sheetName val="Plant_&amp;__Machinery1"/>
      <sheetName val="abs_road"/>
      <sheetName val="Road_data"/>
      <sheetName val="Sheet1_(2)"/>
      <sheetName val="MRATES"/>
      <sheetName val="GROUND"/>
      <sheetName val="SECOND"/>
      <sheetName val="CD Data"/>
      <sheetName val="Data 07-08 "/>
      <sheetName val="Rate Analysis"/>
      <sheetName val="Convey"/>
      <sheetName val="m"/>
      <sheetName val="COVER"/>
      <sheetName val="rdamdata"/>
      <sheetName val="lead-st"/>
      <sheetName val="Levels"/>
      <sheetName val="Road Detail Est."/>
      <sheetName val="HEAD"/>
      <sheetName val="Input"/>
      <sheetName val="data existing_do not delete"/>
      <sheetName val="drain_rm_data4"/>
      <sheetName val="LOWEST_RATES4"/>
      <sheetName val="Plant_&amp;__Machinery2"/>
      <sheetName val="abs_road1"/>
      <sheetName val="Road_data1"/>
      <sheetName val="elect."/>
      <sheetName val="DETAILED  BOQ"/>
      <sheetName val="final abstract"/>
      <sheetName val="steel SF (slab-2)"/>
      <sheetName val="hdpe weights"/>
      <sheetName val="HS 1 BPT (2)all bpts"/>
      <sheetName val="Elc.Stnd.Data-18-19"/>
      <sheetName val="Sheet3"/>
      <sheetName val="nodes"/>
      <sheetName val="ssr-rates"/>
      <sheetName val="ww-march-02"/>
      <sheetName val="labour &amp; Centering"/>
      <sheetName val="GA"/>
      <sheetName val="Flight-1"/>
      <sheetName val="l"/>
      <sheetName val="LEAD STATEMENT"/>
      <sheetName val="Elc.Stnd.Data-17-18-final "/>
      <sheetName val="Cut Off Statement"/>
      <sheetName val="Specification"/>
      <sheetName val="Road data.PS"/>
      <sheetName val="eligibilty"/>
      <sheetName val="RMR"/>
      <sheetName val="Lead-2014-15"/>
      <sheetName val="Sheet1_(2)1"/>
      <sheetName val="Plant_㫨__Machinery1"/>
      <sheetName val="Pipe_Areas"/>
      <sheetName val="Elc_Stnd_Data-18-19-final_"/>
      <sheetName val="Elc_Stnd_Data-17-18_"/>
      <sheetName val="Av_G_Level"/>
      <sheetName val="CD_Data"/>
      <sheetName val="Part-A"/>
      <sheetName val="coverpage"/>
      <sheetName val="habs-list"/>
      <sheetName val="int-Dia"/>
      <sheetName val="HS final-2"/>
      <sheetName val="FORM7"/>
      <sheetName val="HDPE-pipe-rates"/>
      <sheetName val="pvc-pipe-rates"/>
      <sheetName val="HS 30.04.2015.Final"/>
      <sheetName val="ID"/>
      <sheetName val="HDPE"/>
      <sheetName val="Sheet9"/>
      <sheetName val="HS 1"/>
      <sheetName val="DATA_PRG"/>
      <sheetName val="zone-8"/>
      <sheetName val="MHNO_LEV"/>
      <sheetName val="ewst"/>
      <sheetName val="int-Dia-hdpe"/>
      <sheetName val="PVC"/>
      <sheetName val="Detailed"/>
      <sheetName val="Lead 09-10"/>
      <sheetName val="detls"/>
      <sheetName val="Bitumen trunk"/>
      <sheetName val="Feeder"/>
      <sheetName val="R99 etc"/>
      <sheetName val="Trunk unpaved"/>
      <sheetName val="Wordsdata"/>
      <sheetName val="segments-details"/>
      <sheetName val="int-Dia-pvc"/>
      <sheetName val="Abs"/>
      <sheetName val="DATA-BASE"/>
      <sheetName val="DATA-ABSTRACT"/>
      <sheetName val="Elc.data-20-21"/>
      <sheetName val="data- Civil"/>
      <sheetName val="2a.Est. Drainage System"/>
      <sheetName val="data- MS Gates &amp; Grills"/>
      <sheetName val="MS-Truss data"/>
      <sheetName val="SPT vs PHI"/>
      <sheetName val="Sheet5"/>
      <sheetName val="Data o"/>
      <sheetName val="TS memo"/>
      <sheetName val="mlead "/>
      <sheetName val="data1"/>
      <sheetName val="dBase"/>
      <sheetName val="stone"/>
      <sheetName val="index"/>
      <sheetName val="PROCTOR"/>
      <sheetName val="narsib~1"/>
      <sheetName val="SUMP1420KL@HW"/>
      <sheetName val="Mp-team 1"/>
      <sheetName val="Staff Acco."/>
      <sheetName val="mas_hab"/>
      <sheetName val="3405-2014"/>
      <sheetName val="wh_data_R"/>
      <sheetName val="wh_data"/>
      <sheetName val="CPHEEO"/>
    </sheetNames>
    <sheetDataSet>
      <sheetData sheetId="0" refreshError="1">
        <row r="7">
          <cell r="N7">
            <v>2424</v>
          </cell>
        </row>
        <row r="9">
          <cell r="N9">
            <v>431.64499999999998</v>
          </cell>
        </row>
        <row r="26">
          <cell r="N26">
            <v>295.47500000000002</v>
          </cell>
        </row>
        <row r="28">
          <cell r="N28">
            <v>340.47500000000002</v>
          </cell>
        </row>
      </sheetData>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sheetData sheetId="13" refreshError="1"/>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Sheet1"/>
      <sheetName val="Data"/>
      <sheetName val="Lookup"/>
      <sheetName val="Material"/>
      <sheetName val="Plant &amp;  Machinery"/>
      <sheetName val="leads"/>
      <sheetName val="ESTIMATE"/>
      <sheetName val="Data_Bit_I"/>
      <sheetName val="Labour"/>
      <sheetName val="abs road"/>
      <sheetName val="Road data"/>
      <sheetName val="Levels"/>
    </sheetNames>
    <sheetDataSet>
      <sheetData sheetId="0">
        <row r="20">
          <cell r="O20">
            <v>330.6</v>
          </cell>
        </row>
      </sheetData>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Lead"/>
      <sheetName val="DATA"/>
      <sheetName val="Lookup"/>
      <sheetName val="ESTIMATE"/>
      <sheetName val="PRECAST lightconc-II"/>
      <sheetName val="materials"/>
      <sheetName val="Data_Bit_I"/>
      <sheetName val="Lead(4380)"/>
      <sheetName val="leads"/>
      <sheetName val="Plant_&amp;__Machinery"/>
      <sheetName val="Summary_of_Rates"/>
      <sheetName val="Basic_Approach"/>
      <sheetName val="temp-SDData (2)"/>
      <sheetName val="OHSR Design"/>
      <sheetName val="Convey"/>
      <sheetName val="maya"/>
      <sheetName val="Plant_&amp;__Machinery3"/>
      <sheetName val="Summary_of_Rates3"/>
      <sheetName val="Basic_Approach3"/>
      <sheetName val="Plant_&amp;__Machinery1"/>
      <sheetName val="Summary_of_Rates1"/>
      <sheetName val="Basic_Approach1"/>
      <sheetName val="Plant_&amp;__Machinery2"/>
      <sheetName val="Summary_of_Rates2"/>
      <sheetName val="Basic_Approach2"/>
      <sheetName val="coverpage"/>
      <sheetName val="RMR"/>
      <sheetName val="Road data"/>
      <sheetName val="c.d.abs.est."/>
      <sheetName val="DATA_PRG"/>
      <sheetName val="Lead 09-10"/>
      <sheetName val="Existing"/>
      <sheetName val="Rates"/>
      <sheetName val="Sheet3"/>
      <sheetName val="Newabstract"/>
      <sheetName val="mas_hab"/>
      <sheetName val="abs road"/>
    </sheetNames>
    <sheetDataSet>
      <sheetData sheetId="0"/>
      <sheetData sheetId="1"/>
      <sheetData sheetId="2" refreshError="1">
        <row r="25">
          <cell r="G25" t="str">
            <v>Input Rate</v>
          </cell>
        </row>
        <row r="49">
          <cell r="G49" t="str">
            <v>Input Rate</v>
          </cell>
        </row>
      </sheetData>
      <sheetData sheetId="3"/>
      <sheetData sheetId="4" refreshError="1">
        <row r="21">
          <cell r="D21" t="str">
            <v>Input Rate</v>
          </cell>
        </row>
        <row r="22">
          <cell r="D22" t="str">
            <v>Input Rate</v>
          </cell>
        </row>
        <row r="24">
          <cell r="D24" t="str">
            <v>Input Rate</v>
          </cell>
        </row>
        <row r="25">
          <cell r="D25" t="str">
            <v>Input Rate</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s>
    <sheetDataSet>
      <sheetData sheetId="0" refreshError="1"/>
      <sheetData sheetId="1" refreshError="1"/>
      <sheetData sheetId="2" refreshError="1">
        <row r="5">
          <cell r="G5">
            <v>6328</v>
          </cell>
        </row>
        <row r="8">
          <cell r="G8">
            <v>120</v>
          </cell>
        </row>
        <row r="10">
          <cell r="G10">
            <v>692</v>
          </cell>
        </row>
        <row r="19">
          <cell r="G19">
            <v>230</v>
          </cell>
        </row>
        <row r="21">
          <cell r="G21">
            <v>1700</v>
          </cell>
        </row>
        <row r="24">
          <cell r="G24">
            <v>6328</v>
          </cell>
        </row>
        <row r="51">
          <cell r="G51">
            <v>754</v>
          </cell>
        </row>
      </sheetData>
      <sheetData sheetId="3" refreshError="1"/>
      <sheetData sheetId="4" refreshError="1">
        <row r="14">
          <cell r="D14" t="str">
            <v>Input Rate</v>
          </cell>
        </row>
        <row r="15">
          <cell r="D15" t="str">
            <v>Input Rate</v>
          </cell>
        </row>
        <row r="16">
          <cell r="D16" t="str">
            <v>Input Rate</v>
          </cell>
        </row>
        <row r="39">
          <cell r="D39" t="str">
            <v>Input Rate</v>
          </cell>
        </row>
        <row r="40">
          <cell r="D40" t="str">
            <v>Input Rate</v>
          </cell>
        </row>
        <row r="41">
          <cell r="D41" t="str">
            <v>Input Rate</v>
          </cell>
        </row>
        <row r="44">
          <cell r="D44" t="str">
            <v>Input Rate</v>
          </cell>
        </row>
        <row r="61">
          <cell r="D61" t="str">
            <v>Input Rate</v>
          </cell>
        </row>
        <row r="64">
          <cell r="D64" t="str">
            <v>Input Rate</v>
          </cell>
        </row>
        <row r="65">
          <cell r="D65" t="str">
            <v>Input Rate</v>
          </cell>
        </row>
        <row r="66">
          <cell r="D66" t="str">
            <v>Input Rate</v>
          </cell>
        </row>
        <row r="67">
          <cell r="D67" t="str">
            <v>Input Rate</v>
          </cell>
        </row>
        <row r="89">
          <cell r="D89" t="str">
            <v>Input Rate</v>
          </cell>
        </row>
        <row r="91">
          <cell r="D91" t="str">
            <v>Input Rate</v>
          </cell>
        </row>
        <row r="92">
          <cell r="D92" t="str">
            <v>Input Rate</v>
          </cell>
        </row>
        <row r="133">
          <cell r="D133" t="str">
            <v>Input Rate</v>
          </cell>
        </row>
        <row r="135">
          <cell r="D135" t="str">
            <v>Input Rate</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veyance "/>
      <sheetName val="Civil-SOR"/>
      <sheetName val="ABS."/>
      <sheetName val="Abatract "/>
      <sheetName val="Dial.Civl"/>
      <sheetName val="CIVIL-Estimate"/>
      <sheetName val="Sheet2"/>
      <sheetName val="C-data"/>
      <sheetName val="WS-Estimate "/>
      <sheetName val="Estimate Ele."/>
      <sheetName val="HOSP-ELE-DET"/>
      <sheetName val="Elec-Datas"/>
      <sheetName val="Compound wall "/>
      <sheetName val="CC raod data"/>
      <sheetName val="CC ROAD."/>
      <sheetName val="Input"/>
      <sheetName val="LEAD"/>
      <sheetName val="Joinery"/>
      <sheetName val="WS-SoR"/>
      <sheetName val="WS SoR "/>
      <sheetName val="WS Data"/>
      <sheetName val="Sheet1"/>
      <sheetName val="Civil SoR"/>
      <sheetName val="Material"/>
      <sheetName val="Plant &amp;  Machinery"/>
      <sheetName val="p&amp;m"/>
      <sheetName val="comp-st(GEN)"/>
      <sheetName val="DATA"/>
      <sheetName val="Rates"/>
      <sheetName val="r"/>
      <sheetName val="leads"/>
      <sheetName val="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6">
          <cell r="D36">
            <v>0</v>
          </cell>
        </row>
      </sheetData>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ESIGEN_RCC_CULVERT"/>
      <sheetName val="DESIGENS_HP_CULVERT"/>
      <sheetName val="Material"/>
      <sheetName val="Plant &amp;  Machinery"/>
      <sheetName val="Lead"/>
      <sheetName val="Leads"/>
      <sheetName val="Lookup"/>
      <sheetName val="Input"/>
      <sheetName val="ESTIMATE"/>
      <sheetName val="Labour"/>
      <sheetName val="elec-data"/>
      <sheetName val="Legal Risk Analysis"/>
      <sheetName val="DATA_PRG"/>
      <sheetName val="v"/>
      <sheetName val="r"/>
      <sheetName val="Data 07-08 "/>
      <sheetName val="abs road"/>
      <sheetName val="coverpage"/>
      <sheetName val="Road data"/>
      <sheetName val="Iocount"/>
      <sheetName val="Sheet1"/>
      <sheetName val="lead-st"/>
      <sheetName val="rdamdata"/>
      <sheetName val="Data_Bit_I"/>
      <sheetName val="p&amp;m"/>
      <sheetName val="Boq - Flats"/>
      <sheetName val="GEN-ABS Del"/>
      <sheetName val="Bitumen trunk"/>
      <sheetName val="Feeder"/>
      <sheetName val="R99 etc"/>
      <sheetName val="Trunk unpaved"/>
      <sheetName val="Data_Base"/>
      <sheetName val="mas_hab"/>
      <sheetName val=" datas"/>
      <sheetName val="Rates"/>
      <sheetName val="Plant_&amp;__Machinery"/>
      <sheetName val="Legal_Risk_Analysis"/>
      <sheetName val="Data_07-08_"/>
      <sheetName val="abs_road"/>
      <sheetName val="Road_data"/>
      <sheetName val="Lead-2014-15"/>
    </sheetNames>
    <sheetDataSet>
      <sheetData sheetId="0" refreshError="1">
        <row r="67">
          <cell r="H67">
            <v>1410.4611040000002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ilets"/>
      <sheetName val="Lead"/>
      <sheetName val="GAB"/>
      <sheetName val="Building"/>
      <sheetName val="Leads"/>
      <sheetName val="Datas"/>
      <sheetName val="DATA"/>
      <sheetName val="Material"/>
      <sheetName val="Plant &amp;  Machinery"/>
      <sheetName val="Rates"/>
      <sheetName val="RMR"/>
      <sheetName val="Legal Risk Analysis"/>
      <sheetName val="elec-data"/>
      <sheetName val="Rates SSR 2008-09"/>
      <sheetName val="Input"/>
      <sheetName val="abs road"/>
      <sheetName val="R_Det"/>
      <sheetName val="Road data"/>
      <sheetName val="MRATES"/>
      <sheetName val="mas_hab"/>
      <sheetName val="Sheet3"/>
      <sheetName val="data existing_do not delete"/>
      <sheetName val="Labour"/>
      <sheetName val="Data 07-08 "/>
      <sheetName val="Data_Bit_I"/>
      <sheetName val="p&amp;m"/>
      <sheetName val="Specification"/>
      <sheetName val="lead statement"/>
    </sheetNames>
    <sheetDataSet>
      <sheetData sheetId="0"/>
      <sheetData sheetId="1"/>
      <sheetData sheetId="2"/>
      <sheetData sheetId="3"/>
      <sheetData sheetId="4">
        <row r="13">
          <cell r="C13" t="str">
            <v>sand</v>
          </cell>
          <cell r="D13" t="str">
            <v>Metal</v>
          </cell>
        </row>
        <row r="14">
          <cell r="B14">
            <v>1</v>
          </cell>
          <cell r="C14">
            <v>20.115243</v>
          </cell>
          <cell r="D14">
            <v>17.684649</v>
          </cell>
        </row>
        <row r="15">
          <cell r="B15">
            <v>2</v>
          </cell>
          <cell r="C15">
            <v>28.161340199999994</v>
          </cell>
          <cell r="D15">
            <v>24.758508599999999</v>
          </cell>
        </row>
        <row r="16">
          <cell r="B16">
            <v>3</v>
          </cell>
          <cell r="C16">
            <v>37.548453600000002</v>
          </cell>
          <cell r="D16">
            <v>37.548453600000002</v>
          </cell>
        </row>
        <row r="17">
          <cell r="B17">
            <v>4</v>
          </cell>
          <cell r="C17">
            <v>45.5945508</v>
          </cell>
          <cell r="D17">
            <v>45.5945508</v>
          </cell>
        </row>
        <row r="18">
          <cell r="B18">
            <v>5</v>
          </cell>
          <cell r="C18">
            <v>53.640648000000013</v>
          </cell>
          <cell r="D18">
            <v>53.640648000000013</v>
          </cell>
        </row>
        <row r="19">
          <cell r="B19">
            <v>6</v>
          </cell>
          <cell r="C19">
            <v>61.69064800000001</v>
          </cell>
          <cell r="D19">
            <v>61.69064800000001</v>
          </cell>
        </row>
        <row r="20">
          <cell r="B20">
            <v>7</v>
          </cell>
          <cell r="C20">
            <v>69.740648000000007</v>
          </cell>
          <cell r="D20">
            <v>69.740648000000007</v>
          </cell>
        </row>
        <row r="21">
          <cell r="B21">
            <v>8</v>
          </cell>
          <cell r="C21">
            <v>77.790648000000004</v>
          </cell>
          <cell r="D21">
            <v>77.790648000000004</v>
          </cell>
        </row>
        <row r="22">
          <cell r="B22">
            <v>9</v>
          </cell>
          <cell r="C22">
            <v>85.840648000000002</v>
          </cell>
          <cell r="D22">
            <v>85.840648000000002</v>
          </cell>
        </row>
        <row r="23">
          <cell r="B23">
            <v>10</v>
          </cell>
          <cell r="C23">
            <v>93.890647999999999</v>
          </cell>
          <cell r="D23">
            <v>93.890647999999999</v>
          </cell>
        </row>
        <row r="24">
          <cell r="B24">
            <v>11</v>
          </cell>
          <cell r="C24">
            <v>101.940648</v>
          </cell>
          <cell r="D24">
            <v>101.940648</v>
          </cell>
        </row>
        <row r="25">
          <cell r="B25">
            <v>12</v>
          </cell>
          <cell r="C25">
            <v>109.99064799999999</v>
          </cell>
          <cell r="D25">
            <v>109.99064799999999</v>
          </cell>
        </row>
        <row r="26">
          <cell r="B26">
            <v>13</v>
          </cell>
          <cell r="C26">
            <v>118.04064799999999</v>
          </cell>
          <cell r="D26">
            <v>118.04064799999999</v>
          </cell>
        </row>
        <row r="27">
          <cell r="B27">
            <v>14</v>
          </cell>
          <cell r="C27">
            <v>126.09064799999999</v>
          </cell>
          <cell r="D27">
            <v>126.09064799999999</v>
          </cell>
        </row>
        <row r="28">
          <cell r="B28">
            <v>15</v>
          </cell>
          <cell r="C28">
            <v>134.140648</v>
          </cell>
          <cell r="D28">
            <v>134.140648</v>
          </cell>
        </row>
        <row r="29">
          <cell r="B29">
            <v>16</v>
          </cell>
          <cell r="C29">
            <v>142.19064800000001</v>
          </cell>
          <cell r="D29">
            <v>142.19064800000001</v>
          </cell>
        </row>
        <row r="30">
          <cell r="B30">
            <v>17</v>
          </cell>
          <cell r="C30">
            <v>150.24064800000002</v>
          </cell>
          <cell r="D30">
            <v>150.24064800000002</v>
          </cell>
        </row>
        <row r="31">
          <cell r="B31">
            <v>18</v>
          </cell>
          <cell r="C31">
            <v>158.29064800000003</v>
          </cell>
          <cell r="D31">
            <v>158.29064800000003</v>
          </cell>
        </row>
        <row r="32">
          <cell r="B32">
            <v>19</v>
          </cell>
          <cell r="C32">
            <v>166.34064800000004</v>
          </cell>
          <cell r="D32">
            <v>166.34064800000004</v>
          </cell>
        </row>
        <row r="33">
          <cell r="B33">
            <v>20</v>
          </cell>
          <cell r="C33">
            <v>174.39064800000006</v>
          </cell>
          <cell r="D33">
            <v>174.39064800000006</v>
          </cell>
        </row>
        <row r="34">
          <cell r="B34">
            <v>21</v>
          </cell>
          <cell r="C34">
            <v>182.44064800000007</v>
          </cell>
          <cell r="D34">
            <v>182.44064800000007</v>
          </cell>
        </row>
        <row r="35">
          <cell r="B35">
            <v>22</v>
          </cell>
          <cell r="C35">
            <v>190.49064800000008</v>
          </cell>
          <cell r="D35">
            <v>190.49064800000008</v>
          </cell>
        </row>
        <row r="36">
          <cell r="B36">
            <v>23</v>
          </cell>
          <cell r="C36">
            <v>198.54064800000009</v>
          </cell>
          <cell r="D36">
            <v>198.54064800000009</v>
          </cell>
        </row>
        <row r="37">
          <cell r="B37">
            <v>24</v>
          </cell>
          <cell r="C37">
            <v>206.5906480000001</v>
          </cell>
          <cell r="D37">
            <v>206.5906480000001</v>
          </cell>
        </row>
        <row r="38">
          <cell r="B38">
            <v>25</v>
          </cell>
          <cell r="C38">
            <v>214.64064800000011</v>
          </cell>
          <cell r="D38">
            <v>214.64064800000011</v>
          </cell>
        </row>
        <row r="39">
          <cell r="B39">
            <v>26</v>
          </cell>
          <cell r="C39">
            <v>222.69064800000012</v>
          </cell>
          <cell r="D39">
            <v>222.69064800000012</v>
          </cell>
        </row>
        <row r="40">
          <cell r="B40">
            <v>27</v>
          </cell>
          <cell r="C40">
            <v>230.74064800000014</v>
          </cell>
          <cell r="D40">
            <v>230.74064800000014</v>
          </cell>
        </row>
        <row r="41">
          <cell r="B41">
            <v>28</v>
          </cell>
          <cell r="C41">
            <v>238.79064800000015</v>
          </cell>
          <cell r="D41">
            <v>238.79064800000015</v>
          </cell>
        </row>
        <row r="42">
          <cell r="B42">
            <v>29</v>
          </cell>
          <cell r="C42">
            <v>246.84064800000016</v>
          </cell>
          <cell r="D42">
            <v>246.84064800000016</v>
          </cell>
        </row>
        <row r="43">
          <cell r="B43">
            <v>30</v>
          </cell>
          <cell r="C43">
            <v>254.89064800000017</v>
          </cell>
          <cell r="D43">
            <v>254.89064800000017</v>
          </cell>
        </row>
        <row r="44">
          <cell r="B44">
            <v>31</v>
          </cell>
          <cell r="C44">
            <v>261.60064800000015</v>
          </cell>
          <cell r="D44">
            <v>261.60064800000015</v>
          </cell>
        </row>
        <row r="45">
          <cell r="B45">
            <v>32</v>
          </cell>
          <cell r="C45">
            <v>268.31064800000013</v>
          </cell>
          <cell r="D45">
            <v>268.31064800000013</v>
          </cell>
        </row>
        <row r="46">
          <cell r="B46">
            <v>33</v>
          </cell>
          <cell r="C46">
            <v>275.02064800000011</v>
          </cell>
          <cell r="D46">
            <v>275.02064800000011</v>
          </cell>
        </row>
        <row r="47">
          <cell r="B47">
            <v>34</v>
          </cell>
          <cell r="C47">
            <v>281.73064800000009</v>
          </cell>
          <cell r="D47">
            <v>281.73064800000009</v>
          </cell>
        </row>
        <row r="48">
          <cell r="B48">
            <v>35</v>
          </cell>
          <cell r="C48">
            <v>288.44064800000007</v>
          </cell>
          <cell r="D48">
            <v>288.44064800000007</v>
          </cell>
        </row>
        <row r="49">
          <cell r="B49">
            <v>36</v>
          </cell>
          <cell r="C49">
            <v>295.15064800000005</v>
          </cell>
          <cell r="D49">
            <v>295.15064800000005</v>
          </cell>
        </row>
        <row r="50">
          <cell r="B50">
            <v>37</v>
          </cell>
          <cell r="C50">
            <v>301.86064800000003</v>
          </cell>
          <cell r="D50">
            <v>301.86064800000003</v>
          </cell>
        </row>
        <row r="51">
          <cell r="B51">
            <v>38</v>
          </cell>
          <cell r="C51">
            <v>308.57064800000001</v>
          </cell>
          <cell r="D51">
            <v>308.57064800000001</v>
          </cell>
        </row>
        <row r="52">
          <cell r="B52">
            <v>39</v>
          </cell>
          <cell r="C52">
            <v>315.28064799999999</v>
          </cell>
          <cell r="D52">
            <v>315.28064799999999</v>
          </cell>
        </row>
        <row r="53">
          <cell r="B53">
            <v>40</v>
          </cell>
          <cell r="C53">
            <v>321.99064799999996</v>
          </cell>
          <cell r="D53">
            <v>321.99064799999996</v>
          </cell>
        </row>
        <row r="54">
          <cell r="B54">
            <v>41</v>
          </cell>
          <cell r="C54">
            <v>328.70064799999994</v>
          </cell>
          <cell r="D54">
            <v>328.70064799999994</v>
          </cell>
        </row>
        <row r="55">
          <cell r="B55">
            <v>42</v>
          </cell>
          <cell r="C55">
            <v>335.41064799999992</v>
          </cell>
          <cell r="D55">
            <v>335.41064799999992</v>
          </cell>
        </row>
        <row r="56">
          <cell r="B56">
            <v>43</v>
          </cell>
          <cell r="C56">
            <v>342.1206479999999</v>
          </cell>
          <cell r="D56">
            <v>342.1206479999999</v>
          </cell>
        </row>
        <row r="57">
          <cell r="B57">
            <v>44</v>
          </cell>
          <cell r="C57">
            <v>348.83064799999988</v>
          </cell>
          <cell r="D57">
            <v>348.83064799999988</v>
          </cell>
        </row>
        <row r="58">
          <cell r="B58">
            <v>45</v>
          </cell>
          <cell r="C58">
            <v>355.54064799999986</v>
          </cell>
          <cell r="D58">
            <v>355.54064799999986</v>
          </cell>
        </row>
        <row r="59">
          <cell r="B59">
            <v>46</v>
          </cell>
          <cell r="C59">
            <v>362.25064799999984</v>
          </cell>
          <cell r="D59">
            <v>362.25064799999984</v>
          </cell>
        </row>
        <row r="60">
          <cell r="B60">
            <v>47</v>
          </cell>
          <cell r="C60">
            <v>368.96064799999982</v>
          </cell>
          <cell r="D60">
            <v>368.96064799999982</v>
          </cell>
        </row>
        <row r="61">
          <cell r="B61">
            <v>48</v>
          </cell>
          <cell r="C61">
            <v>375.6706479999998</v>
          </cell>
          <cell r="D61">
            <v>375.6706479999998</v>
          </cell>
        </row>
        <row r="62">
          <cell r="B62">
            <v>49</v>
          </cell>
          <cell r="C62">
            <v>382.38064799999978</v>
          </cell>
          <cell r="D62">
            <v>382.38064799999978</v>
          </cell>
        </row>
        <row r="63">
          <cell r="B63">
            <v>50</v>
          </cell>
          <cell r="C63">
            <v>389.09064799999976</v>
          </cell>
          <cell r="D63">
            <v>389.09064799999976</v>
          </cell>
        </row>
        <row r="64">
          <cell r="B64">
            <v>51</v>
          </cell>
          <cell r="C64">
            <v>395.80064799999974</v>
          </cell>
          <cell r="D64">
            <v>395.80064799999974</v>
          </cell>
        </row>
        <row r="65">
          <cell r="B65">
            <v>52</v>
          </cell>
          <cell r="C65">
            <v>402.51064799999972</v>
          </cell>
          <cell r="D65">
            <v>402.51064799999972</v>
          </cell>
        </row>
        <row r="66">
          <cell r="B66">
            <v>53</v>
          </cell>
          <cell r="C66">
            <v>409.2206479999997</v>
          </cell>
          <cell r="D66">
            <v>409.2206479999997</v>
          </cell>
        </row>
        <row r="67">
          <cell r="B67">
            <v>54</v>
          </cell>
          <cell r="C67">
            <v>415.93064799999968</v>
          </cell>
          <cell r="D67">
            <v>415.93064799999968</v>
          </cell>
        </row>
        <row r="68">
          <cell r="B68">
            <v>55</v>
          </cell>
          <cell r="C68">
            <v>422.64064799999966</v>
          </cell>
          <cell r="D68">
            <v>422.64064799999966</v>
          </cell>
        </row>
        <row r="69">
          <cell r="B69">
            <v>56</v>
          </cell>
          <cell r="C69">
            <v>429.35064799999964</v>
          </cell>
          <cell r="D69">
            <v>429.35064799999964</v>
          </cell>
        </row>
        <row r="70">
          <cell r="B70">
            <v>57</v>
          </cell>
          <cell r="C70">
            <v>436.06064799999962</v>
          </cell>
          <cell r="D70">
            <v>436.06064799999962</v>
          </cell>
        </row>
        <row r="71">
          <cell r="B71">
            <v>58</v>
          </cell>
          <cell r="C71">
            <v>442.7706479999996</v>
          </cell>
          <cell r="D71">
            <v>442.7706479999996</v>
          </cell>
        </row>
        <row r="72">
          <cell r="B72">
            <v>59</v>
          </cell>
          <cell r="C72">
            <v>449.48064799999958</v>
          </cell>
          <cell r="D72">
            <v>449.48064799999958</v>
          </cell>
        </row>
        <row r="73">
          <cell r="B73">
            <v>60</v>
          </cell>
          <cell r="C73">
            <v>456.19064799999956</v>
          </cell>
          <cell r="D73">
            <v>456.19064799999956</v>
          </cell>
        </row>
        <row r="74">
          <cell r="B74">
            <v>61</v>
          </cell>
          <cell r="C74">
            <v>462.90064799999953</v>
          </cell>
          <cell r="D74">
            <v>462.90064799999953</v>
          </cell>
        </row>
        <row r="75">
          <cell r="B75">
            <v>62</v>
          </cell>
          <cell r="C75">
            <v>469.61064799999951</v>
          </cell>
          <cell r="D75">
            <v>469.61064799999951</v>
          </cell>
        </row>
        <row r="76">
          <cell r="B76">
            <v>63</v>
          </cell>
          <cell r="C76">
            <v>476.32064799999949</v>
          </cell>
          <cell r="D76">
            <v>476.32064799999949</v>
          </cell>
        </row>
        <row r="77">
          <cell r="B77">
            <v>64</v>
          </cell>
          <cell r="C77">
            <v>483.03064799999947</v>
          </cell>
          <cell r="D77">
            <v>483.03064799999947</v>
          </cell>
        </row>
        <row r="78">
          <cell r="B78">
            <v>65</v>
          </cell>
          <cell r="C78">
            <v>489.74064799999945</v>
          </cell>
          <cell r="D78">
            <v>489.74064799999945</v>
          </cell>
        </row>
        <row r="79">
          <cell r="B79">
            <v>66</v>
          </cell>
          <cell r="C79">
            <v>496.45064799999943</v>
          </cell>
          <cell r="D79">
            <v>496.45064799999943</v>
          </cell>
        </row>
        <row r="80">
          <cell r="B80">
            <v>67</v>
          </cell>
          <cell r="C80">
            <v>503.16064799999941</v>
          </cell>
          <cell r="D80">
            <v>503.16064799999941</v>
          </cell>
        </row>
        <row r="81">
          <cell r="B81">
            <v>68</v>
          </cell>
          <cell r="C81">
            <v>509.87064799999939</v>
          </cell>
          <cell r="D81">
            <v>509.87064799999939</v>
          </cell>
        </row>
        <row r="82">
          <cell r="B82">
            <v>69</v>
          </cell>
          <cell r="C82">
            <v>516.58064799999943</v>
          </cell>
          <cell r="D82">
            <v>516.58064799999943</v>
          </cell>
        </row>
        <row r="83">
          <cell r="B83">
            <v>70</v>
          </cell>
          <cell r="C83">
            <v>523.29064799999946</v>
          </cell>
          <cell r="D83">
            <v>523.29064799999946</v>
          </cell>
        </row>
        <row r="84">
          <cell r="B84">
            <v>71</v>
          </cell>
          <cell r="C84">
            <v>530.0006479999995</v>
          </cell>
          <cell r="D84">
            <v>530.0006479999995</v>
          </cell>
        </row>
        <row r="85">
          <cell r="B85">
            <v>72</v>
          </cell>
          <cell r="C85">
            <v>536.71064799999954</v>
          </cell>
          <cell r="D85">
            <v>536.71064799999954</v>
          </cell>
        </row>
        <row r="86">
          <cell r="B86">
            <v>73</v>
          </cell>
          <cell r="C86">
            <v>543.42064799999957</v>
          </cell>
          <cell r="D86">
            <v>543.42064799999957</v>
          </cell>
        </row>
        <row r="87">
          <cell r="B87">
            <v>74</v>
          </cell>
          <cell r="C87">
            <v>550.13064799999961</v>
          </cell>
          <cell r="D87">
            <v>550.13064799999961</v>
          </cell>
        </row>
        <row r="88">
          <cell r="B88">
            <v>75</v>
          </cell>
          <cell r="C88">
            <v>556.84064799999965</v>
          </cell>
          <cell r="D88">
            <v>556.84064799999965</v>
          </cell>
        </row>
        <row r="89">
          <cell r="B89">
            <v>76</v>
          </cell>
          <cell r="C89">
            <v>563.55064799999968</v>
          </cell>
          <cell r="D89">
            <v>563.55064799999968</v>
          </cell>
        </row>
        <row r="90">
          <cell r="B90">
            <v>77</v>
          </cell>
          <cell r="C90">
            <v>570.26064799999972</v>
          </cell>
          <cell r="D90">
            <v>570.26064799999972</v>
          </cell>
        </row>
        <row r="91">
          <cell r="B91">
            <v>78</v>
          </cell>
          <cell r="C91">
            <v>576.97064799999976</v>
          </cell>
          <cell r="D91">
            <v>576.97064799999976</v>
          </cell>
        </row>
        <row r="92">
          <cell r="B92">
            <v>79</v>
          </cell>
          <cell r="C92">
            <v>583.68064799999979</v>
          </cell>
          <cell r="D92">
            <v>583.68064799999979</v>
          </cell>
        </row>
        <row r="93">
          <cell r="B93">
            <v>80</v>
          </cell>
          <cell r="C93">
            <v>590.39064799999983</v>
          </cell>
          <cell r="D93">
            <v>590.39064799999983</v>
          </cell>
        </row>
        <row r="94">
          <cell r="B94">
            <v>81</v>
          </cell>
          <cell r="C94">
            <v>597.10064799999986</v>
          </cell>
          <cell r="D94">
            <v>597.10064799999986</v>
          </cell>
        </row>
        <row r="95">
          <cell r="B95">
            <v>82</v>
          </cell>
          <cell r="C95">
            <v>603.8106479999999</v>
          </cell>
          <cell r="D95">
            <v>603.8106479999999</v>
          </cell>
        </row>
        <row r="96">
          <cell r="B96">
            <v>83</v>
          </cell>
          <cell r="C96">
            <v>610.52064799999994</v>
          </cell>
          <cell r="D96">
            <v>610.52064799999994</v>
          </cell>
        </row>
        <row r="97">
          <cell r="B97">
            <v>84</v>
          </cell>
          <cell r="C97">
            <v>617.23064799999997</v>
          </cell>
          <cell r="D97">
            <v>617.23064799999997</v>
          </cell>
        </row>
        <row r="98">
          <cell r="B98">
            <v>85</v>
          </cell>
          <cell r="C98">
            <v>623.94064800000001</v>
          </cell>
          <cell r="D98">
            <v>623.94064800000001</v>
          </cell>
        </row>
        <row r="99">
          <cell r="B99">
            <v>86</v>
          </cell>
          <cell r="C99">
            <v>630.65064800000005</v>
          </cell>
          <cell r="D99">
            <v>630.65064800000005</v>
          </cell>
        </row>
        <row r="100">
          <cell r="B100">
            <v>87</v>
          </cell>
          <cell r="C100">
            <v>637.36064800000008</v>
          </cell>
          <cell r="D100">
            <v>637.36064800000008</v>
          </cell>
        </row>
        <row r="101">
          <cell r="B101">
            <v>88</v>
          </cell>
          <cell r="C101">
            <v>644.07064800000012</v>
          </cell>
          <cell r="D101">
            <v>644.07064800000012</v>
          </cell>
        </row>
        <row r="102">
          <cell r="B102">
            <v>89</v>
          </cell>
          <cell r="C102">
            <v>650.78064800000016</v>
          </cell>
          <cell r="D102">
            <v>650.78064800000016</v>
          </cell>
        </row>
        <row r="103">
          <cell r="B103">
            <v>90</v>
          </cell>
          <cell r="C103">
            <v>657.49064800000019</v>
          </cell>
          <cell r="D103">
            <v>657.49064800000019</v>
          </cell>
        </row>
        <row r="104">
          <cell r="B104">
            <v>91</v>
          </cell>
          <cell r="C104">
            <v>664.20064800000023</v>
          </cell>
          <cell r="D104">
            <v>664.20064800000023</v>
          </cell>
        </row>
        <row r="105">
          <cell r="B105">
            <v>92</v>
          </cell>
          <cell r="C105">
            <v>670.91064800000026</v>
          </cell>
          <cell r="D105">
            <v>670.91064800000026</v>
          </cell>
        </row>
        <row r="106">
          <cell r="B106">
            <v>93</v>
          </cell>
          <cell r="C106">
            <v>677.6206480000003</v>
          </cell>
          <cell r="D106">
            <v>677.6206480000003</v>
          </cell>
        </row>
        <row r="107">
          <cell r="B107">
            <v>94</v>
          </cell>
          <cell r="C107">
            <v>684.33064800000034</v>
          </cell>
          <cell r="D107">
            <v>684.33064800000034</v>
          </cell>
        </row>
        <row r="108">
          <cell r="B108">
            <v>95</v>
          </cell>
          <cell r="C108">
            <v>691.04064800000037</v>
          </cell>
          <cell r="D108">
            <v>691.04064800000037</v>
          </cell>
        </row>
        <row r="109">
          <cell r="B109">
            <v>96</v>
          </cell>
          <cell r="C109">
            <v>697.75064800000041</v>
          </cell>
          <cell r="D109">
            <v>697.75064800000041</v>
          </cell>
        </row>
        <row r="110">
          <cell r="B110">
            <v>97</v>
          </cell>
          <cell r="C110">
            <v>704.46064800000045</v>
          </cell>
          <cell r="D110">
            <v>704.46064800000045</v>
          </cell>
        </row>
        <row r="111">
          <cell r="B111">
            <v>98</v>
          </cell>
          <cell r="C111">
            <v>711.17064800000048</v>
          </cell>
          <cell r="D111">
            <v>711.17064800000048</v>
          </cell>
        </row>
        <row r="112">
          <cell r="B112">
            <v>99</v>
          </cell>
          <cell r="C112">
            <v>717.88064800000052</v>
          </cell>
          <cell r="D112">
            <v>717.88064800000052</v>
          </cell>
        </row>
        <row r="113">
          <cell r="B113">
            <v>100</v>
          </cell>
          <cell r="C113">
            <v>724.59064800000056</v>
          </cell>
          <cell r="D113">
            <v>724.59064800000056</v>
          </cell>
        </row>
      </sheetData>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M.Books "/>
      <sheetName val="CM Consumption "/>
      <sheetName val="M.Dates"/>
      <sheetName val="Sheet1"/>
      <sheetName val="Cover page"/>
      <sheetName val="Total"/>
      <sheetName val="1st bill before 94 GO "/>
      <sheetName val="1st bill Club "/>
      <sheetName val="1st bill 94 GO"/>
      <sheetName val="Rates 2006-07"/>
      <sheetName val="2nd bill "/>
      <sheetName val="LEAD 06-07"/>
      <sheetName val="3rd bill"/>
      <sheetName val="Rates 2007-08"/>
      <sheetName val="4th bill "/>
      <sheetName val="LEAD 07-08"/>
      <sheetName val="Data 07-08 "/>
      <sheetName val="LEAD 08-09"/>
      <sheetName val="Data 08-09"/>
      <sheetName val="Rates SSR 2008-09"/>
      <sheetName val="mas_hab"/>
      <sheetName val="Leads"/>
      <sheetName val="DATA"/>
      <sheetName val="RMR"/>
      <sheetName val="Input"/>
      <sheetName val="Lead"/>
      <sheetName val="Material"/>
      <sheetName val="Plant &amp;  Machinery"/>
      <sheetName val="MRATES"/>
      <sheetName val="Legal Risk 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60">
          <cell r="I60">
            <v>188</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5 (2)"/>
      <sheetName val="Sheet5"/>
      <sheetName val="GS"/>
      <sheetName val="TS"/>
      <sheetName val="Estimate"/>
      <sheetName val="BTR"/>
      <sheetName val="RMR"/>
      <sheetName val="Road data"/>
      <sheetName val="Hire charges"/>
      <sheetName val="Rates SSR 2008-09"/>
      <sheetName val="mas_hab"/>
      <sheetName val="Leads"/>
      <sheetName val="MRATES"/>
      <sheetName val="Levels"/>
      <sheetName val="DATA"/>
      <sheetName val="Sheet3"/>
      <sheetName val="r"/>
      <sheetName val="l"/>
      <sheetName val="Material"/>
      <sheetName val="Plant &amp;  Machinery"/>
      <sheetName val="80-100 (P)"/>
    </sheetNames>
    <sheetDataSet>
      <sheetData sheetId="0"/>
      <sheetData sheetId="1"/>
      <sheetData sheetId="2"/>
      <sheetData sheetId="3"/>
      <sheetData sheetId="4"/>
      <sheetData sheetId="5"/>
      <sheetData sheetId="6"/>
      <sheetData sheetId="7"/>
      <sheetData sheetId="8">
        <row r="30">
          <cell r="F30">
            <v>43000</v>
          </cell>
        </row>
      </sheetData>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Sheet5 (2)"/>
      <sheetName val="Sheet5"/>
      <sheetName val="GS"/>
      <sheetName val="TS"/>
      <sheetName val="Estimate"/>
      <sheetName val="BTR"/>
      <sheetName val="RMR"/>
      <sheetName val="Road data"/>
      <sheetName val="Hire charges"/>
      <sheetName val="Leads"/>
      <sheetName val="MRATES"/>
      <sheetName val="Rates SSR 2008-09"/>
      <sheetName val="Specification"/>
      <sheetName val="Material"/>
      <sheetName val="Plant &amp;  Machinery"/>
      <sheetName val="mas_hab"/>
      <sheetName val="DATA"/>
      <sheetName val="Lead statement"/>
      <sheetName val="Legal Risk Analysis"/>
      <sheetName val="Rates"/>
      <sheetName val="Labour _ Plant"/>
      <sheetName val="v"/>
      <sheetName val="Labour"/>
      <sheetName val="r"/>
      <sheetName val="l"/>
      <sheetName val="Sheet1 (2)"/>
      <sheetName val="Sheet3"/>
      <sheetName val="data existing_do not delete"/>
      <sheetName val="Data_Base"/>
      <sheetName val="80-100 (P)"/>
      <sheetName val="Data_Bit_I"/>
      <sheetName val="LEAD.2014-15 West"/>
      <sheetName val="SSR 2014-15 Rates"/>
    </sheetNames>
    <sheetDataSet>
      <sheetData sheetId="0"/>
      <sheetData sheetId="1"/>
      <sheetData sheetId="2"/>
      <sheetData sheetId="3"/>
      <sheetData sheetId="4"/>
      <sheetData sheetId="5"/>
      <sheetData sheetId="6"/>
      <sheetData sheetId="7"/>
      <sheetData sheetId="8">
        <row r="30">
          <cell r="F30">
            <v>43000</v>
          </cell>
        </row>
      </sheetData>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Com.wall"/>
      <sheetName val="CC"/>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 val="Sheet1"/>
      <sheetName val="r"/>
      <sheetName val="l"/>
      <sheetName val="Specification"/>
      <sheetName val="RMR"/>
      <sheetName val="Rates SSR 2008-09"/>
      <sheetName val="Sheet3"/>
      <sheetName val="leads"/>
      <sheetName val="Levels"/>
      <sheetName val="mas_hab"/>
      <sheetName val="MRATES"/>
      <sheetName val="Road data"/>
      <sheetName val="Lead"/>
      <sheetName val="Material"/>
      <sheetName val="Plant &amp;  Machine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age"/>
      <sheetName val="C.page (2)"/>
      <sheetName val="C.page (3)"/>
      <sheetName val="Com.wall"/>
      <sheetName val="CC"/>
      <sheetName val="levelling"/>
      <sheetName val="Whether proof"/>
      <sheetName val="O platform"/>
      <sheetName val="Toilet"/>
      <sheetName val="Ele"/>
      <sheetName val="data"/>
      <sheetName val="Roads"/>
      <sheetName val="Lead statement"/>
      <sheetName val="SSR 2010-11 Rates"/>
      <sheetName val="Hire charges"/>
      <sheetName val="centering"/>
      <sheetName val="40KL-250KL Estimate &amp; data"/>
      <sheetName val="CI specials for OHSR"/>
      <sheetName val="Sheet1"/>
      <sheetName val="MRATES"/>
      <sheetName val="Levels"/>
      <sheetName val="Rates SSR 2008-09"/>
      <sheetName val="RMR"/>
      <sheetName val="Material"/>
      <sheetName val="Plant &amp;  Machinery"/>
      <sheetName val="GEN-ABS Del"/>
      <sheetName val="khokho"/>
      <sheetName val="leads"/>
      <sheetName val="r"/>
      <sheetName val="l"/>
      <sheetName val="Specification"/>
      <sheetName val="Legal Risk Analysis"/>
      <sheetName val="SSR 2011-12 Rates"/>
      <sheetName val="Lead"/>
      <sheetName val="SubAnlysis"/>
      <sheetName val="labour coeff"/>
      <sheetName val="Road data"/>
      <sheetName val="Mp-team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Ls"/>
      <sheetName val="Levels"/>
      <sheetName val="abstract"/>
      <sheetName val="Levels (2)"/>
      <sheetName val="mother"/>
      <sheetName val="3060"/>
      <sheetName val="3090"/>
      <sheetName val="3120"/>
      <sheetName val="3150"/>
      <sheetName val="3180"/>
      <sheetName val="3210"/>
      <sheetName val="3240"/>
      <sheetName val="3270"/>
      <sheetName val="3300"/>
      <sheetName val="3330"/>
      <sheetName val="3360"/>
      <sheetName val="3390"/>
      <sheetName val="3420"/>
      <sheetName val="3450"/>
      <sheetName val="3480"/>
      <sheetName val="3510"/>
      <sheetName val="3540"/>
      <sheetName val="3570"/>
      <sheetName val="3600"/>
      <sheetName val="3630"/>
      <sheetName val="3660"/>
      <sheetName val="3690"/>
      <sheetName val="3720"/>
      <sheetName val="3750"/>
      <sheetName val="3780"/>
      <sheetName val="3810"/>
      <sheetName val="3840"/>
      <sheetName val="3870"/>
      <sheetName val="3900"/>
      <sheetName val="3930"/>
      <sheetName val="3960"/>
      <sheetName val="3990"/>
      <sheetName val="4020"/>
      <sheetName val="4050"/>
      <sheetName val="4080"/>
      <sheetName val="4110"/>
      <sheetName val="4140"/>
      <sheetName val="4170"/>
      <sheetName val="4200"/>
      <sheetName val="4230"/>
      <sheetName val="4260"/>
      <sheetName val="4290"/>
      <sheetName val="4320"/>
      <sheetName val="4350"/>
      <sheetName val="4380"/>
      <sheetName val="4400"/>
      <sheetName val="4410"/>
      <sheetName val="4440"/>
      <sheetName val="4470"/>
      <sheetName val="4500"/>
      <sheetName val="4530"/>
      <sheetName val="4560"/>
      <sheetName val="4590"/>
      <sheetName val="4620"/>
      <sheetName val="4650"/>
      <sheetName val="4680"/>
      <sheetName val="4710"/>
      <sheetName val="4740"/>
      <sheetName val="4770"/>
      <sheetName val="4800"/>
      <sheetName val="4830"/>
      <sheetName val="4860"/>
      <sheetName val="4890"/>
      <sheetName val="4920"/>
      <sheetName val="4930"/>
      <sheetName val="4940"/>
      <sheetName val="Material"/>
      <sheetName val="Plant &amp;  Machinery"/>
      <sheetName val="RMR"/>
      <sheetName val="r"/>
      <sheetName val="Sheet3"/>
      <sheetName val="Specification"/>
      <sheetName val="Leads"/>
      <sheetName val="maya"/>
      <sheetName val="l"/>
      <sheetName val="Road data"/>
      <sheetName val="MRATES"/>
      <sheetName val="Lead  RATES"/>
      <sheetName val="Lead statement"/>
      <sheetName val="DATA"/>
      <sheetName val="sectorwise"/>
      <sheetName val="coverpage"/>
      <sheetName val="Usage"/>
      <sheetName val="mas_hab"/>
      <sheetName val="ESTIMATE"/>
      <sheetName val="t_prsr"/>
      <sheetName val="wh"/>
      <sheetName val="detls"/>
      <sheetName val="GF SB Ok "/>
      <sheetName val="m1"/>
      <sheetName val="Labour"/>
      <sheetName val="sch"/>
      <sheetName val="Lead"/>
      <sheetName val="Levels_(2)"/>
      <sheetName val="Levels_(2)1"/>
      <sheetName val="Rates SSR 2008-09"/>
      <sheetName val="cover (2)"/>
      <sheetName val="Sheet2"/>
      <sheetName val="hdpe-rates"/>
      <sheetName val="hdpe weights"/>
      <sheetName val="ssr-rates"/>
      <sheetName val="pvc-rates"/>
      <sheetName val="PVC weights"/>
      <sheetName val="Data_Bit_I"/>
      <sheetName val="Nspt-smp-final-ORIGINAL"/>
      <sheetName val="Timesheet"/>
      <sheetName val="Levels_(2)5"/>
      <sheetName val="Plant_&amp;__Machinery2"/>
      <sheetName val="Road_data2"/>
      <sheetName val="Lead__RATES2"/>
      <sheetName val="Lead_statement2"/>
      <sheetName val="GF_SB_Ok_2"/>
      <sheetName val="Levels_(2)3"/>
      <sheetName val="Levels_(2)2"/>
      <sheetName val="Plant_&amp;__Machinery"/>
      <sheetName val="Road_data"/>
      <sheetName val="Lead__RATES"/>
      <sheetName val="Lead_statement"/>
      <sheetName val="GF_SB_Ok_"/>
      <sheetName val="Levels_(2)4"/>
      <sheetName val="Plant_&amp;__Machinery1"/>
      <sheetName val="Road_data1"/>
      <sheetName val="Lead__RATES1"/>
      <sheetName val="Lead_statement1"/>
      <sheetName val="GF_SB_Ok_1"/>
      <sheetName val="Bridge Data 2005-06"/>
      <sheetName val="EDWise"/>
      <sheetName val="DATA-BASE"/>
      <sheetName val="DATA-ABSTRACT"/>
      <sheetName val="MS Rates"/>
      <sheetName val="Valves"/>
      <sheetName val="GEN-ABS Del"/>
      <sheetName val="p&amp;m"/>
      <sheetName val="segments-details"/>
      <sheetName val="int-Dia-hdpe"/>
      <sheetName val="habs-list"/>
      <sheetName val="int-Dia-pvc"/>
      <sheetName val="HDPE-pipe-rates"/>
      <sheetName val="pvc-pipe-rates"/>
      <sheetName val="v"/>
      <sheetName val="RAFT"/>
      <sheetName val="index"/>
      <sheetName val="Data Road Rev"/>
      <sheetName val="Rates"/>
      <sheetName val="REVISED"/>
      <sheetName val="estimate "/>
      <sheetName val="Common "/>
      <sheetName val="data existing_do not delete"/>
      <sheetName val="HDPE"/>
      <sheetName val="DI"/>
      <sheetName val="pvc"/>
      <sheetName val="R_Det"/>
      <sheetName val="Data 07-08 "/>
      <sheetName val="sup dat"/>
      <sheetName val="m"/>
      <sheetName val="Road Detail Est."/>
      <sheetName val="Convey"/>
      <sheetName val="temp-SDData (2)"/>
      <sheetName val="CI"/>
      <sheetName val="data-sheet"/>
      <sheetName val="Boq"/>
      <sheetName val="data.f8.btr"/>
      <sheetName val="abs road"/>
      <sheetName val="hdpe_basic"/>
      <sheetName val="pvc_basic"/>
      <sheetName val="int-Dia"/>
      <sheetName val="Motor Data"/>
      <sheetName val="DATA_PRG"/>
      <sheetName val="wh_data_R"/>
      <sheetName val="wh_data"/>
      <sheetName val="CPHEEO"/>
      <sheetName val="Input"/>
      <sheetName val="COVER"/>
      <sheetName val="sg-clay(d)"/>
      <sheetName val="DI PIPE"/>
      <sheetName val="RUBBER GASKETS"/>
      <sheetName val="Levels_(2)6"/>
      <sheetName val="Plant_&amp;__Machinery3"/>
      <sheetName val="Road_data3"/>
      <sheetName val="Lead__RATES3"/>
      <sheetName val="Lead_statement3"/>
      <sheetName val="GF_SB_Ok_3"/>
      <sheetName val="AoR_Finishing"/>
      <sheetName val="Rate"/>
      <sheetName val="conc-foot-gradeslab"/>
      <sheetName val="Rates_SSR_2008-09"/>
      <sheetName val="hdpe_weights"/>
      <sheetName val="PVC_weights"/>
      <sheetName val="GEN-ABS_Del"/>
      <sheetName val="MS_Rates"/>
      <sheetName val="cover_(2)"/>
      <sheetName val="Bridge_Data_2005-06"/>
      <sheetName val="Data_Road_Rev"/>
      <sheetName val="estimate_"/>
      <sheetName val="Common_"/>
      <sheetName val="data_existing_do_not_delete"/>
      <sheetName val="M.R.O"/>
      <sheetName val="Lead statement ss5"/>
      <sheetName val="WATER-HAMMER"/>
      <sheetName val="labour &amp; Hire-20-21"/>
      <sheetName val="Gen.Abs."/>
      <sheetName val="Data base"/>
      <sheetName val="소상 &quot;1&quot;"/>
      <sheetName val="Lead 09-10"/>
      <sheetName val="Longitudinal"/>
      <sheetName val="pile rec(N Max tr)"/>
      <sheetName val="mlead"/>
      <sheetName val="ABS"/>
      <sheetName val="Masonry"/>
      <sheetName val="Improvements"/>
      <sheetName val="Detailed"/>
      <sheetName val="labour coeff"/>
      <sheetName val="Sheet1"/>
      <sheetName val="rdamdata"/>
      <sheetName val="lead-st"/>
      <sheetName val="PVC_dia"/>
      <sheetName val="0000000000000"/>
      <sheetName val="DISCOUNT"/>
      <sheetName val="Global factors"/>
      <sheetName val="quarry"/>
      <sheetName val="Iocount"/>
      <sheetName val="BASIC RATES"/>
      <sheetName val="Data_Base"/>
      <sheetName val="MRoad data"/>
      <sheetName val="Letter"/>
      <sheetName val="water-hammar-strenght"/>
      <sheetName val="Variables_x"/>
      <sheetName val="Load Details-220kV"/>
      <sheetName val="C-Mat"/>
      <sheetName val="Concrete_D."/>
      <sheetName val="BOQ - Plng"/>
      <sheetName val="Economic RisingMain  Ph-I"/>
    </sheetNames>
    <sheetDataSet>
      <sheetData sheetId="0" refreshError="1"/>
      <sheetData sheetId="1" refreshError="1">
        <row r="5">
          <cell r="O5">
            <v>96</v>
          </cell>
          <cell r="P5">
            <v>101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sheetData sheetId="102" refreshError="1"/>
      <sheetData sheetId="103"/>
      <sheetData sheetId="104"/>
      <sheetData sheetId="105"/>
      <sheetData sheetId="106"/>
      <sheetData sheetId="107"/>
      <sheetData sheetId="108"/>
      <sheetData sheetId="109" refreshError="1"/>
      <sheetData sheetId="110"/>
      <sheetData sheetId="111"/>
      <sheetData sheetId="112"/>
      <sheetData sheetId="113"/>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sheetData sheetId="131" refreshError="1"/>
      <sheetData sheetId="132" refreshError="1"/>
      <sheetData sheetId="133"/>
      <sheetData sheetId="134"/>
      <sheetData sheetId="135"/>
      <sheetData sheetId="136"/>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_SHEET"/>
      <sheetName val="ANNEX"/>
      <sheetName val="P_REPORT"/>
      <sheetName val="SPECIFICATION"/>
      <sheetName val="ABS"/>
      <sheetName val="ESTT_MOST"/>
      <sheetName val="m"/>
      <sheetName val="M2"/>
      <sheetName val="M3"/>
      <sheetName val="m1"/>
      <sheetName val="DATA"/>
      <sheetName val="LE"/>
      <sheetName val="Sheet1"/>
      <sheetName val="0000000000000"/>
      <sheetName val="Abstrct "/>
      <sheetName val="Abstrct  CD works"/>
      <sheetName val="est"/>
      <sheetName val="Quarry"/>
      <sheetName val="Lead"/>
      <sheetName val="Slab cul-2m span 1"/>
      <sheetName val="Slab cul-3m span 2"/>
      <sheetName val="Slab cul-2m span 3"/>
      <sheetName val="Slab cul-2m span 4"/>
      <sheetName val="CC over pitching"/>
      <sheetName val="Data CD"/>
      <sheetName val="Lead Statement"/>
      <sheetName val="package summary"/>
      <sheetName val="Nindugerla"/>
      <sheetName val="cc pavement(b)"/>
      <sheetName val="foundations (b)"/>
      <sheetName val="est  (mord)"/>
      <sheetName val="Check Slip"/>
      <sheetName val="Sub Estiamte (2)"/>
      <sheetName val="Field Data"/>
      <sheetName val="Field Data (2)"/>
      <sheetName val="Field Data (3)"/>
      <sheetName val="3day Count"/>
      <sheetName val="Gen. Abstract"/>
      <sheetName val="Levels"/>
      <sheetName val="r"/>
      <sheetName val="Fie,d Data"/>
      <sheetName val="Estimate "/>
      <sheetName val="HDPE"/>
      <sheetName val="DI"/>
      <sheetName val="pvc"/>
      <sheetName val="hdpe_basic"/>
      <sheetName val="pvc_basic"/>
      <sheetName val="Data.F8.BTR"/>
      <sheetName val="hdpe-rates"/>
      <sheetName val="hdpe weights"/>
      <sheetName val="ssr-rates"/>
      <sheetName val="pvc-rates"/>
      <sheetName val="PVC weights"/>
      <sheetName val="Class IV Qtr. Ele"/>
      <sheetName val="XXXXXXXXXXXXX"/>
      <sheetName val="XXXXXXXXXXXX0"/>
      <sheetName val="Leadstatement "/>
      <sheetName val="exe"/>
      <sheetName val="insp"/>
      <sheetName val="sp"/>
      <sheetName val="Sheet3"/>
      <sheetName val="sub-est"/>
      <sheetName val="ann-b"/>
      <sheetName val="EWCal"/>
      <sheetName val="Sheet4"/>
      <sheetName val="COR.EST"/>
      <sheetName val="Abstrct-Part A"/>
      <sheetName val="pvc-pipe-rates"/>
      <sheetName val="leads"/>
      <sheetName val="final abstract"/>
      <sheetName val="l"/>
      <sheetName val="Plant &amp;  Machinery"/>
      <sheetName val="Labour"/>
      <sheetName val="Material"/>
      <sheetName val="MRATES"/>
      <sheetName val="DATA_ENTRY"/>
      <sheetName val="BTLeads"/>
      <sheetName val="RMR"/>
      <sheetName val="GF SB Ok "/>
      <sheetName val="data existing_do not delete"/>
      <sheetName val="Sheet9"/>
      <sheetName val="GN_ST_10"/>
      <sheetName val="rdamdata"/>
      <sheetName val="sectorwise"/>
      <sheetName val="LEAD S 10-11"/>
      <sheetName val="HDPE-pipe-rates"/>
      <sheetName val="Specification report"/>
      <sheetName val="coverpage"/>
      <sheetName val="R_Det"/>
      <sheetName val="Road data"/>
      <sheetName val="mlead"/>
      <sheetName val="abs road"/>
      <sheetName val="C-data"/>
      <sheetName val="GEN-ABS Del"/>
      <sheetName val="Lead  RATES"/>
      <sheetName val="maya"/>
      <sheetName val="Input Sheet"/>
      <sheetName val="cover page"/>
      <sheetName val="Sheet2"/>
      <sheetName val="Specification Repoer"/>
      <sheetName val="DETAILED ESTIMATE (2)"/>
      <sheetName val="Data (2)"/>
      <sheetName val="DETAILED ESTIMATE"/>
      <sheetName val="detailed dt22.10.2014"/>
      <sheetName val="PSet(1Ph)"/>
      <sheetName val="comparative"/>
      <sheetName val="seigniorage"/>
      <sheetName val="electrification"/>
      <sheetName val="septic tank"/>
      <sheetName val="ELEC datas"/>
      <sheetName val="san data"/>
      <sheetName val="SEIGNORAGE"/>
      <sheetName val="convey"/>
      <sheetName val="SCHEDULE."/>
      <sheetName val="Est (2)"/>
      <sheetName val="report"/>
      <sheetName val="schedule"/>
      <sheetName val="id"/>
      <sheetName val="CI"/>
      <sheetName val="PRECAST lightconc-II"/>
      <sheetName val="Boq"/>
      <sheetName val="TBAL9697 -group wise  sdpl"/>
      <sheetName val="lead-st"/>
      <sheetName val="p&amp;m"/>
      <sheetName val="Data_Bit_I"/>
      <sheetName val="GA"/>
      <sheetName val="Abstrct_"/>
      <sheetName val="Abstrct__CD_works"/>
      <sheetName val="Slab_cul-2m_span_1"/>
      <sheetName val="Slab_cul-3m_span_2"/>
      <sheetName val="Slab_cul-2m_span_3"/>
      <sheetName val="Slab_cul-2m_span_4"/>
      <sheetName val="CC_over_pitching"/>
      <sheetName val="Data_CD"/>
      <sheetName val="Lead_Statement"/>
      <sheetName val="package_summary"/>
      <sheetName val="cc_pavement(b)"/>
      <sheetName val="foundations_(b)"/>
      <sheetName val="est__(mord)"/>
      <sheetName val="Check_Slip"/>
      <sheetName val="Sub_Estiamte_(2)"/>
      <sheetName val="Field_Data"/>
      <sheetName val="Field_Data_(2)"/>
      <sheetName val="Field_Data_(3)"/>
      <sheetName val="3day_Count"/>
      <sheetName val="Gen__Abstract"/>
      <sheetName val="Fie,d_Data"/>
      <sheetName val="Estimate_"/>
      <sheetName val="final_abstract"/>
      <sheetName val="PVC_dia"/>
      <sheetName val="sup dat"/>
      <sheetName val="Input"/>
      <sheetName val="Data_Base"/>
      <sheetName val="Factory_rates"/>
      <sheetName val="DATA-BASE"/>
      <sheetName val="Plant_&amp;__Machinery"/>
      <sheetName val="v"/>
      <sheetName val="DATA-ABSTRACT"/>
      <sheetName val="Bridge Data 2005-06"/>
      <sheetName val="Common "/>
      <sheetName val="Nspt-smp-final-ORIGINAL"/>
      <sheetName val="Work_sheet"/>
      <sheetName val="Sheet1 (2)"/>
      <sheetName val="GN-ST-10"/>
      <sheetName val="habs-list"/>
      <sheetName val="nodes"/>
      <sheetName val="other rates"/>
      <sheetName val="in Put sheet"/>
      <sheetName val="Part-A"/>
      <sheetName val="Rates2"/>
      <sheetName val="clvrt_data"/>
      <sheetName val="Bitumen trunk"/>
      <sheetName val="R99 etc"/>
      <sheetName val="Trunk unpaved"/>
      <sheetName val="mas_hab"/>
      <sheetName val="Plant_㫨__Machinery"/>
      <sheetName val="Plant 㫨  Machinery"/>
      <sheetName val="Rates"/>
      <sheetName val="Usage"/>
      <sheetName val="General"/>
      <sheetName val="CD_Data"/>
      <sheetName val="sch"/>
      <sheetName val="Conv. 13-14"/>
      <sheetName val="BTR"/>
      <sheetName val="Line"/>
      <sheetName val="segments-details"/>
      <sheetName val="int-Dia-hdpe"/>
      <sheetName val="int-Dia-pvc"/>
      <sheetName val="Feeder"/>
      <sheetName val="Variables"/>
      <sheetName val="ESTIMATE"/>
      <sheetName val="SSR 2010-11 Rates"/>
      <sheetName val="DATA_PRG"/>
      <sheetName val="Cover"/>
      <sheetName val="c.d.abs.est."/>
      <sheetName val="c.d.data (morth)"/>
      <sheetName val="rd.det.est"/>
      <sheetName val="rd.data"/>
      <sheetName val="mlead "/>
      <sheetName val="Gen Abs"/>
      <sheetName val="Conveayance charges"/>
      <sheetName val="Conveyance"/>
      <sheetName val="Hire"/>
      <sheetName val="ewst"/>
      <sheetName val="cover (2)"/>
      <sheetName val="leads-11-12"/>
      <sheetName val="index"/>
      <sheetName val="cert"/>
      <sheetName val="data-WC"/>
      <sheetName val="Rate"/>
      <sheetName val="Rates SSR 2008-09"/>
      <sheetName val="well"/>
      <sheetName val="Rate Analysis"/>
      <sheetName val="Data chokanpally"/>
      <sheetName val="Data o"/>
      <sheetName val="Ellis &amp; WS&amp;S"/>
      <sheetName val="Drip mould &amp; Elevation"/>
      <sheetName val="Trussess"/>
      <sheetName val="Leadstatement_"/>
      <sheetName val="COR_EST"/>
      <sheetName val="Abstrct-Part_A"/>
      <sheetName val="TBAL9697_-group_wise__sdpl"/>
      <sheetName val="Data_F8_BTR"/>
      <sheetName val="hdpe_weights"/>
      <sheetName val="PVC_weights"/>
      <sheetName val="Class_IV_Qtr__Ele"/>
      <sheetName val="GF_SB_Ok_"/>
      <sheetName val="data_existing_do_not_delete"/>
      <sheetName val="Specification_report"/>
      <sheetName val="Road_data"/>
      <sheetName val="GEN-ABS_Del"/>
      <sheetName val="LEAD_S_10-11"/>
      <sheetName val="abs_road"/>
      <sheetName val="Lead__RATES"/>
      <sheetName val="PRECAST_lightconc-II"/>
      <sheetName val="Input_Sheet"/>
      <sheetName val="cover_page"/>
      <sheetName val="Specification_Repoer"/>
      <sheetName val="DETAILED_ESTIMATE_(2)"/>
      <sheetName val="Data_(2)"/>
      <sheetName val="DETAILED_ESTIMATE"/>
      <sheetName val="detailed_dt22_10_2014"/>
      <sheetName val="septic_tank"/>
      <sheetName val="ELEC_datas"/>
      <sheetName val="san_data"/>
      <sheetName val="SCHEDULE_"/>
      <sheetName val="Est_(2)"/>
      <sheetName val="Legal Risk Analysis"/>
      <sheetName val="conc-foot-gradeslab"/>
      <sheetName val="_5wgdhabfinal00_01"/>
      <sheetName val="Circular Column"/>
      <sheetName val="temp-SDData (2)"/>
      <sheetName val="Lead statement ss5"/>
      <sheetName val="Road Detail Est."/>
      <sheetName val="SPT vs PHI"/>
      <sheetName val="1V800"/>
      <sheetName val="entitlements"/>
      <sheetName val="fnote"/>
      <sheetName val="QDTS"/>
      <sheetName val="water-hammar-strenght"/>
      <sheetName val="AV-HDPE"/>
      <sheetName val="Di_gate-HDPE"/>
      <sheetName val="Masonry"/>
      <sheetName val="GBW"/>
      <sheetName val="sand"/>
      <sheetName val="stone"/>
      <sheetName val="int-Dia"/>
      <sheetName val="Rates-May-14"/>
      <sheetName val="LOCAL RATES"/>
      <sheetName val="Usage "/>
      <sheetName val="dlvoid"/>
      <sheetName val="detls"/>
      <sheetName val="Sorted"/>
      <sheetName val="WATER-HAMMER"/>
      <sheetName val="BM-HOOP"/>
      <sheetName val="MRMECADAMoad data"/>
      <sheetName val="Lookup"/>
      <sheetName val="t_prsr"/>
      <sheetName val="wh"/>
      <sheetName val="Staff Acco."/>
      <sheetName val="Sketch"/>
      <sheetName val="PRICE BID"/>
      <sheetName val="#REF"/>
      <sheetName val="Proj info- dump1"/>
      <sheetName val="PR-houdump"/>
      <sheetName val="EDWise"/>
    </sheetNames>
    <sheetDataSet>
      <sheetData sheetId="0" refreshError="1"/>
      <sheetData sheetId="1" refreshError="1"/>
      <sheetData sheetId="2" refreshError="1"/>
      <sheetData sheetId="3" refreshError="1"/>
      <sheetData sheetId="4" refreshError="1"/>
      <sheetData sheetId="5" refreshError="1"/>
      <sheetData sheetId="6" refreshError="1">
        <row r="3">
          <cell r="M3">
            <v>117</v>
          </cell>
        </row>
        <row r="149">
          <cell r="D149" t="str">
            <v>Bijnepally</v>
          </cell>
        </row>
      </sheetData>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2V_3M_SLAB (2)"/>
      <sheetName val="RD_X"/>
      <sheetName val="ROAD_DAM_100M"/>
      <sheetName val="RD_100M"/>
      <sheetName val="CC_WC"/>
      <sheetName val="RD_VENTES"/>
      <sheetName val="Levels"/>
      <sheetName val="Rates SSR 2008-09"/>
      <sheetName val="Lead statement"/>
      <sheetName val="m"/>
      <sheetName val="sectorwise"/>
      <sheetName val="RMR"/>
      <sheetName val="r"/>
      <sheetName val="l"/>
      <sheetName val="Publicbuilding"/>
      <sheetName val="Lead  RATES"/>
      <sheetName val="Specification"/>
      <sheetName val="Nspt-smp-final-ORIGINAL"/>
      <sheetName val="LEAD"/>
      <sheetName val="p&amp;m"/>
      <sheetName val="Material"/>
      <sheetName val="Plant &amp;  Machinery"/>
      <sheetName val="data existing_do not delete"/>
      <sheetName val="Bill_amt_qty_cc_1"/>
      <sheetName val="Leads"/>
      <sheetName val="Input"/>
      <sheetName val="Road data"/>
      <sheetName val="mlead"/>
      <sheetName val="abs road"/>
      <sheetName val="R_Det"/>
      <sheetName val="Labour"/>
      <sheetName val="detls"/>
      <sheetName val="Cover"/>
      <sheetName val="HDPE"/>
      <sheetName val="DI"/>
      <sheetName val="pvc"/>
      <sheetName val="Boq"/>
      <sheetName val="TBAL9697 -group wise  sdpl"/>
      <sheetName val="Lookup"/>
      <sheetName val="BTR"/>
      <sheetName val="pvc-pipe-rates"/>
    </sheetNames>
    <sheetDataSet>
      <sheetData sheetId="0">
        <row r="22">
          <cell r="B22">
            <v>0</v>
          </cell>
        </row>
      </sheetData>
      <sheetData sheetId="1"/>
      <sheetData sheetId="2" refreshError="1"/>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oling off pit"/>
      <sheetName val="Store&amp;Toilet"/>
      <sheetName val="Asr-MSSR"/>
      <sheetName val="Publicbuilding"/>
      <sheetName val="FORM7"/>
      <sheetName val="DATA"/>
      <sheetName val="m"/>
      <sheetName val="Levels"/>
      <sheetName val="PRECAST lightconc-II"/>
      <sheetName val="Material"/>
      <sheetName val="Road data"/>
      <sheetName val="Design"/>
      <sheetName val="conc-foot-gradeslab"/>
      <sheetName val="Plant &amp;  Machinery"/>
      <sheetName val="Labour"/>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oling off pit"/>
      <sheetName val="Store&amp;Toilet"/>
      <sheetName val="Asr-MSSR"/>
      <sheetName val="Publicbuilding"/>
      <sheetName val="FORM7"/>
      <sheetName val="DATA"/>
      <sheetName val="m"/>
      <sheetName val="Levels"/>
      <sheetName val="PRECAST lightconc-II"/>
      <sheetName val="Material"/>
      <sheetName val="Road data"/>
      <sheetName val="Plant &amp;  Machinery"/>
      <sheetName val="Labour"/>
      <sheetName val="Design"/>
      <sheetName val="conc-foot-gradeslab"/>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Line_Abstract"/>
      <sheetName val="Gen abs"/>
      <sheetName val="abs road"/>
      <sheetName val="Bridge"/>
      <sheetName val="HP abs"/>
      <sheetName val="BTR"/>
      <sheetName val="RMR"/>
      <sheetName val="Road data"/>
      <sheetName val="Certificates"/>
      <sheetName val="m lead"/>
      <sheetName val="mmlead"/>
      <sheetName val="TS_memo"/>
      <sheetName val="Spn_report"/>
      <sheetName val="Gen_abs"/>
      <sheetName val="abs_road"/>
      <sheetName val="HP_abs"/>
      <sheetName val="Road_data"/>
      <sheetName val="m_lead"/>
      <sheetName val="Specification report"/>
      <sheetName val="DATA"/>
      <sheetName val="wh_data"/>
      <sheetName val="wh_data_R"/>
      <sheetName val="CPHEEO"/>
      <sheetName val="input"/>
      <sheetName val="LEAD"/>
      <sheetName val="C-data"/>
      <sheetName val="Labour"/>
      <sheetName val="nodes"/>
      <sheetName val="Bitumen trunk"/>
      <sheetName val="Feeder"/>
      <sheetName val="R99 etc"/>
      <sheetName val="Trunk unpaved"/>
      <sheetName val="R_Det"/>
      <sheetName val="DISCOUNT"/>
      <sheetName val="ssr-rates"/>
      <sheetName val="r"/>
      <sheetName val="l"/>
      <sheetName val="Specification"/>
      <sheetName val="data existing_do not delete"/>
      <sheetName val="t_prsr"/>
      <sheetName val="wh"/>
      <sheetName val="Data.F8.BTR"/>
      <sheetName val="Publicbuilding"/>
      <sheetName val="pvc-pipe-rates"/>
      <sheetName val="m"/>
      <sheetName val="conc-foot-gradeslab"/>
      <sheetName val="Lookup"/>
      <sheetName val="Rates"/>
      <sheetName val="Boq - Flats"/>
      <sheetName val="Boq"/>
      <sheetName val="Material"/>
      <sheetName val="Plant &amp;  Machinery"/>
      <sheetName val="sch"/>
      <sheetName val="maya"/>
      <sheetName val="DATA-BASE"/>
      <sheetName val="DATA-ABSTRACT"/>
      <sheetName val="Lead statement"/>
      <sheetName val="Nspt-smp-final-ORIGINAL"/>
      <sheetName val="Levels"/>
      <sheetName val="TS_memo1"/>
      <sheetName val="Spn_report1"/>
      <sheetName val="Gen_abs1"/>
      <sheetName val="abs_road1"/>
      <sheetName val="HP_abs1"/>
      <sheetName val="Road_data1"/>
      <sheetName val="m_lead1"/>
      <sheetName val="Specification_report"/>
      <sheetName val="Bitumen_trunk"/>
      <sheetName val="R99_etc"/>
      <sheetName val="Trunk_unpaved"/>
      <sheetName val="data_existing_do_not_delete"/>
      <sheetName val="Data_F8_BTR"/>
      <sheetName val="SSR 2014-15 Rates"/>
      <sheetName val="Sheet1"/>
      <sheetName val="p&amp;m"/>
      <sheetName val="SECOND"/>
      <sheetName val="leads"/>
      <sheetName val="Sheet9"/>
    </sheetNames>
    <sheetDataSet>
      <sheetData sheetId="0">
        <row r="27">
          <cell r="F27" t="str">
            <v>Vizianagaram</v>
          </cell>
        </row>
      </sheetData>
      <sheetData sheetId="1">
        <row r="17">
          <cell r="G17" t="str">
            <v>Improvements to Itika to Turakanaiduvalasa  from km 3/6 to 7/700   in Vizianagaram District</v>
          </cell>
        </row>
      </sheetData>
      <sheetData sheetId="2">
        <row r="27">
          <cell r="F27" t="str">
            <v>Vizianagaram</v>
          </cell>
        </row>
      </sheetData>
      <sheetData sheetId="3">
        <row r="17">
          <cell r="G17" t="str">
            <v>Improvements to Itika to Turakanaiduvalasa  from km 3/6 to 7/700   in Vizianagaram District</v>
          </cell>
        </row>
      </sheetData>
      <sheetData sheetId="4"/>
      <sheetData sheetId="5"/>
      <sheetData sheetId="6"/>
      <sheetData sheetId="7"/>
      <sheetData sheetId="8"/>
      <sheetData sheetId="9"/>
      <sheetData sheetId="10"/>
      <sheetData sheetId="11"/>
      <sheetData sheetId="12">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row r="417">
          <cell r="K417">
            <v>1799</v>
          </cell>
        </row>
        <row r="511">
          <cell r="C511" t="str">
            <v>Providing dry rough stone revetment 300 mm thick with HBG stone of not less than 300 mm size including cost, seigniorage charges and conveyance of materials to site and including labour charges for packing the stones for revetment etc., complete for finis</v>
          </cell>
        </row>
        <row r="527">
          <cell r="K527">
            <v>557</v>
          </cell>
        </row>
        <row r="529">
          <cell r="C529" t="str">
            <v>Providing and laying filter material with Gravel underneath pitching in slopes including cost, seigniorage charges and conveyance of materials to site including labour charges  etc., complete for finished item of work as per MoRT&amp;H Specification 2504 (4th</v>
          </cell>
        </row>
        <row r="544">
          <cell r="K544">
            <v>413</v>
          </cell>
        </row>
        <row r="546">
          <cell r="C546" t="str">
            <v>Vibrated  cement concrete M 15 Grade Concrete using 40mm , 20mm and 10mm size HBG crushed stone aggregate (Coarse aggregate conforming to table 1000-1 and fine aggregate conforming to table 1000-2) including cost,seignorage and conveyance of all  material</v>
          </cell>
        </row>
        <row r="570">
          <cell r="K570">
            <v>2116</v>
          </cell>
        </row>
        <row r="572">
          <cell r="C572" t="str">
            <v>Vibrated  cement concrete M 15 Grade Concrete using 40mm , 20mm and 10mm size HBG crushed stone aggregate (Coarse aggregate conforming to table 1000-1 and fine aggregate conforming to table 1000-2) including cost,seignorage and conveyance of  all  materia</v>
          </cell>
        </row>
        <row r="596">
          <cell r="K596">
            <v>2238</v>
          </cell>
        </row>
        <row r="598">
          <cell r="C598" t="str">
            <v>Vibrated reinforced cement concrete M 20 grade  using  20mm &amp; 10mm  HBG crushed stone aggregate (Coarse aggregate conforming to table 1000-1 and fine aggregate conforming to table 1000-2) including cost, seigniorage conveyance of all materials to site and</v>
          </cell>
        </row>
        <row r="621">
          <cell r="K621">
            <v>2567</v>
          </cell>
        </row>
        <row r="623">
          <cell r="C623" t="str">
            <v>Vibrated reinforced cement concrete M 20 grade  using  20mm &amp; 10mm  HBG crushed stone aggregate (Coarse aggregate conforming to table 1000-1 and fine aggregate conforming to table 1000-2) including cost, seigniorage conveyance of all materials to site and</v>
          </cell>
        </row>
        <row r="646">
          <cell r="K646">
            <v>2801</v>
          </cell>
        </row>
        <row r="648">
          <cell r="C648" t="str">
            <v xml:space="preserve">Vibrated reinforced cement concrete M 30 grade using  20mm &amp; 10mm  HBG crushed stone aggregate (Coarse aggregate conforming to table 1000-1 and fine aggregate conforming to table 1000-2) including cost, seigniorage conveyance of all materials to site and </v>
          </cell>
        </row>
        <row r="671">
          <cell r="K671">
            <v>2544</v>
          </cell>
        </row>
        <row r="673">
          <cell r="C673" t="str">
            <v>Vibrated reinforced cement concrete M.25 grade  using  20mm &amp; 10mm  HBG crushed stone aggregate (Coarse aggregate conforming to table 1000-1 and fine aggregate conforming to table 1000-2) including cost, seigniorage conveyance of all materials to site and</v>
          </cell>
        </row>
        <row r="697">
          <cell r="K697">
            <v>2563</v>
          </cell>
        </row>
        <row r="699">
          <cell r="C699" t="str">
            <v>Vibrated cement concrete M 15 Grade Concrete using 40mm , 20mm and 10mm size HBG crushed stone aggregate  (Coarse aggregate conforming to table 1000-1 and fine aggregate conforming to table 1000-2) including cost,seignorage and conveyance of all  material</v>
          </cell>
        </row>
        <row r="721">
          <cell r="K721">
            <v>2035</v>
          </cell>
        </row>
        <row r="723">
          <cell r="C723" t="str">
            <v>Back filling behind Abutments with gravel including cost ,conveyance and  seigniorage of all materials to site etc., complete  as per   Clause 710.1.4 of IRC : 78and as per  MoRT&amp;H Specification No. 2200 (4th Revision) and as per Drawing and technical spe</v>
          </cell>
        </row>
        <row r="741">
          <cell r="K741">
            <v>345</v>
          </cell>
        </row>
        <row r="743">
          <cell r="C743"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57">
          <cell r="K757">
            <v>29374</v>
          </cell>
        </row>
        <row r="759">
          <cell r="C759"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73">
          <cell r="K773">
            <v>28982</v>
          </cell>
        </row>
        <row r="775">
          <cell r="C775" t="str">
            <v xml:space="preserve">Providing HYSD bars ( Fe-415 ) of different diameters, wrought and put up bars of all diameters including cost and conveyance of steel to site and all labour charges for fabrication of reinforcement including cutting, bending, binding rods, tying grills, </v>
          </cell>
        </row>
        <row r="789">
          <cell r="K789">
            <v>28933</v>
          </cell>
        </row>
        <row r="821">
          <cell r="C821" t="str">
            <v>Providing weep holes in VCC Abutment/ Wing wall/return wall with 100mm Diameter AC pipe  extending through the full width of the structure at 1.00m C/C in both horizontal and vertical direction so that the weep holes in each horizontal direction is stagge</v>
          </cell>
        </row>
        <row r="849">
          <cell r="K849">
            <v>57</v>
          </cell>
        </row>
      </sheetData>
      <sheetData sheetId="13"/>
      <sheetData sheetId="14"/>
      <sheetData sheetId="15"/>
      <sheetData sheetId="16"/>
      <sheetData sheetId="17"/>
      <sheetData sheetId="18">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19">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0">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1">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2">
        <row r="396">
          <cell r="C396" t="str">
            <v>Providing Vibrated Cement Concrete (1:3:6) mix using 40mm size HBG crushed stone aggregate and fine aggregate conforming to table 1000-2 of MoRT&amp;H including cost, seigniorage conveyance of all materials to site and labour charges, centering, machine mixin</v>
          </cell>
        </row>
      </sheetData>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ABS Estimate2"/>
      <sheetName val="Leads Entry"/>
      <sheetName val="Seinorage Road"/>
      <sheetName val="seiniorages CD works"/>
      <sheetName val="GenAbst"/>
      <sheetName val="Abstract"/>
      <sheetName val="Road data"/>
      <sheetName val="BTR"/>
      <sheetName val="RMR"/>
      <sheetName val="Rates"/>
      <sheetName val="AS_SR (SH)"/>
      <sheetName val="TS_SH "/>
      <sheetName val="Plan SH TS"/>
      <sheetName val="CD Work"/>
      <sheetName val="AS_DFR"/>
      <sheetName val="PM_CRN"/>
      <sheetName val="TS_CRN"/>
      <sheetName val="LEAD"/>
      <sheetName val="pvc-pipe-rates"/>
      <sheetName val="Plant &amp;  Machinery"/>
      <sheetName val="Labour"/>
    </sheetNames>
    <sheetDataSet>
      <sheetData sheetId="0"/>
      <sheetData sheetId="1"/>
      <sheetData sheetId="2"/>
      <sheetData sheetId="3">
        <row r="30">
          <cell r="I30">
            <v>0.05</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ABS Estimate2"/>
      <sheetName val="Leads Entry"/>
      <sheetName val="Seinorage Road"/>
      <sheetName val="seiniorages CD works"/>
      <sheetName val="GenAbst"/>
      <sheetName val="Abstract"/>
      <sheetName val="Road data"/>
      <sheetName val="BTR"/>
      <sheetName val="RMR"/>
      <sheetName val="Rates"/>
      <sheetName val="AS_SR (SH)"/>
      <sheetName val="TS_SH "/>
      <sheetName val="Plan SH TS"/>
      <sheetName val="CD Work"/>
      <sheetName val="AS_DFR"/>
      <sheetName val="PM_CRN"/>
      <sheetName val="TS_CRN"/>
      <sheetName val="LEAD"/>
      <sheetName val="pvc-pipe-rates"/>
      <sheetName val="Plant &amp;  Machinery"/>
      <sheetName val="Labour"/>
    </sheetNames>
    <sheetDataSet>
      <sheetData sheetId="0"/>
      <sheetData sheetId="1"/>
      <sheetData sheetId="2"/>
      <sheetData sheetId="3">
        <row r="30">
          <cell r="I30">
            <v>0.05</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ntents"/>
      <sheetName val="Plant &amp;  Machinery"/>
      <sheetName val="Labour"/>
      <sheetName val="Material"/>
      <sheetName val="Summary of Rates"/>
      <sheetName val="Preambles-Chapter"/>
      <sheetName val="Basic Approach"/>
      <sheetName val="Preamble-1"/>
      <sheetName val="Preamble-2"/>
      <sheetName val="Preamble-3"/>
      <sheetName val="Preamble-4"/>
      <sheetName val="Preamble-5"/>
      <sheetName val="Preamble-6"/>
      <sheetName val="Preamble-7"/>
      <sheetName val="Preamble-8"/>
      <sheetName val="Preamble-9"/>
      <sheetName val="Preamble-10"/>
      <sheetName val="Preamble-11"/>
      <sheetName val="Preamble-12"/>
      <sheetName val="Preamble-13"/>
      <sheetName val="Preamble-14"/>
      <sheetName val="Preamble-15"/>
      <sheetName val="Chapter-1"/>
      <sheetName val="Chapter-2"/>
      <sheetName val="Chapter-3"/>
      <sheetName val="Chapter-4"/>
      <sheetName val="Chapter-5"/>
      <sheetName val="Chapter-6"/>
      <sheetName val="Chapter-7"/>
      <sheetName val="Chapter-8"/>
      <sheetName val="Chapter-9"/>
      <sheetName val="Chapter-10"/>
      <sheetName val="Chapter-11"/>
      <sheetName val="Chapter-12"/>
      <sheetName val="Chapter-13"/>
      <sheetName val="Chapter-14"/>
      <sheetName val="Chapter-15"/>
      <sheetName val="Summary"/>
      <sheetName val="Abbreviations"/>
      <sheetName val="Sheet2"/>
      <sheetName val="pc"/>
      <sheetName val="ds2mt"/>
      <sheetName val="Dsskew2mt"/>
      <sheetName val="cway"/>
      <sheetName val="ccr"/>
      <sheetName val="deti"/>
      <sheetName val="cdabs"/>
      <sheetName val="PartA"/>
      <sheetName val="GA"/>
      <sheetName val="Rev"/>
      <sheetName val="Pw"/>
      <sheetName val="RD"/>
      <sheetName val="DRAIN"/>
      <sheetName val="PART-B"/>
      <sheetName val="spe"/>
      <sheetName val="Veth"/>
      <sheetName val="samu"/>
      <sheetName val="Lead"/>
      <sheetName val="Road data"/>
      <sheetName val="DATA"/>
      <sheetName val="pvc-pipe-rates"/>
      <sheetName val="r"/>
      <sheetName val="l"/>
      <sheetName val="nodes"/>
      <sheetName val="Lead statement"/>
      <sheetName val="Publicbuilding"/>
      <sheetName val="Boq"/>
      <sheetName val="p&amp;m"/>
      <sheetName val="Boq - Flats"/>
      <sheetName val="sch"/>
      <sheetName val="detls"/>
      <sheetName val="0000000000000"/>
      <sheetName val="MRATES"/>
      <sheetName val="Mortars"/>
      <sheetName val="m"/>
      <sheetName val="Iocount"/>
      <sheetName val="t_prsr"/>
      <sheetName val="wh"/>
      <sheetName val="Levels"/>
      <sheetName val="Data-Road "/>
      <sheetName val="other rates"/>
      <sheetName val="Hire"/>
      <sheetName val="Leads Entry"/>
      <sheetName val="SubAnalysis"/>
      <sheetName val="Plant_&amp;__Machinery3"/>
      <sheetName val="Summary_of_Rates3"/>
      <sheetName val="Basic_Approach3"/>
      <sheetName val="Plant_&amp;__Machinery1"/>
      <sheetName val="Summary_of_Rates1"/>
      <sheetName val="Basic_Approach1"/>
      <sheetName val="Plant_&amp;__Machinery"/>
      <sheetName val="Summary_of_Rates"/>
      <sheetName val="Basic_Approach"/>
      <sheetName val="Plant_&amp;__Machinery2"/>
      <sheetName val="Summary_of_Rates2"/>
      <sheetName val="Basic_Approach2"/>
      <sheetName val="Road_data"/>
      <sheetName val="Suppl-data"/>
      <sheetName val="sand"/>
      <sheetName val="stone"/>
      <sheetName val="index"/>
      <sheetName val="QTY"/>
      <sheetName val="mlead"/>
      <sheetName val="Hydraulic Design (Pipe)"/>
      <sheetName val="WATER-HAMMER"/>
      <sheetName val="INPUT"/>
      <sheetName val="coverpage"/>
      <sheetName val="maya"/>
      <sheetName val="Cover"/>
      <sheetName val="Relig-place"/>
      <sheetName val="SPT vs PHI"/>
      <sheetName val="Plant_&amp;__Machinery4"/>
      <sheetName val="Summary_of_Rates4"/>
      <sheetName val="Basic_Approach4"/>
      <sheetName val="Bitumen_trunk"/>
      <sheetName val="Feeder"/>
      <sheetName val="R99_etc"/>
      <sheetName val="Trunk_unpaved"/>
      <sheetName val="well"/>
      <sheetName val="Cover sheet"/>
      <sheetName val="GEN-ABS Del"/>
      <sheetName val="Footings"/>
      <sheetName val="RMR"/>
      <sheetName val="Data 07-08 "/>
      <sheetName val="RA-markate"/>
      <sheetName val="Rates"/>
      <sheetName val="DI PIPE"/>
      <sheetName val="RUBBER GASKETS"/>
      <sheetName val="MANHOLE"/>
      <sheetName val="Road Detail Est."/>
      <sheetName val="Lead statement ss5"/>
      <sheetName val="JAWAHAR-hyd-original"/>
      <sheetName val="not req 3"/>
      <sheetName val="Lead  RATES"/>
      <sheetName val="MRoad data"/>
      <sheetName val="Sheet1 (2)"/>
      <sheetName val="b asic rates"/>
      <sheetName val="Main sheet"/>
      <sheetName val="R_Det"/>
    </sheetNames>
    <sheetDataSet>
      <sheetData sheetId="0"/>
      <sheetData sheetId="1"/>
      <sheetData sheetId="2" refreshError="1">
        <row r="4">
          <cell r="G4" t="str">
            <v>Input Rate</v>
          </cell>
        </row>
        <row r="50">
          <cell r="G50" t="str">
            <v>Input Rate</v>
          </cell>
        </row>
      </sheetData>
      <sheetData sheetId="3" refreshError="1">
        <row r="3">
          <cell r="D3">
            <v>137</v>
          </cell>
        </row>
        <row r="14">
          <cell r="D14">
            <v>156</v>
          </cell>
        </row>
      </sheetData>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Set>
  </externalBook>
</externalLink>
</file>

<file path=xl/externalLinks/externalLink1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vc-pipe-rates"/>
      <sheetName val="HDPE-pipe-rates"/>
      <sheetName val="psc-pipe-rates"/>
      <sheetName val="ci-pipes-road-cross"/>
      <sheetName val="pipe-est (13habs)-bypass-Glsr"/>
      <sheetName val="ANX-I"/>
      <sheetName val="ANX-II"/>
      <sheetName val="Valve-cost"/>
      <sheetName val="specification report"/>
      <sheetName val="na1-pac3-gravity-lines"/>
      <sheetName val="Labour"/>
      <sheetName val="pipe-est_(13habs)-bypass-Glsr"/>
      <sheetName val="specification_report"/>
      <sheetName val="Nspt-smp-final-ORIGINAL"/>
      <sheetName val="DATA"/>
      <sheetName val="Material"/>
      <sheetName val="Plant &amp;  Machinery"/>
      <sheetName val="Levels"/>
      <sheetName val="sup dat"/>
      <sheetName val="WATER-HAMMER"/>
      <sheetName val="Bill_amt_qty_cc_1"/>
      <sheetName val="Road data"/>
      <sheetName val="Leads"/>
      <sheetName val="sch"/>
      <sheetName val="data existing_do not delete"/>
      <sheetName val="r"/>
      <sheetName val="l"/>
      <sheetName val="LEAD"/>
      <sheetName val="m"/>
      <sheetName val="Publicbuilding"/>
      <sheetName val="sand"/>
      <sheetName val="PVC_dia"/>
      <sheetName val="stone"/>
      <sheetName val="index"/>
      <sheetName val="nodes"/>
      <sheetName val="t_prsr"/>
      <sheetName val="wh"/>
      <sheetName val="Lead statement"/>
      <sheetName val="data-WC"/>
      <sheetName val="economic PM"/>
      <sheetName val="SubAnalysis"/>
      <sheetName val="GA"/>
      <sheetName val="Data_Base"/>
      <sheetName val="Specification"/>
      <sheetName val="Rates SSR 2008-09"/>
      <sheetName val="Sheet3"/>
      <sheetName val="design"/>
      <sheetName val="maya"/>
      <sheetName val="p&amp;m"/>
      <sheetName val="RMR"/>
      <sheetName val="Mortars"/>
      <sheetName val="MRATES"/>
      <sheetName val="Boq"/>
      <sheetName val="id"/>
      <sheetName val="Data-Road "/>
      <sheetName val="other rates"/>
      <sheetName val="Hire"/>
      <sheetName val="DATA-ABSTRACT"/>
      <sheetName val="Data_Bit_I"/>
      <sheetName val="sectorwise"/>
      <sheetName val="Leads Entry"/>
      <sheetName val="m lead"/>
      <sheetName val="RCC,Ret. Wall"/>
      <sheetName val="Road Detail Est."/>
      <sheetName val="detls"/>
      <sheetName val="pipe-est_(13habs)-bypass-Glsr1"/>
      <sheetName val="specification_report1"/>
      <sheetName val="sup_dat"/>
      <sheetName val="Plant_&amp;__Machinery"/>
      <sheetName val="Road_data"/>
      <sheetName val="data_existing_do_not_delete"/>
      <sheetName val="Sheet1 (2)"/>
      <sheetName val="Sheet2"/>
      <sheetName val="Cover"/>
      <sheetName val="conc-foot-gradeslab"/>
      <sheetName val="RateAnalysis"/>
      <sheetName val="Data_"/>
      <sheetName val="bASICDATA"/>
      <sheetName val="REL"/>
      <sheetName val="JAWAHAR-hyd-original"/>
      <sheetName val="Sheet1"/>
      <sheetName val="RATES"/>
      <sheetName val="abs road"/>
      <sheetName val="coverpage"/>
      <sheetName val="General"/>
      <sheetName val="Hydraulic Design (Pipe)"/>
      <sheetName val="Boq - Flats"/>
      <sheetName val="Det. AV road "/>
      <sheetName val="R_Det"/>
      <sheetName val="mp-team 1"/>
      <sheetName val="concrete"/>
      <sheetName val="v"/>
      <sheetName val="temp-SDData (2)"/>
    </sheetNames>
    <sheetDataSet>
      <sheetData sheetId="0"/>
      <sheetData sheetId="1"/>
      <sheetData sheetId="2"/>
      <sheetData sheetId="3"/>
      <sheetData sheetId="4"/>
      <sheetData sheetId="5"/>
      <sheetData sheetId="6"/>
      <sheetData sheetId="7"/>
      <sheetData sheetId="8"/>
      <sheetData sheetId="9"/>
      <sheetData sheetId="10" refreshError="1"/>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Set>
  </externalBook>
</externalLink>
</file>

<file path=xl/externalLinks/externalLink1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m-tsb"/>
      <sheetName val="ssr-rates"/>
      <sheetName val="t_prsr"/>
      <sheetName val="id"/>
      <sheetName val="wh"/>
      <sheetName val="id_whmr"/>
      <sheetName val="data existing_do not delete"/>
      <sheetName val="Plant &amp;  Machinery"/>
      <sheetName val="pvc-pipe-rates"/>
      <sheetName val="r"/>
      <sheetName val="banilad"/>
      <sheetName val="Mactan"/>
      <sheetName val="Mandaue"/>
      <sheetName val="mlead"/>
      <sheetName val="abs road"/>
      <sheetName val="coverpage"/>
      <sheetName val="RMR"/>
      <sheetName val="Road data"/>
      <sheetName val="R_Det"/>
      <sheetName val="10"/>
      <sheetName val="11"/>
      <sheetName val="12"/>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
      <sheetName val="14"/>
      <sheetName val="Data"/>
      <sheetName val="COST"/>
      <sheetName val="TBAL9697 -group wise  sdpl"/>
      <sheetName val="p&amp;m"/>
      <sheetName val="Staff Acco."/>
      <sheetName val="Lead Statement"/>
      <sheetName val="HDPE"/>
      <sheetName val="DI"/>
      <sheetName val="pvc"/>
      <sheetName val="Bridge Data 2005-06"/>
      <sheetName val="Legal Risk Analysis"/>
      <sheetName val="Boq Block A"/>
      <sheetName val="final abstract"/>
      <sheetName val="Lead"/>
      <sheetName val="steel SF (slab-2)"/>
      <sheetName val="Bill-12"/>
      <sheetName val="Class IV Qtr. Ele"/>
      <sheetName val="MRATES"/>
      <sheetName val="Cover"/>
      <sheetName val="DATA-BASE"/>
      <sheetName val="DATA-ABSTRACT"/>
      <sheetName val="Data.F8.BTR"/>
      <sheetName val="Common "/>
      <sheetName val="Sheet1 (2)"/>
      <sheetName val="wh_data"/>
      <sheetName val="wh_data_R"/>
      <sheetName val="CPHEEO"/>
      <sheetName val="input"/>
      <sheetName val="Bed Fall"/>
      <sheetName val="Title"/>
      <sheetName val="Ventway Calculations"/>
      <sheetName val="data_existing_do_not_delete"/>
      <sheetName val="Plant_&amp;__Machinery"/>
      <sheetName val="abs_road"/>
      <sheetName val="Road_data"/>
      <sheetName val="Work_sheet"/>
      <sheetName val="BWSCPlt"/>
      <sheetName val="CI"/>
      <sheetName val="G.R.P"/>
      <sheetName val="PSC REVISED"/>
      <sheetName val="m"/>
      <sheetName val="v"/>
      <sheetName val="0000000000000"/>
      <sheetName val="habs-list"/>
      <sheetName val="nodes"/>
      <sheetName val="Aug,02"/>
      <sheetName val="SSR 2016-17 Rates"/>
    </sheetNames>
    <sheetDataSet>
      <sheetData sheetId="0">
        <row r="3">
          <cell r="A3" t="str">
            <v>CODE</v>
          </cell>
        </row>
      </sheetData>
      <sheetData sheetId="1">
        <row r="3">
          <cell r="A3" t="str">
            <v>CODE</v>
          </cell>
        </row>
      </sheetData>
      <sheetData sheetId="2">
        <row r="3">
          <cell r="A3" t="str">
            <v>CODE</v>
          </cell>
        </row>
      </sheetData>
      <sheetData sheetId="3">
        <row r="3">
          <cell r="A3" t="str">
            <v>CODE</v>
          </cell>
          <cell r="B3" t="str">
            <v>TYPE</v>
          </cell>
          <cell r="C3" t="str">
            <v>OD</v>
          </cell>
          <cell r="D3" t="str">
            <v>CLASS</v>
          </cell>
          <cell r="E3" t="str">
            <v>ID</v>
          </cell>
        </row>
        <row r="4">
          <cell r="A4" t="str">
            <v>PVC463</v>
          </cell>
          <cell r="B4" t="str">
            <v>PVC</v>
          </cell>
          <cell r="C4">
            <v>63</v>
          </cell>
          <cell r="D4">
            <v>4</v>
          </cell>
          <cell r="E4">
            <v>59.2</v>
          </cell>
        </row>
        <row r="5">
          <cell r="A5" t="str">
            <v>PVC475</v>
          </cell>
          <cell r="B5" t="str">
            <v>PVC</v>
          </cell>
          <cell r="C5">
            <v>75</v>
          </cell>
          <cell r="D5">
            <v>4</v>
          </cell>
          <cell r="E5">
            <v>70.599999999999994</v>
          </cell>
        </row>
        <row r="6">
          <cell r="A6" t="str">
            <v>PVC490</v>
          </cell>
          <cell r="B6" t="str">
            <v>PVC</v>
          </cell>
          <cell r="C6">
            <v>90</v>
          </cell>
          <cell r="D6">
            <v>4</v>
          </cell>
          <cell r="E6">
            <v>84.8</v>
          </cell>
        </row>
        <row r="7">
          <cell r="A7" t="str">
            <v>PVC4110</v>
          </cell>
          <cell r="B7" t="str">
            <v>PVC</v>
          </cell>
          <cell r="C7">
            <v>110</v>
          </cell>
          <cell r="D7">
            <v>4</v>
          </cell>
          <cell r="E7">
            <v>104</v>
          </cell>
        </row>
        <row r="8">
          <cell r="A8" t="str">
            <v>PVC4125</v>
          </cell>
          <cell r="B8" t="str">
            <v>PVC</v>
          </cell>
          <cell r="C8">
            <v>125</v>
          </cell>
          <cell r="D8">
            <v>4</v>
          </cell>
          <cell r="E8">
            <v>118.2</v>
          </cell>
        </row>
        <row r="9">
          <cell r="A9" t="str">
            <v>PVC4140</v>
          </cell>
          <cell r="B9" t="str">
            <v>PVC</v>
          </cell>
          <cell r="C9">
            <v>140</v>
          </cell>
          <cell r="D9">
            <v>4</v>
          </cell>
          <cell r="E9">
            <v>132.4</v>
          </cell>
        </row>
        <row r="10">
          <cell r="A10" t="str">
            <v>PVC4160</v>
          </cell>
          <cell r="B10" t="str">
            <v>PVC</v>
          </cell>
          <cell r="C10">
            <v>160</v>
          </cell>
          <cell r="D10">
            <v>4</v>
          </cell>
          <cell r="E10">
            <v>151.4</v>
          </cell>
        </row>
        <row r="11">
          <cell r="A11" t="str">
            <v>PVC4180</v>
          </cell>
          <cell r="B11" t="str">
            <v>PVC</v>
          </cell>
          <cell r="C11">
            <v>180</v>
          </cell>
          <cell r="D11">
            <v>4</v>
          </cell>
          <cell r="E11">
            <v>170.2</v>
          </cell>
        </row>
        <row r="12">
          <cell r="A12" t="str">
            <v>PVC4200</v>
          </cell>
          <cell r="B12" t="str">
            <v>PVC</v>
          </cell>
          <cell r="C12">
            <v>200</v>
          </cell>
          <cell r="D12">
            <v>4</v>
          </cell>
          <cell r="E12">
            <v>189.4</v>
          </cell>
        </row>
        <row r="13">
          <cell r="A13" t="str">
            <v>PVC4225</v>
          </cell>
          <cell r="B13" t="str">
            <v>PVC</v>
          </cell>
          <cell r="C13">
            <v>225</v>
          </cell>
          <cell r="D13">
            <v>4</v>
          </cell>
          <cell r="E13">
            <v>213</v>
          </cell>
        </row>
        <row r="14">
          <cell r="A14" t="str">
            <v>PVC4250</v>
          </cell>
          <cell r="B14" t="str">
            <v>PVC</v>
          </cell>
          <cell r="C14">
            <v>250</v>
          </cell>
          <cell r="D14">
            <v>4</v>
          </cell>
          <cell r="E14">
            <v>237</v>
          </cell>
        </row>
        <row r="15">
          <cell r="A15" t="str">
            <v>PVC4280</v>
          </cell>
          <cell r="B15" t="str">
            <v>PVC</v>
          </cell>
          <cell r="C15">
            <v>280</v>
          </cell>
          <cell r="D15">
            <v>4</v>
          </cell>
          <cell r="E15">
            <v>265.2</v>
          </cell>
        </row>
        <row r="16">
          <cell r="A16" t="str">
            <v>PVC4315</v>
          </cell>
          <cell r="B16" t="str">
            <v>PVC</v>
          </cell>
          <cell r="C16">
            <v>315</v>
          </cell>
          <cell r="D16">
            <v>4</v>
          </cell>
          <cell r="E16">
            <v>298.39999999999998</v>
          </cell>
        </row>
        <row r="17">
          <cell r="A17" t="str">
            <v>PVC4355</v>
          </cell>
          <cell r="B17" t="str">
            <v>PVC</v>
          </cell>
          <cell r="C17">
            <v>355</v>
          </cell>
          <cell r="D17">
            <v>4</v>
          </cell>
        </row>
        <row r="18">
          <cell r="A18" t="str">
            <v>PVC4400</v>
          </cell>
          <cell r="B18" t="str">
            <v>PVC</v>
          </cell>
          <cell r="C18">
            <v>400</v>
          </cell>
          <cell r="D18">
            <v>4</v>
          </cell>
        </row>
        <row r="19">
          <cell r="A19" t="str">
            <v>PVC663</v>
          </cell>
          <cell r="B19" t="str">
            <v>PVC</v>
          </cell>
          <cell r="C19">
            <v>63</v>
          </cell>
          <cell r="D19">
            <v>6</v>
          </cell>
          <cell r="E19">
            <v>57.6</v>
          </cell>
        </row>
        <row r="20">
          <cell r="A20" t="str">
            <v>PVC675</v>
          </cell>
          <cell r="B20" t="str">
            <v>PVC</v>
          </cell>
          <cell r="C20">
            <v>75</v>
          </cell>
          <cell r="D20">
            <v>6</v>
          </cell>
          <cell r="E20">
            <v>68.8</v>
          </cell>
        </row>
        <row r="21">
          <cell r="A21" t="str">
            <v>PVC690</v>
          </cell>
          <cell r="B21" t="str">
            <v>PVC</v>
          </cell>
          <cell r="C21">
            <v>90</v>
          </cell>
          <cell r="D21">
            <v>6</v>
          </cell>
          <cell r="E21">
            <v>82.6</v>
          </cell>
        </row>
        <row r="22">
          <cell r="A22" t="str">
            <v>PVC6110</v>
          </cell>
          <cell r="B22" t="str">
            <v>PVC</v>
          </cell>
          <cell r="C22">
            <v>110</v>
          </cell>
          <cell r="D22">
            <v>6</v>
          </cell>
          <cell r="E22">
            <v>101.4</v>
          </cell>
        </row>
        <row r="23">
          <cell r="A23" t="str">
            <v>PVC6125</v>
          </cell>
          <cell r="B23" t="str">
            <v>PVC</v>
          </cell>
          <cell r="C23">
            <v>125</v>
          </cell>
          <cell r="D23">
            <v>6</v>
          </cell>
          <cell r="E23">
            <v>115</v>
          </cell>
        </row>
        <row r="24">
          <cell r="A24" t="str">
            <v>PVC6140</v>
          </cell>
          <cell r="B24" t="str">
            <v>PVC</v>
          </cell>
          <cell r="C24">
            <v>140</v>
          </cell>
          <cell r="D24">
            <v>6</v>
          </cell>
          <cell r="E24">
            <v>129</v>
          </cell>
        </row>
        <row r="25">
          <cell r="A25" t="str">
            <v>PVC6160</v>
          </cell>
          <cell r="B25" t="str">
            <v>PVC</v>
          </cell>
          <cell r="C25">
            <v>160</v>
          </cell>
          <cell r="D25">
            <v>6</v>
          </cell>
          <cell r="E25">
            <v>147.6</v>
          </cell>
        </row>
        <row r="26">
          <cell r="A26" t="str">
            <v>PVC6180</v>
          </cell>
          <cell r="B26" t="str">
            <v>PVC</v>
          </cell>
          <cell r="C26">
            <v>180</v>
          </cell>
          <cell r="D26">
            <v>6</v>
          </cell>
          <cell r="E26">
            <v>165.8</v>
          </cell>
        </row>
        <row r="27">
          <cell r="A27" t="str">
            <v>PVC6200</v>
          </cell>
          <cell r="B27" t="str">
            <v>PVC</v>
          </cell>
          <cell r="C27">
            <v>200</v>
          </cell>
          <cell r="D27">
            <v>6</v>
          </cell>
          <cell r="E27">
            <v>184.2</v>
          </cell>
        </row>
        <row r="28">
          <cell r="A28" t="str">
            <v>PVC6225</v>
          </cell>
          <cell r="B28" t="str">
            <v>PVC</v>
          </cell>
          <cell r="C28">
            <v>225</v>
          </cell>
          <cell r="D28">
            <v>6</v>
          </cell>
          <cell r="E28">
            <v>207.8</v>
          </cell>
        </row>
        <row r="29">
          <cell r="A29" t="str">
            <v>PVC6250</v>
          </cell>
          <cell r="B29" t="str">
            <v>PVC</v>
          </cell>
          <cell r="C29">
            <v>250</v>
          </cell>
          <cell r="D29">
            <v>6</v>
          </cell>
          <cell r="E29">
            <v>230.4</v>
          </cell>
        </row>
        <row r="30">
          <cell r="A30" t="str">
            <v>PVC6280</v>
          </cell>
          <cell r="B30" t="str">
            <v>PVC</v>
          </cell>
          <cell r="C30">
            <v>280</v>
          </cell>
          <cell r="D30">
            <v>6</v>
          </cell>
          <cell r="E30">
            <v>258</v>
          </cell>
        </row>
        <row r="31">
          <cell r="A31" t="str">
            <v>PVC6315</v>
          </cell>
          <cell r="B31" t="str">
            <v>PVC</v>
          </cell>
          <cell r="C31">
            <v>315</v>
          </cell>
          <cell r="D31">
            <v>6</v>
          </cell>
          <cell r="E31">
            <v>290.2</v>
          </cell>
        </row>
        <row r="32">
          <cell r="A32" t="str">
            <v>PVC6355</v>
          </cell>
          <cell r="B32" t="str">
            <v>PVC</v>
          </cell>
          <cell r="C32">
            <v>355</v>
          </cell>
          <cell r="D32">
            <v>6</v>
          </cell>
        </row>
        <row r="33">
          <cell r="A33" t="str">
            <v>PVC6400</v>
          </cell>
          <cell r="B33" t="str">
            <v>PVC</v>
          </cell>
          <cell r="C33">
            <v>400</v>
          </cell>
          <cell r="D33">
            <v>6</v>
          </cell>
        </row>
        <row r="34">
          <cell r="A34" t="str">
            <v>PVC1063</v>
          </cell>
          <cell r="B34" t="str">
            <v>PVC</v>
          </cell>
          <cell r="C34">
            <v>63</v>
          </cell>
          <cell r="D34">
            <v>10</v>
          </cell>
          <cell r="E34">
            <v>54.8</v>
          </cell>
        </row>
        <row r="35">
          <cell r="A35" t="str">
            <v>PVC1075</v>
          </cell>
          <cell r="B35" t="str">
            <v>PVC</v>
          </cell>
          <cell r="C35">
            <v>75</v>
          </cell>
          <cell r="D35">
            <v>10</v>
          </cell>
          <cell r="E35">
            <v>65.2</v>
          </cell>
        </row>
        <row r="36">
          <cell r="A36" t="str">
            <v>PVC1090</v>
          </cell>
          <cell r="B36" t="str">
            <v>PVC</v>
          </cell>
          <cell r="C36">
            <v>90</v>
          </cell>
          <cell r="D36">
            <v>10</v>
          </cell>
          <cell r="E36">
            <v>78.599999999999994</v>
          </cell>
        </row>
        <row r="37">
          <cell r="A37" t="str">
            <v>PVC10110</v>
          </cell>
          <cell r="B37" t="str">
            <v>PVC</v>
          </cell>
          <cell r="C37">
            <v>110</v>
          </cell>
          <cell r="D37">
            <v>10</v>
          </cell>
          <cell r="E37">
            <v>95.8</v>
          </cell>
        </row>
        <row r="38">
          <cell r="A38" t="str">
            <v>PVC10125</v>
          </cell>
          <cell r="B38" t="str">
            <v>PVC</v>
          </cell>
          <cell r="C38">
            <v>125</v>
          </cell>
          <cell r="D38">
            <v>10</v>
          </cell>
          <cell r="E38">
            <v>109</v>
          </cell>
        </row>
        <row r="39">
          <cell r="A39" t="str">
            <v>PVC10140</v>
          </cell>
          <cell r="B39" t="str">
            <v>PVC</v>
          </cell>
          <cell r="C39">
            <v>140</v>
          </cell>
          <cell r="D39">
            <v>10</v>
          </cell>
          <cell r="E39">
            <v>122.2</v>
          </cell>
        </row>
        <row r="40">
          <cell r="A40" t="str">
            <v>PVC10160</v>
          </cell>
          <cell r="B40" t="str">
            <v>PVC</v>
          </cell>
          <cell r="C40">
            <v>160</v>
          </cell>
          <cell r="D40">
            <v>10</v>
          </cell>
          <cell r="E40">
            <v>139.6</v>
          </cell>
        </row>
        <row r="41">
          <cell r="A41" t="str">
            <v>PVC10180</v>
          </cell>
          <cell r="B41" t="str">
            <v>PVC</v>
          </cell>
          <cell r="C41">
            <v>180</v>
          </cell>
          <cell r="D41">
            <v>10</v>
          </cell>
          <cell r="E41">
            <v>157.19999999999999</v>
          </cell>
        </row>
        <row r="42">
          <cell r="A42" t="str">
            <v>PVC10200</v>
          </cell>
          <cell r="B42" t="str">
            <v>PVC</v>
          </cell>
          <cell r="C42">
            <v>200</v>
          </cell>
          <cell r="D42">
            <v>10</v>
          </cell>
          <cell r="E42">
            <v>174.6</v>
          </cell>
        </row>
        <row r="43">
          <cell r="A43" t="str">
            <v>PVC10225</v>
          </cell>
          <cell r="B43" t="str">
            <v>PVC</v>
          </cell>
          <cell r="C43">
            <v>225</v>
          </cell>
          <cell r="D43">
            <v>10</v>
          </cell>
          <cell r="E43">
            <v>196.4</v>
          </cell>
        </row>
        <row r="44">
          <cell r="A44" t="str">
            <v>PVC10250</v>
          </cell>
          <cell r="B44" t="str">
            <v>PVC</v>
          </cell>
          <cell r="C44">
            <v>250</v>
          </cell>
          <cell r="D44">
            <v>10</v>
          </cell>
          <cell r="E44">
            <v>218.2</v>
          </cell>
        </row>
        <row r="45">
          <cell r="A45" t="str">
            <v>PVC10280</v>
          </cell>
          <cell r="B45" t="str">
            <v>PVC</v>
          </cell>
          <cell r="C45">
            <v>280</v>
          </cell>
          <cell r="D45">
            <v>10</v>
          </cell>
          <cell r="E45">
            <v>244.4</v>
          </cell>
        </row>
        <row r="46">
          <cell r="A46" t="str">
            <v>PVC10315</v>
          </cell>
          <cell r="B46" t="str">
            <v>PVC</v>
          </cell>
          <cell r="C46">
            <v>315</v>
          </cell>
          <cell r="D46">
            <v>10</v>
          </cell>
          <cell r="E46">
            <v>275.2</v>
          </cell>
        </row>
        <row r="47">
          <cell r="A47" t="str">
            <v>PVC10355</v>
          </cell>
          <cell r="B47" t="str">
            <v>PVC</v>
          </cell>
          <cell r="C47">
            <v>355</v>
          </cell>
          <cell r="D47">
            <v>10</v>
          </cell>
        </row>
        <row r="48">
          <cell r="A48" t="str">
            <v>PVC10400</v>
          </cell>
          <cell r="B48" t="str">
            <v>PVC</v>
          </cell>
          <cell r="C48">
            <v>400</v>
          </cell>
          <cell r="D48">
            <v>10</v>
          </cell>
        </row>
        <row r="49">
          <cell r="A49" t="str">
            <v>HDPE463</v>
          </cell>
          <cell r="B49" t="str">
            <v>HDPE</v>
          </cell>
          <cell r="C49">
            <v>63</v>
          </cell>
          <cell r="D49">
            <v>4</v>
          </cell>
          <cell r="E49">
            <v>57</v>
          </cell>
        </row>
        <row r="50">
          <cell r="A50" t="str">
            <v>HDPE475</v>
          </cell>
          <cell r="B50" t="str">
            <v>HDPE</v>
          </cell>
          <cell r="C50">
            <v>75</v>
          </cell>
          <cell r="D50">
            <v>4</v>
          </cell>
          <cell r="E50">
            <v>68.2</v>
          </cell>
        </row>
        <row r="51">
          <cell r="A51" t="str">
            <v>HDPE490</v>
          </cell>
          <cell r="B51" t="str">
            <v>HDPE</v>
          </cell>
          <cell r="C51">
            <v>90</v>
          </cell>
          <cell r="D51">
            <v>4</v>
          </cell>
          <cell r="E51">
            <v>81.8</v>
          </cell>
        </row>
        <row r="52">
          <cell r="A52" t="str">
            <v>HDPE4110</v>
          </cell>
          <cell r="B52" t="str">
            <v>HDPE</v>
          </cell>
          <cell r="C52">
            <v>110</v>
          </cell>
          <cell r="D52">
            <v>4</v>
          </cell>
          <cell r="E52">
            <v>100</v>
          </cell>
        </row>
        <row r="53">
          <cell r="A53" t="str">
            <v>HDPE4125</v>
          </cell>
          <cell r="B53" t="str">
            <v>HDPE</v>
          </cell>
          <cell r="C53">
            <v>125</v>
          </cell>
          <cell r="D53">
            <v>4</v>
          </cell>
          <cell r="E53">
            <v>113.8</v>
          </cell>
        </row>
        <row r="54">
          <cell r="A54" t="str">
            <v>HDPE4140</v>
          </cell>
          <cell r="B54" t="str">
            <v>HDPE</v>
          </cell>
          <cell r="C54">
            <v>140</v>
          </cell>
          <cell r="D54">
            <v>4</v>
          </cell>
          <cell r="E54">
            <v>127.6</v>
          </cell>
        </row>
        <row r="55">
          <cell r="A55" t="str">
            <v>HDPE4160</v>
          </cell>
          <cell r="B55" t="str">
            <v>HDPE</v>
          </cell>
          <cell r="C55">
            <v>160</v>
          </cell>
          <cell r="D55">
            <v>4</v>
          </cell>
          <cell r="E55">
            <v>145.80000000000001</v>
          </cell>
        </row>
        <row r="56">
          <cell r="A56" t="str">
            <v>HDPE4180</v>
          </cell>
          <cell r="B56" t="str">
            <v>HDPE</v>
          </cell>
          <cell r="C56">
            <v>180</v>
          </cell>
          <cell r="D56">
            <v>4</v>
          </cell>
          <cell r="E56">
            <v>164.2</v>
          </cell>
        </row>
        <row r="57">
          <cell r="A57" t="str">
            <v>HDPE4200</v>
          </cell>
          <cell r="B57" t="str">
            <v>HDPE</v>
          </cell>
          <cell r="C57">
            <v>200</v>
          </cell>
          <cell r="D57">
            <v>4</v>
          </cell>
          <cell r="E57">
            <v>182.6</v>
          </cell>
        </row>
        <row r="58">
          <cell r="A58" t="str">
            <v>HDPE4225</v>
          </cell>
          <cell r="B58" t="str">
            <v>HDPE</v>
          </cell>
          <cell r="C58">
            <v>225</v>
          </cell>
          <cell r="D58">
            <v>4</v>
          </cell>
          <cell r="E58">
            <v>205.4</v>
          </cell>
        </row>
        <row r="59">
          <cell r="A59" t="str">
            <v>HDPE4250</v>
          </cell>
          <cell r="B59" t="str">
            <v>HDPE</v>
          </cell>
          <cell r="C59">
            <v>250</v>
          </cell>
          <cell r="D59">
            <v>4</v>
          </cell>
          <cell r="E59">
            <v>228.2</v>
          </cell>
        </row>
        <row r="60">
          <cell r="A60" t="str">
            <v>HDPE4280</v>
          </cell>
          <cell r="B60" t="str">
            <v>HDPE</v>
          </cell>
          <cell r="C60">
            <v>280</v>
          </cell>
          <cell r="D60">
            <v>4</v>
          </cell>
          <cell r="E60">
            <v>255.8</v>
          </cell>
        </row>
        <row r="61">
          <cell r="A61" t="str">
            <v>HDPE4315</v>
          </cell>
          <cell r="B61" t="str">
            <v>HDPE</v>
          </cell>
          <cell r="C61">
            <v>315</v>
          </cell>
          <cell r="D61">
            <v>4</v>
          </cell>
          <cell r="E61">
            <v>287.60000000000002</v>
          </cell>
        </row>
        <row r="62">
          <cell r="A62" t="str">
            <v>HDPE4355</v>
          </cell>
          <cell r="B62" t="str">
            <v>HDPE</v>
          </cell>
          <cell r="C62">
            <v>355</v>
          </cell>
          <cell r="D62">
            <v>4</v>
          </cell>
          <cell r="E62">
            <v>324.39999999999998</v>
          </cell>
        </row>
        <row r="63">
          <cell r="A63" t="str">
            <v>HDPE4400</v>
          </cell>
          <cell r="B63" t="str">
            <v>HDPE</v>
          </cell>
          <cell r="C63">
            <v>400</v>
          </cell>
          <cell r="D63">
            <v>4</v>
          </cell>
          <cell r="E63">
            <v>364</v>
          </cell>
        </row>
        <row r="64">
          <cell r="A64" t="str">
            <v>HDPE663</v>
          </cell>
          <cell r="B64" t="str">
            <v>HDPE</v>
          </cell>
          <cell r="C64">
            <v>63</v>
          </cell>
          <cell r="D64">
            <v>6</v>
          </cell>
          <cell r="E64">
            <v>54.6</v>
          </cell>
        </row>
        <row r="65">
          <cell r="A65" t="str">
            <v>HDPE675</v>
          </cell>
          <cell r="B65" t="str">
            <v>HDPE</v>
          </cell>
          <cell r="C65">
            <v>75</v>
          </cell>
          <cell r="D65">
            <v>6</v>
          </cell>
          <cell r="E65">
            <v>65</v>
          </cell>
        </row>
        <row r="66">
          <cell r="A66" t="str">
            <v>HDPE690</v>
          </cell>
          <cell r="B66" t="str">
            <v>HDPE</v>
          </cell>
          <cell r="C66">
            <v>90</v>
          </cell>
          <cell r="D66">
            <v>6</v>
          </cell>
          <cell r="E66">
            <v>78.2</v>
          </cell>
        </row>
        <row r="67">
          <cell r="A67" t="str">
            <v>HDPE6110</v>
          </cell>
          <cell r="B67" t="str">
            <v>HDPE</v>
          </cell>
          <cell r="C67">
            <v>110</v>
          </cell>
          <cell r="D67">
            <v>6</v>
          </cell>
          <cell r="E67">
            <v>95.6</v>
          </cell>
        </row>
        <row r="68">
          <cell r="A68" t="str">
            <v>HDPE6125</v>
          </cell>
          <cell r="B68" t="str">
            <v>HDPE</v>
          </cell>
          <cell r="C68">
            <v>125</v>
          </cell>
          <cell r="D68">
            <v>6</v>
          </cell>
          <cell r="E68">
            <v>108.8</v>
          </cell>
        </row>
        <row r="69">
          <cell r="A69" t="str">
            <v>HDPE6140</v>
          </cell>
          <cell r="B69" t="str">
            <v>HDPE</v>
          </cell>
          <cell r="C69">
            <v>140</v>
          </cell>
          <cell r="D69">
            <v>6</v>
          </cell>
          <cell r="E69">
            <v>122</v>
          </cell>
        </row>
        <row r="70">
          <cell r="A70" t="str">
            <v>HDPE6160</v>
          </cell>
          <cell r="B70" t="str">
            <v>HDPE</v>
          </cell>
          <cell r="C70">
            <v>160</v>
          </cell>
          <cell r="D70">
            <v>6</v>
          </cell>
          <cell r="E70">
            <v>139.4</v>
          </cell>
        </row>
        <row r="71">
          <cell r="A71" t="str">
            <v>HDPE6180</v>
          </cell>
          <cell r="B71" t="str">
            <v>HDPE</v>
          </cell>
          <cell r="C71">
            <v>180</v>
          </cell>
          <cell r="D71">
            <v>6</v>
          </cell>
          <cell r="E71">
            <v>157</v>
          </cell>
        </row>
        <row r="72">
          <cell r="A72" t="str">
            <v>HDPE6200</v>
          </cell>
          <cell r="B72" t="str">
            <v>HDPE</v>
          </cell>
          <cell r="C72">
            <v>200</v>
          </cell>
          <cell r="D72">
            <v>6</v>
          </cell>
          <cell r="E72">
            <v>174.4</v>
          </cell>
        </row>
        <row r="73">
          <cell r="A73" t="str">
            <v>HDPE6225</v>
          </cell>
          <cell r="B73" t="str">
            <v>HDPE</v>
          </cell>
          <cell r="C73">
            <v>225</v>
          </cell>
          <cell r="D73">
            <v>6</v>
          </cell>
          <cell r="E73">
            <v>196.4</v>
          </cell>
        </row>
        <row r="74">
          <cell r="A74" t="str">
            <v>HDPE6250</v>
          </cell>
          <cell r="B74" t="str">
            <v>HDPE</v>
          </cell>
          <cell r="C74">
            <v>250</v>
          </cell>
          <cell r="D74">
            <v>6</v>
          </cell>
          <cell r="E74">
            <v>218.2</v>
          </cell>
        </row>
        <row r="75">
          <cell r="A75" t="str">
            <v>HDPE6280</v>
          </cell>
          <cell r="B75" t="str">
            <v>HDPE</v>
          </cell>
          <cell r="C75">
            <v>280</v>
          </cell>
          <cell r="D75">
            <v>6</v>
          </cell>
          <cell r="E75">
            <v>244.6</v>
          </cell>
        </row>
        <row r="76">
          <cell r="A76" t="str">
            <v>HDPE6315</v>
          </cell>
          <cell r="B76" t="str">
            <v>HDPE</v>
          </cell>
          <cell r="C76">
            <v>315</v>
          </cell>
          <cell r="D76">
            <v>6</v>
          </cell>
          <cell r="E76">
            <v>275.2</v>
          </cell>
        </row>
        <row r="77">
          <cell r="A77" t="str">
            <v>HDPE6355</v>
          </cell>
          <cell r="B77" t="str">
            <v>HDPE</v>
          </cell>
          <cell r="C77">
            <v>355</v>
          </cell>
          <cell r="D77">
            <v>6</v>
          </cell>
          <cell r="E77">
            <v>310.2</v>
          </cell>
        </row>
        <row r="78">
          <cell r="A78" t="str">
            <v>HDPE6400</v>
          </cell>
          <cell r="B78" t="str">
            <v>HDPE</v>
          </cell>
          <cell r="C78">
            <v>400</v>
          </cell>
          <cell r="D78">
            <v>6</v>
          </cell>
          <cell r="E78">
            <v>347.2</v>
          </cell>
        </row>
        <row r="79">
          <cell r="A79" t="str">
            <v>HDPE863</v>
          </cell>
          <cell r="B79" t="str">
            <v>HDPE</v>
          </cell>
          <cell r="C79">
            <v>63</v>
          </cell>
          <cell r="D79">
            <v>8</v>
          </cell>
          <cell r="E79">
            <v>52.2</v>
          </cell>
        </row>
        <row r="80">
          <cell r="A80" t="str">
            <v>HDPE875</v>
          </cell>
          <cell r="B80" t="str">
            <v>HDPE</v>
          </cell>
          <cell r="C80">
            <v>75</v>
          </cell>
          <cell r="D80">
            <v>8</v>
          </cell>
          <cell r="E80">
            <v>62.2</v>
          </cell>
        </row>
        <row r="81">
          <cell r="A81" t="str">
            <v>HDPE890</v>
          </cell>
          <cell r="B81" t="str">
            <v>HDPE</v>
          </cell>
          <cell r="C81">
            <v>90</v>
          </cell>
          <cell r="D81">
            <v>8</v>
          </cell>
          <cell r="E81">
            <v>74.8</v>
          </cell>
        </row>
        <row r="82">
          <cell r="A82" t="str">
            <v>HDPE8110</v>
          </cell>
          <cell r="B82" t="str">
            <v>HDPE</v>
          </cell>
          <cell r="C82">
            <v>110</v>
          </cell>
          <cell r="D82">
            <v>8</v>
          </cell>
          <cell r="E82">
            <v>91.4</v>
          </cell>
        </row>
        <row r="83">
          <cell r="A83" t="str">
            <v>HDPE8125</v>
          </cell>
          <cell r="B83" t="str">
            <v>HDPE</v>
          </cell>
          <cell r="C83">
            <v>125</v>
          </cell>
          <cell r="D83">
            <v>8</v>
          </cell>
          <cell r="E83">
            <v>104</v>
          </cell>
        </row>
        <row r="84">
          <cell r="A84" t="str">
            <v>HDPE8140</v>
          </cell>
          <cell r="B84" t="str">
            <v>HDPE</v>
          </cell>
          <cell r="C84">
            <v>140</v>
          </cell>
          <cell r="D84">
            <v>8</v>
          </cell>
          <cell r="E84">
            <v>116.6</v>
          </cell>
        </row>
        <row r="85">
          <cell r="A85" t="str">
            <v>HDPE8160</v>
          </cell>
          <cell r="B85" t="str">
            <v>HDPE</v>
          </cell>
          <cell r="C85">
            <v>160</v>
          </cell>
          <cell r="D85">
            <v>8</v>
          </cell>
          <cell r="E85">
            <v>133.4</v>
          </cell>
        </row>
        <row r="86">
          <cell r="A86" t="str">
            <v>HDPE8180</v>
          </cell>
          <cell r="B86" t="str">
            <v>HDPE</v>
          </cell>
          <cell r="C86">
            <v>180</v>
          </cell>
          <cell r="D86">
            <v>8</v>
          </cell>
          <cell r="E86">
            <v>150</v>
          </cell>
        </row>
        <row r="87">
          <cell r="A87" t="str">
            <v>HDPE8200</v>
          </cell>
          <cell r="B87" t="str">
            <v>HDPE</v>
          </cell>
          <cell r="C87">
            <v>200</v>
          </cell>
          <cell r="D87">
            <v>8</v>
          </cell>
          <cell r="E87">
            <v>166.8</v>
          </cell>
        </row>
        <row r="88">
          <cell r="A88" t="str">
            <v>HDPE8225</v>
          </cell>
          <cell r="B88" t="str">
            <v>HDPE</v>
          </cell>
          <cell r="C88">
            <v>225</v>
          </cell>
          <cell r="D88">
            <v>8</v>
          </cell>
          <cell r="E88">
            <v>187.8</v>
          </cell>
        </row>
        <row r="89">
          <cell r="A89" t="str">
            <v>HDPE8250</v>
          </cell>
          <cell r="B89" t="str">
            <v>HDPE</v>
          </cell>
          <cell r="C89">
            <v>250</v>
          </cell>
          <cell r="D89">
            <v>8</v>
          </cell>
          <cell r="E89">
            <v>208.6</v>
          </cell>
        </row>
        <row r="90">
          <cell r="A90" t="str">
            <v>HDPE8280</v>
          </cell>
          <cell r="B90" t="str">
            <v>HDPE</v>
          </cell>
          <cell r="C90">
            <v>280</v>
          </cell>
          <cell r="D90">
            <v>8</v>
          </cell>
          <cell r="E90">
            <v>233.8</v>
          </cell>
        </row>
        <row r="91">
          <cell r="A91" t="str">
            <v>HDPE8315</v>
          </cell>
          <cell r="B91" t="str">
            <v>HDPE</v>
          </cell>
          <cell r="C91">
            <v>315</v>
          </cell>
          <cell r="D91">
            <v>8</v>
          </cell>
          <cell r="E91">
            <v>263</v>
          </cell>
        </row>
        <row r="92">
          <cell r="A92" t="str">
            <v>HDPE8355</v>
          </cell>
          <cell r="B92" t="str">
            <v>HDPE</v>
          </cell>
          <cell r="C92">
            <v>355</v>
          </cell>
          <cell r="D92">
            <v>8</v>
          </cell>
          <cell r="E92">
            <v>296.60000000000002</v>
          </cell>
        </row>
        <row r="93">
          <cell r="A93" t="str">
            <v>HDPE8400</v>
          </cell>
          <cell r="B93" t="str">
            <v>HDPE</v>
          </cell>
          <cell r="C93">
            <v>400</v>
          </cell>
          <cell r="D93">
            <v>8</v>
          </cell>
          <cell r="E93">
            <v>331.2</v>
          </cell>
        </row>
        <row r="94">
          <cell r="A94" t="str">
            <v>HDPE1063</v>
          </cell>
          <cell r="B94" t="str">
            <v>HDPE</v>
          </cell>
          <cell r="C94">
            <v>63</v>
          </cell>
          <cell r="D94">
            <v>10</v>
          </cell>
          <cell r="E94">
            <v>49.8</v>
          </cell>
        </row>
        <row r="95">
          <cell r="A95" t="str">
            <v>HDPE1075</v>
          </cell>
          <cell r="B95" t="str">
            <v>HDPE</v>
          </cell>
          <cell r="C95">
            <v>75</v>
          </cell>
          <cell r="D95">
            <v>10</v>
          </cell>
          <cell r="E95">
            <v>59.4</v>
          </cell>
        </row>
        <row r="96">
          <cell r="A96" t="str">
            <v>HDPE1090</v>
          </cell>
          <cell r="B96" t="str">
            <v>HDPE</v>
          </cell>
          <cell r="C96">
            <v>90</v>
          </cell>
          <cell r="D96">
            <v>10</v>
          </cell>
          <cell r="E96">
            <v>71.400000000000006</v>
          </cell>
        </row>
        <row r="97">
          <cell r="A97" t="str">
            <v>HDPE10110</v>
          </cell>
          <cell r="B97" t="str">
            <v>HDPE</v>
          </cell>
          <cell r="C97">
            <v>110</v>
          </cell>
          <cell r="D97">
            <v>10</v>
          </cell>
          <cell r="E97">
            <v>87.6</v>
          </cell>
        </row>
        <row r="98">
          <cell r="A98" t="str">
            <v>HDPE10125</v>
          </cell>
          <cell r="B98" t="str">
            <v>HDPE</v>
          </cell>
          <cell r="C98">
            <v>125</v>
          </cell>
          <cell r="D98">
            <v>10</v>
          </cell>
          <cell r="E98">
            <v>99.4</v>
          </cell>
        </row>
        <row r="99">
          <cell r="A99" t="str">
            <v>HDPE10140</v>
          </cell>
          <cell r="B99" t="str">
            <v>HDPE</v>
          </cell>
          <cell r="C99">
            <v>140</v>
          </cell>
          <cell r="D99">
            <v>10</v>
          </cell>
          <cell r="E99">
            <v>111.4</v>
          </cell>
        </row>
        <row r="100">
          <cell r="A100" t="str">
            <v>HDPE10160</v>
          </cell>
          <cell r="B100" t="str">
            <v>HDPE</v>
          </cell>
          <cell r="C100">
            <v>160</v>
          </cell>
          <cell r="D100">
            <v>10</v>
          </cell>
          <cell r="E100">
            <v>127.2</v>
          </cell>
        </row>
        <row r="101">
          <cell r="A101" t="str">
            <v>HDPE10180</v>
          </cell>
          <cell r="B101" t="str">
            <v>HDPE</v>
          </cell>
          <cell r="C101">
            <v>180</v>
          </cell>
          <cell r="D101">
            <v>10</v>
          </cell>
          <cell r="E101">
            <v>143.19999999999999</v>
          </cell>
        </row>
        <row r="102">
          <cell r="A102" t="str">
            <v>HDPE10200</v>
          </cell>
          <cell r="B102" t="str">
            <v>HDPE</v>
          </cell>
          <cell r="C102">
            <v>200</v>
          </cell>
          <cell r="D102">
            <v>10</v>
          </cell>
          <cell r="E102">
            <v>159.4</v>
          </cell>
        </row>
        <row r="103">
          <cell r="A103" t="str">
            <v>HDPE10225</v>
          </cell>
          <cell r="B103" t="str">
            <v>HDPE</v>
          </cell>
          <cell r="C103">
            <v>225</v>
          </cell>
          <cell r="D103">
            <v>10</v>
          </cell>
          <cell r="E103">
            <v>179.4</v>
          </cell>
        </row>
        <row r="104">
          <cell r="A104" t="str">
            <v>HDPE10250</v>
          </cell>
          <cell r="B104" t="str">
            <v>HDPE</v>
          </cell>
          <cell r="C104">
            <v>250</v>
          </cell>
          <cell r="D104">
            <v>10</v>
          </cell>
          <cell r="E104">
            <v>199.4</v>
          </cell>
        </row>
        <row r="105">
          <cell r="A105" t="str">
            <v>HDPE10280</v>
          </cell>
          <cell r="B105" t="str">
            <v>HDPE</v>
          </cell>
          <cell r="C105">
            <v>280</v>
          </cell>
          <cell r="D105">
            <v>10</v>
          </cell>
          <cell r="E105">
            <v>223.4</v>
          </cell>
        </row>
        <row r="106">
          <cell r="A106" t="str">
            <v>HDPE10315</v>
          </cell>
          <cell r="B106" t="str">
            <v>HDPE</v>
          </cell>
          <cell r="C106">
            <v>315</v>
          </cell>
          <cell r="D106">
            <v>10</v>
          </cell>
          <cell r="E106">
            <v>251.4</v>
          </cell>
        </row>
        <row r="107">
          <cell r="A107" t="str">
            <v>HDPE10355</v>
          </cell>
          <cell r="B107" t="str">
            <v>HDPE</v>
          </cell>
          <cell r="C107">
            <v>355</v>
          </cell>
          <cell r="D107">
            <v>10</v>
          </cell>
          <cell r="E107">
            <v>283.39999999999998</v>
          </cell>
        </row>
        <row r="108">
          <cell r="A108" t="str">
            <v>HDPE10400</v>
          </cell>
          <cell r="B108" t="str">
            <v>HDPE</v>
          </cell>
          <cell r="C108">
            <v>400</v>
          </cell>
          <cell r="D108">
            <v>10</v>
          </cell>
          <cell r="E108">
            <v>315.8</v>
          </cell>
        </row>
        <row r="109">
          <cell r="A109" t="str">
            <v>DIK780</v>
          </cell>
          <cell r="B109" t="str">
            <v>DI</v>
          </cell>
          <cell r="C109">
            <v>80</v>
          </cell>
          <cell r="D109" t="str">
            <v>K7</v>
          </cell>
          <cell r="E109">
            <v>80</v>
          </cell>
        </row>
        <row r="110">
          <cell r="A110" t="str">
            <v>DIK7100</v>
          </cell>
          <cell r="B110" t="str">
            <v>DI</v>
          </cell>
          <cell r="C110">
            <v>100</v>
          </cell>
          <cell r="D110" t="str">
            <v>K7</v>
          </cell>
          <cell r="E110">
            <v>100</v>
          </cell>
        </row>
        <row r="111">
          <cell r="A111" t="str">
            <v>DIK7125</v>
          </cell>
          <cell r="B111" t="str">
            <v>DI</v>
          </cell>
          <cell r="C111">
            <v>125</v>
          </cell>
          <cell r="D111" t="str">
            <v>K7</v>
          </cell>
          <cell r="E111">
            <v>125</v>
          </cell>
        </row>
        <row r="112">
          <cell r="A112" t="str">
            <v>DIK7150</v>
          </cell>
          <cell r="B112" t="str">
            <v>DI</v>
          </cell>
          <cell r="C112">
            <v>150</v>
          </cell>
          <cell r="D112" t="str">
            <v>K7</v>
          </cell>
          <cell r="E112">
            <v>150</v>
          </cell>
        </row>
        <row r="113">
          <cell r="A113" t="str">
            <v>DIK7200</v>
          </cell>
          <cell r="B113" t="str">
            <v>DI</v>
          </cell>
          <cell r="C113">
            <v>200</v>
          </cell>
          <cell r="D113" t="str">
            <v>K7</v>
          </cell>
          <cell r="E113">
            <v>200</v>
          </cell>
        </row>
        <row r="114">
          <cell r="A114" t="str">
            <v>DIK7250</v>
          </cell>
          <cell r="B114" t="str">
            <v>DI</v>
          </cell>
          <cell r="C114">
            <v>250</v>
          </cell>
          <cell r="D114" t="str">
            <v>K7</v>
          </cell>
          <cell r="E114">
            <v>250</v>
          </cell>
        </row>
        <row r="115">
          <cell r="A115" t="str">
            <v>DIK7300</v>
          </cell>
          <cell r="B115" t="str">
            <v>DI</v>
          </cell>
          <cell r="C115">
            <v>300</v>
          </cell>
          <cell r="D115" t="str">
            <v>K7</v>
          </cell>
          <cell r="E115">
            <v>300</v>
          </cell>
        </row>
        <row r="116">
          <cell r="A116" t="str">
            <v>DIK7350</v>
          </cell>
          <cell r="B116" t="str">
            <v>DI</v>
          </cell>
          <cell r="C116">
            <v>350</v>
          </cell>
          <cell r="D116" t="str">
            <v>K7</v>
          </cell>
          <cell r="E116">
            <v>350</v>
          </cell>
        </row>
        <row r="117">
          <cell r="A117" t="str">
            <v>DIK7400</v>
          </cell>
          <cell r="B117" t="str">
            <v>DI</v>
          </cell>
          <cell r="C117">
            <v>400</v>
          </cell>
          <cell r="D117" t="str">
            <v>K7</v>
          </cell>
          <cell r="E117">
            <v>400</v>
          </cell>
        </row>
        <row r="118">
          <cell r="A118" t="str">
            <v>DIK7450</v>
          </cell>
          <cell r="B118" t="str">
            <v>DI</v>
          </cell>
          <cell r="C118">
            <v>450</v>
          </cell>
          <cell r="D118" t="str">
            <v>K7</v>
          </cell>
          <cell r="E118">
            <v>450</v>
          </cell>
        </row>
        <row r="119">
          <cell r="A119" t="str">
            <v>DIK7500</v>
          </cell>
          <cell r="B119" t="str">
            <v>DI</v>
          </cell>
          <cell r="C119">
            <v>500</v>
          </cell>
          <cell r="D119" t="str">
            <v>K7</v>
          </cell>
          <cell r="E119">
            <v>500</v>
          </cell>
        </row>
        <row r="120">
          <cell r="A120" t="str">
            <v>DIK7600</v>
          </cell>
          <cell r="B120" t="str">
            <v>DI</v>
          </cell>
          <cell r="C120">
            <v>600</v>
          </cell>
          <cell r="D120" t="str">
            <v>K7</v>
          </cell>
          <cell r="E120">
            <v>600</v>
          </cell>
        </row>
        <row r="121">
          <cell r="A121" t="str">
            <v>DIK7700</v>
          </cell>
          <cell r="B121" t="str">
            <v>DI</v>
          </cell>
          <cell r="C121">
            <v>700</v>
          </cell>
          <cell r="D121" t="str">
            <v>K7</v>
          </cell>
          <cell r="E121">
            <v>700</v>
          </cell>
        </row>
        <row r="122">
          <cell r="A122" t="str">
            <v>DIK7800</v>
          </cell>
          <cell r="B122" t="str">
            <v>DI</v>
          </cell>
          <cell r="C122">
            <v>800</v>
          </cell>
          <cell r="D122" t="str">
            <v>K7</v>
          </cell>
          <cell r="E122">
            <v>800</v>
          </cell>
        </row>
        <row r="123">
          <cell r="A123" t="str">
            <v>DIK7900</v>
          </cell>
          <cell r="B123" t="str">
            <v>DI</v>
          </cell>
          <cell r="C123">
            <v>900</v>
          </cell>
          <cell r="D123" t="str">
            <v>K7</v>
          </cell>
          <cell r="E123">
            <v>900</v>
          </cell>
        </row>
        <row r="124">
          <cell r="A124" t="str">
            <v>DIK71000</v>
          </cell>
          <cell r="B124" t="str">
            <v>DI</v>
          </cell>
          <cell r="C124">
            <v>1000</v>
          </cell>
          <cell r="D124" t="str">
            <v>K7</v>
          </cell>
          <cell r="E124">
            <v>1000</v>
          </cell>
        </row>
        <row r="125">
          <cell r="A125" t="str">
            <v>DIK980</v>
          </cell>
          <cell r="B125" t="str">
            <v>DI</v>
          </cell>
          <cell r="C125">
            <v>80</v>
          </cell>
          <cell r="D125" t="str">
            <v>K9</v>
          </cell>
          <cell r="E125">
            <v>80</v>
          </cell>
        </row>
        <row r="126">
          <cell r="A126" t="str">
            <v>DIK9100</v>
          </cell>
          <cell r="B126" t="str">
            <v>DI</v>
          </cell>
          <cell r="C126">
            <v>100</v>
          </cell>
          <cell r="D126" t="str">
            <v>K9</v>
          </cell>
          <cell r="E126">
            <v>100</v>
          </cell>
        </row>
        <row r="127">
          <cell r="A127" t="str">
            <v>DIK9125</v>
          </cell>
          <cell r="B127" t="str">
            <v>DI</v>
          </cell>
          <cell r="C127">
            <v>125</v>
          </cell>
          <cell r="D127" t="str">
            <v>K9</v>
          </cell>
          <cell r="E127">
            <v>125</v>
          </cell>
        </row>
        <row r="128">
          <cell r="A128" t="str">
            <v>DIK9150</v>
          </cell>
          <cell r="B128" t="str">
            <v>DI</v>
          </cell>
          <cell r="C128">
            <v>150</v>
          </cell>
          <cell r="D128" t="str">
            <v>K9</v>
          </cell>
          <cell r="E128">
            <v>150</v>
          </cell>
        </row>
        <row r="129">
          <cell r="A129" t="str">
            <v>DIK9200</v>
          </cell>
          <cell r="B129" t="str">
            <v>DI</v>
          </cell>
          <cell r="C129">
            <v>200</v>
          </cell>
          <cell r="D129" t="str">
            <v>K9</v>
          </cell>
          <cell r="E129">
            <v>200</v>
          </cell>
        </row>
        <row r="130">
          <cell r="A130" t="str">
            <v>DIK9250</v>
          </cell>
          <cell r="B130" t="str">
            <v>DI</v>
          </cell>
          <cell r="C130">
            <v>250</v>
          </cell>
          <cell r="D130" t="str">
            <v>K9</v>
          </cell>
          <cell r="E130">
            <v>250</v>
          </cell>
        </row>
        <row r="131">
          <cell r="A131" t="str">
            <v>DIK9300</v>
          </cell>
          <cell r="B131" t="str">
            <v>DI</v>
          </cell>
          <cell r="C131">
            <v>300</v>
          </cell>
          <cell r="D131" t="str">
            <v>K9</v>
          </cell>
          <cell r="E131">
            <v>300</v>
          </cell>
        </row>
        <row r="132">
          <cell r="A132" t="str">
            <v>DIK9350</v>
          </cell>
          <cell r="B132" t="str">
            <v>DI</v>
          </cell>
          <cell r="C132">
            <v>350</v>
          </cell>
          <cell r="D132" t="str">
            <v>K9</v>
          </cell>
          <cell r="E132">
            <v>350</v>
          </cell>
        </row>
        <row r="133">
          <cell r="A133" t="str">
            <v>DIK9400</v>
          </cell>
          <cell r="B133" t="str">
            <v>DI</v>
          </cell>
          <cell r="C133">
            <v>400</v>
          </cell>
          <cell r="D133" t="str">
            <v>K9</v>
          </cell>
          <cell r="E133">
            <v>400</v>
          </cell>
        </row>
        <row r="134">
          <cell r="A134" t="str">
            <v>DIK9450</v>
          </cell>
          <cell r="B134" t="str">
            <v>DI</v>
          </cell>
          <cell r="C134">
            <v>450</v>
          </cell>
          <cell r="D134" t="str">
            <v>K9</v>
          </cell>
          <cell r="E134">
            <v>450</v>
          </cell>
        </row>
        <row r="135">
          <cell r="A135" t="str">
            <v>DIK9500</v>
          </cell>
          <cell r="B135" t="str">
            <v>DI</v>
          </cell>
          <cell r="C135">
            <v>500</v>
          </cell>
          <cell r="D135" t="str">
            <v>K9</v>
          </cell>
          <cell r="E135">
            <v>500</v>
          </cell>
        </row>
        <row r="136">
          <cell r="A136" t="str">
            <v>DIK9600</v>
          </cell>
          <cell r="B136" t="str">
            <v>DI</v>
          </cell>
          <cell r="C136">
            <v>600</v>
          </cell>
          <cell r="D136" t="str">
            <v>K9</v>
          </cell>
          <cell r="E136">
            <v>600</v>
          </cell>
        </row>
        <row r="137">
          <cell r="A137" t="str">
            <v>DIK9700</v>
          </cell>
          <cell r="B137" t="str">
            <v>DI</v>
          </cell>
          <cell r="C137">
            <v>700</v>
          </cell>
          <cell r="D137" t="str">
            <v>K9</v>
          </cell>
          <cell r="E137">
            <v>700</v>
          </cell>
        </row>
        <row r="138">
          <cell r="A138" t="str">
            <v>DIK9800</v>
          </cell>
          <cell r="B138" t="str">
            <v>DI</v>
          </cell>
          <cell r="C138">
            <v>800</v>
          </cell>
          <cell r="D138" t="str">
            <v>K9</v>
          </cell>
          <cell r="E138">
            <v>800</v>
          </cell>
        </row>
        <row r="139">
          <cell r="A139" t="str">
            <v>DIK9900</v>
          </cell>
          <cell r="B139" t="str">
            <v>DI</v>
          </cell>
          <cell r="C139">
            <v>900</v>
          </cell>
          <cell r="D139" t="str">
            <v>K9</v>
          </cell>
          <cell r="E139">
            <v>900</v>
          </cell>
        </row>
        <row r="140">
          <cell r="A140" t="str">
            <v>DIK91000</v>
          </cell>
          <cell r="B140" t="str">
            <v>DI</v>
          </cell>
          <cell r="C140">
            <v>1000</v>
          </cell>
          <cell r="D140" t="str">
            <v>K9</v>
          </cell>
          <cell r="E140">
            <v>1000</v>
          </cell>
        </row>
        <row r="141">
          <cell r="A141" t="str">
            <v>CILA80</v>
          </cell>
          <cell r="B141" t="str">
            <v>CI</v>
          </cell>
          <cell r="C141">
            <v>80</v>
          </cell>
          <cell r="D141" t="str">
            <v>LA</v>
          </cell>
          <cell r="E141">
            <v>80</v>
          </cell>
        </row>
        <row r="142">
          <cell r="A142" t="str">
            <v>CILA100</v>
          </cell>
          <cell r="B142" t="str">
            <v>CI</v>
          </cell>
          <cell r="C142">
            <v>100</v>
          </cell>
          <cell r="D142" t="str">
            <v>LA</v>
          </cell>
          <cell r="E142">
            <v>100</v>
          </cell>
        </row>
        <row r="143">
          <cell r="A143" t="str">
            <v>CILA125</v>
          </cell>
          <cell r="B143" t="str">
            <v>CI</v>
          </cell>
          <cell r="C143">
            <v>125</v>
          </cell>
          <cell r="D143" t="str">
            <v>LA</v>
          </cell>
          <cell r="E143">
            <v>125</v>
          </cell>
        </row>
        <row r="144">
          <cell r="A144" t="str">
            <v>CILA150</v>
          </cell>
          <cell r="B144" t="str">
            <v>CI</v>
          </cell>
          <cell r="C144">
            <v>150</v>
          </cell>
          <cell r="D144" t="str">
            <v>LA</v>
          </cell>
          <cell r="E144">
            <v>150</v>
          </cell>
        </row>
        <row r="145">
          <cell r="A145" t="str">
            <v>CILA200</v>
          </cell>
          <cell r="B145" t="str">
            <v>CI</v>
          </cell>
          <cell r="C145">
            <v>200</v>
          </cell>
          <cell r="D145" t="str">
            <v>LA</v>
          </cell>
          <cell r="E145">
            <v>200</v>
          </cell>
        </row>
        <row r="146">
          <cell r="A146" t="str">
            <v>CILA250</v>
          </cell>
          <cell r="B146" t="str">
            <v>CI</v>
          </cell>
          <cell r="C146">
            <v>250</v>
          </cell>
          <cell r="D146" t="str">
            <v>LA</v>
          </cell>
          <cell r="E146">
            <v>250</v>
          </cell>
        </row>
        <row r="147">
          <cell r="A147" t="str">
            <v>CILA300</v>
          </cell>
          <cell r="B147" t="str">
            <v>CI</v>
          </cell>
          <cell r="C147">
            <v>300</v>
          </cell>
          <cell r="D147" t="str">
            <v>LA</v>
          </cell>
          <cell r="E147">
            <v>300</v>
          </cell>
        </row>
        <row r="148">
          <cell r="A148" t="str">
            <v>CILA350</v>
          </cell>
          <cell r="B148" t="str">
            <v>CI</v>
          </cell>
          <cell r="C148">
            <v>350</v>
          </cell>
          <cell r="D148" t="str">
            <v>LA</v>
          </cell>
          <cell r="E148">
            <v>350</v>
          </cell>
        </row>
        <row r="149">
          <cell r="A149" t="str">
            <v>CILA400</v>
          </cell>
          <cell r="B149" t="str">
            <v>CI</v>
          </cell>
          <cell r="C149">
            <v>400</v>
          </cell>
          <cell r="D149" t="str">
            <v>LA</v>
          </cell>
          <cell r="E149">
            <v>400</v>
          </cell>
        </row>
        <row r="150">
          <cell r="A150" t="str">
            <v>CILA450</v>
          </cell>
          <cell r="B150" t="str">
            <v>CI</v>
          </cell>
          <cell r="C150">
            <v>450</v>
          </cell>
          <cell r="D150" t="str">
            <v>LA</v>
          </cell>
          <cell r="E150">
            <v>450</v>
          </cell>
        </row>
        <row r="151">
          <cell r="A151" t="str">
            <v>CILA500</v>
          </cell>
          <cell r="B151" t="str">
            <v>CI</v>
          </cell>
          <cell r="C151">
            <v>500</v>
          </cell>
          <cell r="D151" t="str">
            <v>LA</v>
          </cell>
          <cell r="E151">
            <v>500</v>
          </cell>
        </row>
        <row r="152">
          <cell r="A152" t="str">
            <v>CILA600</v>
          </cell>
          <cell r="B152" t="str">
            <v>CI</v>
          </cell>
          <cell r="C152">
            <v>600</v>
          </cell>
          <cell r="D152" t="str">
            <v>LA</v>
          </cell>
          <cell r="E152">
            <v>600</v>
          </cell>
        </row>
        <row r="153">
          <cell r="A153" t="str">
            <v>CILA700</v>
          </cell>
          <cell r="B153" t="str">
            <v>CI</v>
          </cell>
          <cell r="C153">
            <v>700</v>
          </cell>
          <cell r="D153" t="str">
            <v>LA</v>
          </cell>
          <cell r="E153">
            <v>700</v>
          </cell>
        </row>
        <row r="154">
          <cell r="A154" t="str">
            <v>CILA800</v>
          </cell>
          <cell r="B154" t="str">
            <v>CI</v>
          </cell>
          <cell r="C154">
            <v>800</v>
          </cell>
          <cell r="D154" t="str">
            <v>LA</v>
          </cell>
          <cell r="E154">
            <v>800</v>
          </cell>
        </row>
        <row r="155">
          <cell r="A155" t="str">
            <v>CILA900</v>
          </cell>
          <cell r="B155" t="str">
            <v>CI</v>
          </cell>
          <cell r="C155">
            <v>900</v>
          </cell>
          <cell r="D155" t="str">
            <v>LA</v>
          </cell>
          <cell r="E155">
            <v>900</v>
          </cell>
        </row>
        <row r="156">
          <cell r="A156" t="str">
            <v>CILA1000</v>
          </cell>
          <cell r="B156" t="str">
            <v>CI</v>
          </cell>
          <cell r="C156">
            <v>1000</v>
          </cell>
          <cell r="D156" t="str">
            <v>LA</v>
          </cell>
          <cell r="E156">
            <v>1000</v>
          </cell>
        </row>
        <row r="157">
          <cell r="A157" t="str">
            <v>ACCL-1580</v>
          </cell>
          <cell r="B157" t="str">
            <v>AC</v>
          </cell>
          <cell r="C157">
            <v>80</v>
          </cell>
          <cell r="D157" t="str">
            <v>CL-15</v>
          </cell>
          <cell r="E157">
            <v>80</v>
          </cell>
        </row>
        <row r="158">
          <cell r="A158" t="str">
            <v>ACCL-15100</v>
          </cell>
          <cell r="B158" t="str">
            <v>AC</v>
          </cell>
          <cell r="C158">
            <v>100</v>
          </cell>
          <cell r="D158" t="str">
            <v>CL-15</v>
          </cell>
          <cell r="E158">
            <v>100</v>
          </cell>
        </row>
        <row r="159">
          <cell r="A159" t="str">
            <v>ACCL-15125</v>
          </cell>
          <cell r="B159" t="str">
            <v>AC</v>
          </cell>
          <cell r="C159">
            <v>125</v>
          </cell>
          <cell r="D159" t="str">
            <v>CL-15</v>
          </cell>
          <cell r="E159">
            <v>125</v>
          </cell>
        </row>
        <row r="160">
          <cell r="A160" t="str">
            <v>ACCL-15150</v>
          </cell>
          <cell r="B160" t="str">
            <v>AC</v>
          </cell>
          <cell r="C160">
            <v>150</v>
          </cell>
          <cell r="D160" t="str">
            <v>CL-15</v>
          </cell>
          <cell r="E160">
            <v>150</v>
          </cell>
        </row>
        <row r="161">
          <cell r="A161" t="str">
            <v>ACCL-15200</v>
          </cell>
          <cell r="B161" t="str">
            <v>AC</v>
          </cell>
          <cell r="C161">
            <v>200</v>
          </cell>
          <cell r="D161" t="str">
            <v>CL-15</v>
          </cell>
          <cell r="E161">
            <v>200</v>
          </cell>
        </row>
        <row r="162">
          <cell r="A162" t="str">
            <v>ACCL-15250</v>
          </cell>
          <cell r="B162" t="str">
            <v>AC</v>
          </cell>
          <cell r="C162">
            <v>250</v>
          </cell>
          <cell r="D162" t="str">
            <v>CL-15</v>
          </cell>
          <cell r="E162">
            <v>250</v>
          </cell>
        </row>
        <row r="163">
          <cell r="A163" t="str">
            <v>ACCL-15300</v>
          </cell>
          <cell r="B163" t="str">
            <v>AC</v>
          </cell>
          <cell r="C163">
            <v>300</v>
          </cell>
          <cell r="D163" t="str">
            <v>CL-15</v>
          </cell>
          <cell r="E163">
            <v>300</v>
          </cell>
        </row>
        <row r="164">
          <cell r="A164" t="str">
            <v>ACCL-15350</v>
          </cell>
          <cell r="B164" t="str">
            <v>AC</v>
          </cell>
          <cell r="C164">
            <v>350</v>
          </cell>
          <cell r="D164" t="str">
            <v>CL-15</v>
          </cell>
          <cell r="E164">
            <v>350</v>
          </cell>
        </row>
        <row r="165">
          <cell r="A165" t="str">
            <v>ACCL-15400</v>
          </cell>
          <cell r="B165" t="str">
            <v>AC</v>
          </cell>
          <cell r="C165">
            <v>400</v>
          </cell>
          <cell r="D165" t="str">
            <v>CL-15</v>
          </cell>
          <cell r="E165">
            <v>400</v>
          </cell>
        </row>
        <row r="166">
          <cell r="A166" t="str">
            <v>ACCL-15450</v>
          </cell>
          <cell r="B166" t="str">
            <v>AC</v>
          </cell>
          <cell r="C166">
            <v>450</v>
          </cell>
          <cell r="D166" t="str">
            <v>CL-15</v>
          </cell>
          <cell r="E166">
            <v>450</v>
          </cell>
        </row>
        <row r="167">
          <cell r="A167" t="str">
            <v>ACCL-15500</v>
          </cell>
          <cell r="B167" t="str">
            <v>AC</v>
          </cell>
          <cell r="C167">
            <v>500</v>
          </cell>
          <cell r="D167" t="str">
            <v>CL-15</v>
          </cell>
          <cell r="E167">
            <v>500</v>
          </cell>
        </row>
        <row r="168">
          <cell r="A168" t="str">
            <v>ACCL-15600</v>
          </cell>
          <cell r="B168" t="str">
            <v>AC</v>
          </cell>
          <cell r="C168">
            <v>600</v>
          </cell>
          <cell r="D168" t="str">
            <v>CL-15</v>
          </cell>
          <cell r="E168">
            <v>600</v>
          </cell>
        </row>
        <row r="169">
          <cell r="A169" t="str">
            <v>ACCL-15700</v>
          </cell>
          <cell r="B169" t="str">
            <v>AC</v>
          </cell>
          <cell r="C169">
            <v>700</v>
          </cell>
          <cell r="D169" t="str">
            <v>CL-15</v>
          </cell>
          <cell r="E169">
            <v>700</v>
          </cell>
        </row>
        <row r="170">
          <cell r="A170" t="str">
            <v>ACCL-15800</v>
          </cell>
          <cell r="B170" t="str">
            <v>AC</v>
          </cell>
          <cell r="C170">
            <v>800</v>
          </cell>
          <cell r="D170" t="str">
            <v>CL-15</v>
          </cell>
          <cell r="E170">
            <v>800</v>
          </cell>
        </row>
        <row r="171">
          <cell r="A171" t="str">
            <v>ACCL-15900</v>
          </cell>
          <cell r="B171" t="str">
            <v>AC</v>
          </cell>
          <cell r="C171">
            <v>900</v>
          </cell>
          <cell r="D171" t="str">
            <v>CL-15</v>
          </cell>
          <cell r="E171">
            <v>900</v>
          </cell>
        </row>
        <row r="172">
          <cell r="A172" t="str">
            <v>ACCL-151000</v>
          </cell>
          <cell r="B172" t="str">
            <v>AC</v>
          </cell>
          <cell r="C172">
            <v>1000</v>
          </cell>
          <cell r="D172" t="str">
            <v>CL-15</v>
          </cell>
          <cell r="E172">
            <v>1000</v>
          </cell>
        </row>
        <row r="173">
          <cell r="A173" t="str">
            <v>ACCL-2080</v>
          </cell>
          <cell r="B173" t="str">
            <v>AC</v>
          </cell>
          <cell r="C173">
            <v>80</v>
          </cell>
          <cell r="D173" t="str">
            <v>CL-20</v>
          </cell>
          <cell r="E173">
            <v>80</v>
          </cell>
        </row>
        <row r="174">
          <cell r="A174" t="str">
            <v>ACCL-20100</v>
          </cell>
          <cell r="B174" t="str">
            <v>AC</v>
          </cell>
          <cell r="C174">
            <v>100</v>
          </cell>
          <cell r="D174" t="str">
            <v>CL-20</v>
          </cell>
          <cell r="E174">
            <v>100</v>
          </cell>
        </row>
        <row r="175">
          <cell r="A175" t="str">
            <v>ACCL-20125</v>
          </cell>
          <cell r="B175" t="str">
            <v>AC</v>
          </cell>
          <cell r="C175">
            <v>125</v>
          </cell>
          <cell r="D175" t="str">
            <v>CL-20</v>
          </cell>
          <cell r="E175">
            <v>125</v>
          </cell>
        </row>
        <row r="176">
          <cell r="A176" t="str">
            <v>ACCL-20150</v>
          </cell>
          <cell r="B176" t="str">
            <v>AC</v>
          </cell>
          <cell r="C176">
            <v>150</v>
          </cell>
          <cell r="D176" t="str">
            <v>CL-20</v>
          </cell>
          <cell r="E176">
            <v>150</v>
          </cell>
        </row>
        <row r="177">
          <cell r="A177" t="str">
            <v>ACCL-20200</v>
          </cell>
          <cell r="B177" t="str">
            <v>AC</v>
          </cell>
          <cell r="C177">
            <v>200</v>
          </cell>
          <cell r="D177" t="str">
            <v>CL-20</v>
          </cell>
          <cell r="E177">
            <v>200</v>
          </cell>
        </row>
        <row r="178">
          <cell r="A178" t="str">
            <v>ACCL-20250</v>
          </cell>
          <cell r="B178" t="str">
            <v>AC</v>
          </cell>
          <cell r="C178">
            <v>250</v>
          </cell>
          <cell r="D178" t="str">
            <v>CL-20</v>
          </cell>
          <cell r="E178">
            <v>250</v>
          </cell>
        </row>
        <row r="179">
          <cell r="A179" t="str">
            <v>ACCL-20300</v>
          </cell>
          <cell r="B179" t="str">
            <v>AC</v>
          </cell>
          <cell r="C179">
            <v>300</v>
          </cell>
          <cell r="D179" t="str">
            <v>CL-20</v>
          </cell>
          <cell r="E179">
            <v>300</v>
          </cell>
        </row>
        <row r="180">
          <cell r="A180" t="str">
            <v>ACCL-20350</v>
          </cell>
          <cell r="B180" t="str">
            <v>AC</v>
          </cell>
          <cell r="C180">
            <v>350</v>
          </cell>
          <cell r="D180" t="str">
            <v>CL-20</v>
          </cell>
          <cell r="E180">
            <v>350</v>
          </cell>
        </row>
        <row r="181">
          <cell r="A181" t="str">
            <v>ACCL-20400</v>
          </cell>
          <cell r="B181" t="str">
            <v>AC</v>
          </cell>
          <cell r="C181">
            <v>400</v>
          </cell>
          <cell r="D181" t="str">
            <v>CL-20</v>
          </cell>
          <cell r="E181">
            <v>400</v>
          </cell>
        </row>
        <row r="182">
          <cell r="A182" t="str">
            <v>ACCL-20450</v>
          </cell>
          <cell r="B182" t="str">
            <v>AC</v>
          </cell>
          <cell r="C182">
            <v>450</v>
          </cell>
          <cell r="D182" t="str">
            <v>CL-20</v>
          </cell>
          <cell r="E182">
            <v>450</v>
          </cell>
        </row>
        <row r="183">
          <cell r="A183" t="str">
            <v>ACCL-20500</v>
          </cell>
          <cell r="B183" t="str">
            <v>AC</v>
          </cell>
          <cell r="C183">
            <v>500</v>
          </cell>
          <cell r="D183" t="str">
            <v>CL-20</v>
          </cell>
          <cell r="E183">
            <v>500</v>
          </cell>
        </row>
        <row r="184">
          <cell r="A184" t="str">
            <v>ACCL-20600</v>
          </cell>
          <cell r="B184" t="str">
            <v>AC</v>
          </cell>
          <cell r="C184">
            <v>600</v>
          </cell>
          <cell r="D184" t="str">
            <v>CL-20</v>
          </cell>
          <cell r="E184">
            <v>600</v>
          </cell>
        </row>
        <row r="185">
          <cell r="A185" t="str">
            <v>ACCL-20700</v>
          </cell>
          <cell r="B185" t="str">
            <v>AC</v>
          </cell>
          <cell r="C185">
            <v>700</v>
          </cell>
          <cell r="D185" t="str">
            <v>CL-20</v>
          </cell>
          <cell r="E185">
            <v>700</v>
          </cell>
        </row>
        <row r="186">
          <cell r="A186" t="str">
            <v>ACCL-20800</v>
          </cell>
          <cell r="B186" t="str">
            <v>AC</v>
          </cell>
          <cell r="C186">
            <v>800</v>
          </cell>
          <cell r="D186" t="str">
            <v>CL-20</v>
          </cell>
          <cell r="E186">
            <v>800</v>
          </cell>
        </row>
        <row r="187">
          <cell r="A187" t="str">
            <v>ACCL-20900</v>
          </cell>
          <cell r="B187" t="str">
            <v>AC</v>
          </cell>
          <cell r="C187">
            <v>900</v>
          </cell>
          <cell r="D187" t="str">
            <v>CL-20</v>
          </cell>
          <cell r="E187">
            <v>900</v>
          </cell>
        </row>
        <row r="188">
          <cell r="A188" t="str">
            <v>ACCL-201000</v>
          </cell>
          <cell r="B188" t="str">
            <v>AC</v>
          </cell>
          <cell r="C188">
            <v>1000</v>
          </cell>
          <cell r="D188" t="str">
            <v>CL-20</v>
          </cell>
          <cell r="E188">
            <v>1000</v>
          </cell>
        </row>
        <row r="189">
          <cell r="A189" t="str">
            <v>ACCL-2580</v>
          </cell>
          <cell r="B189" t="str">
            <v>AC</v>
          </cell>
          <cell r="C189">
            <v>80</v>
          </cell>
          <cell r="D189" t="str">
            <v>CL-25</v>
          </cell>
          <cell r="E189">
            <v>80</v>
          </cell>
        </row>
        <row r="190">
          <cell r="A190" t="str">
            <v>ACCL-25100</v>
          </cell>
          <cell r="B190" t="str">
            <v>AC</v>
          </cell>
          <cell r="C190">
            <v>100</v>
          </cell>
          <cell r="D190" t="str">
            <v>CL-25</v>
          </cell>
          <cell r="E190">
            <v>100</v>
          </cell>
        </row>
        <row r="191">
          <cell r="A191" t="str">
            <v>ACCL-25125</v>
          </cell>
          <cell r="B191" t="str">
            <v>AC</v>
          </cell>
          <cell r="C191">
            <v>125</v>
          </cell>
          <cell r="D191" t="str">
            <v>CL-25</v>
          </cell>
          <cell r="E191">
            <v>125</v>
          </cell>
        </row>
        <row r="192">
          <cell r="A192" t="str">
            <v>ACCL-25150</v>
          </cell>
          <cell r="B192" t="str">
            <v>AC</v>
          </cell>
          <cell r="C192">
            <v>150</v>
          </cell>
          <cell r="D192" t="str">
            <v>CL-25</v>
          </cell>
          <cell r="E192">
            <v>150</v>
          </cell>
        </row>
        <row r="193">
          <cell r="A193" t="str">
            <v>ACCL-25200</v>
          </cell>
          <cell r="B193" t="str">
            <v>AC</v>
          </cell>
          <cell r="C193">
            <v>200</v>
          </cell>
          <cell r="D193" t="str">
            <v>CL-25</v>
          </cell>
          <cell r="E193">
            <v>200</v>
          </cell>
        </row>
        <row r="194">
          <cell r="A194" t="str">
            <v>ACCL-25250</v>
          </cell>
          <cell r="B194" t="str">
            <v>AC</v>
          </cell>
          <cell r="C194">
            <v>250</v>
          </cell>
          <cell r="D194" t="str">
            <v>CL-25</v>
          </cell>
          <cell r="E194">
            <v>250</v>
          </cell>
        </row>
        <row r="195">
          <cell r="A195" t="str">
            <v>ACCL-25300</v>
          </cell>
          <cell r="B195" t="str">
            <v>AC</v>
          </cell>
          <cell r="C195">
            <v>300</v>
          </cell>
          <cell r="D195" t="str">
            <v>CL-25</v>
          </cell>
          <cell r="E195">
            <v>300</v>
          </cell>
        </row>
        <row r="196">
          <cell r="A196" t="str">
            <v>ACCL-25350</v>
          </cell>
          <cell r="B196" t="str">
            <v>AC</v>
          </cell>
          <cell r="C196">
            <v>350</v>
          </cell>
          <cell r="D196" t="str">
            <v>CL-25</v>
          </cell>
          <cell r="E196">
            <v>350</v>
          </cell>
        </row>
        <row r="197">
          <cell r="A197" t="str">
            <v>ACCL-25400</v>
          </cell>
          <cell r="B197" t="str">
            <v>AC</v>
          </cell>
          <cell r="C197">
            <v>400</v>
          </cell>
          <cell r="D197" t="str">
            <v>CL-25</v>
          </cell>
          <cell r="E197">
            <v>400</v>
          </cell>
        </row>
        <row r="198">
          <cell r="A198" t="str">
            <v>ACCL-25450</v>
          </cell>
          <cell r="B198" t="str">
            <v>AC</v>
          </cell>
          <cell r="C198">
            <v>450</v>
          </cell>
          <cell r="D198" t="str">
            <v>CL-25</v>
          </cell>
          <cell r="E198">
            <v>450</v>
          </cell>
        </row>
        <row r="199">
          <cell r="A199" t="str">
            <v>ACCL-25500</v>
          </cell>
          <cell r="B199" t="str">
            <v>AC</v>
          </cell>
          <cell r="C199">
            <v>500</v>
          </cell>
          <cell r="D199" t="str">
            <v>CL-25</v>
          </cell>
          <cell r="E199">
            <v>500</v>
          </cell>
        </row>
        <row r="200">
          <cell r="A200" t="str">
            <v>ACCL-25600</v>
          </cell>
          <cell r="B200" t="str">
            <v>AC</v>
          </cell>
          <cell r="C200">
            <v>600</v>
          </cell>
          <cell r="D200" t="str">
            <v>CL-25</v>
          </cell>
          <cell r="E200">
            <v>600</v>
          </cell>
        </row>
        <row r="201">
          <cell r="A201" t="str">
            <v>ACCL-25700</v>
          </cell>
          <cell r="B201" t="str">
            <v>AC</v>
          </cell>
          <cell r="C201">
            <v>700</v>
          </cell>
          <cell r="D201" t="str">
            <v>CL-25</v>
          </cell>
          <cell r="E201">
            <v>700</v>
          </cell>
        </row>
        <row r="202">
          <cell r="A202" t="str">
            <v>ACCL-25800</v>
          </cell>
          <cell r="B202" t="str">
            <v>AC</v>
          </cell>
          <cell r="C202">
            <v>800</v>
          </cell>
          <cell r="D202" t="str">
            <v>CL-25</v>
          </cell>
          <cell r="E202">
            <v>800</v>
          </cell>
        </row>
        <row r="203">
          <cell r="A203" t="str">
            <v>ACCL-25900</v>
          </cell>
          <cell r="B203" t="str">
            <v>AC</v>
          </cell>
          <cell r="C203">
            <v>900</v>
          </cell>
          <cell r="D203" t="str">
            <v>CL-25</v>
          </cell>
          <cell r="E203">
            <v>900</v>
          </cell>
        </row>
        <row r="204">
          <cell r="A204" t="str">
            <v>ACCL-251000</v>
          </cell>
          <cell r="B204" t="str">
            <v>AC</v>
          </cell>
          <cell r="C204">
            <v>1000</v>
          </cell>
          <cell r="D204" t="str">
            <v>CL-25</v>
          </cell>
          <cell r="E204">
            <v>1000</v>
          </cell>
        </row>
        <row r="205">
          <cell r="A205" t="str">
            <v>BWSC12350</v>
          </cell>
          <cell r="B205" t="str">
            <v>BWSC</v>
          </cell>
          <cell r="C205">
            <v>350</v>
          </cell>
          <cell r="D205">
            <v>12</v>
          </cell>
          <cell r="E205">
            <v>350</v>
          </cell>
        </row>
        <row r="206">
          <cell r="A206" t="str">
            <v>BWSC12400</v>
          </cell>
          <cell r="B206" t="str">
            <v>BWSC</v>
          </cell>
          <cell r="C206">
            <v>400</v>
          </cell>
          <cell r="D206">
            <v>12</v>
          </cell>
          <cell r="E206">
            <v>400</v>
          </cell>
        </row>
        <row r="207">
          <cell r="A207" t="str">
            <v>BWSC12450</v>
          </cell>
          <cell r="B207" t="str">
            <v>BWSC</v>
          </cell>
          <cell r="C207">
            <v>450</v>
          </cell>
          <cell r="D207">
            <v>12</v>
          </cell>
          <cell r="E207">
            <v>450</v>
          </cell>
        </row>
        <row r="208">
          <cell r="A208" t="str">
            <v>BWSC12500</v>
          </cell>
          <cell r="B208" t="str">
            <v>BWSC</v>
          </cell>
          <cell r="C208">
            <v>500</v>
          </cell>
          <cell r="D208">
            <v>12</v>
          </cell>
          <cell r="E208">
            <v>500</v>
          </cell>
        </row>
        <row r="209">
          <cell r="A209" t="str">
            <v>BWSC12600</v>
          </cell>
          <cell r="B209" t="str">
            <v>BWSC</v>
          </cell>
          <cell r="C209">
            <v>600</v>
          </cell>
          <cell r="D209">
            <v>12</v>
          </cell>
          <cell r="E209">
            <v>600</v>
          </cell>
        </row>
        <row r="210">
          <cell r="A210" t="str">
            <v>BWSC12700</v>
          </cell>
          <cell r="B210" t="str">
            <v>BWSC</v>
          </cell>
          <cell r="C210">
            <v>700</v>
          </cell>
          <cell r="D210">
            <v>12</v>
          </cell>
          <cell r="E210">
            <v>700</v>
          </cell>
        </row>
        <row r="211">
          <cell r="A211" t="str">
            <v>BWSC12800</v>
          </cell>
          <cell r="B211" t="str">
            <v>BWSC</v>
          </cell>
          <cell r="C211">
            <v>800</v>
          </cell>
          <cell r="D211">
            <v>12</v>
          </cell>
          <cell r="E211">
            <v>800</v>
          </cell>
        </row>
        <row r="212">
          <cell r="A212" t="str">
            <v>BWSC12900</v>
          </cell>
          <cell r="B212" t="str">
            <v>BWSC</v>
          </cell>
          <cell r="C212">
            <v>900</v>
          </cell>
          <cell r="D212">
            <v>12</v>
          </cell>
          <cell r="E212">
            <v>900</v>
          </cell>
        </row>
        <row r="213">
          <cell r="A213" t="str">
            <v>BWSC121000</v>
          </cell>
          <cell r="B213" t="str">
            <v>BWSC</v>
          </cell>
          <cell r="C213">
            <v>1000</v>
          </cell>
          <cell r="D213">
            <v>12</v>
          </cell>
          <cell r="E213">
            <v>1000</v>
          </cell>
        </row>
        <row r="214">
          <cell r="A214" t="str">
            <v>BWSC14350</v>
          </cell>
          <cell r="B214" t="str">
            <v>BWSC</v>
          </cell>
          <cell r="C214">
            <v>350</v>
          </cell>
          <cell r="D214">
            <v>14</v>
          </cell>
          <cell r="E214">
            <v>350</v>
          </cell>
        </row>
        <row r="215">
          <cell r="A215" t="str">
            <v>BWSC14400</v>
          </cell>
          <cell r="B215" t="str">
            <v>BWSC</v>
          </cell>
          <cell r="C215">
            <v>400</v>
          </cell>
          <cell r="D215">
            <v>14</v>
          </cell>
          <cell r="E215">
            <v>400</v>
          </cell>
        </row>
        <row r="216">
          <cell r="A216" t="str">
            <v>BWSC14450</v>
          </cell>
          <cell r="B216" t="str">
            <v>BWSC</v>
          </cell>
          <cell r="C216">
            <v>450</v>
          </cell>
          <cell r="D216">
            <v>14</v>
          </cell>
          <cell r="E216">
            <v>450</v>
          </cell>
        </row>
        <row r="217">
          <cell r="A217" t="str">
            <v>BWSC14500</v>
          </cell>
          <cell r="B217" t="str">
            <v>BWSC</v>
          </cell>
          <cell r="C217">
            <v>500</v>
          </cell>
          <cell r="D217">
            <v>14</v>
          </cell>
          <cell r="E217">
            <v>500</v>
          </cell>
        </row>
        <row r="218">
          <cell r="A218" t="str">
            <v>BWSC14600</v>
          </cell>
          <cell r="B218" t="str">
            <v>BWSC</v>
          </cell>
          <cell r="C218">
            <v>600</v>
          </cell>
          <cell r="D218">
            <v>14</v>
          </cell>
          <cell r="E218">
            <v>600</v>
          </cell>
        </row>
        <row r="219">
          <cell r="A219" t="str">
            <v>BWSC14700</v>
          </cell>
          <cell r="B219" t="str">
            <v>BWSC</v>
          </cell>
          <cell r="C219">
            <v>700</v>
          </cell>
          <cell r="D219">
            <v>14</v>
          </cell>
          <cell r="E219">
            <v>700</v>
          </cell>
        </row>
        <row r="220">
          <cell r="A220" t="str">
            <v>BWSC14800</v>
          </cell>
          <cell r="B220" t="str">
            <v>BWSC</v>
          </cell>
          <cell r="C220">
            <v>800</v>
          </cell>
          <cell r="D220">
            <v>14</v>
          </cell>
          <cell r="E220">
            <v>800</v>
          </cell>
        </row>
        <row r="221">
          <cell r="A221" t="str">
            <v>BWSC14900</v>
          </cell>
          <cell r="B221" t="str">
            <v>BWSC</v>
          </cell>
          <cell r="C221">
            <v>900</v>
          </cell>
          <cell r="D221">
            <v>14</v>
          </cell>
          <cell r="E221">
            <v>900</v>
          </cell>
        </row>
        <row r="222">
          <cell r="A222" t="str">
            <v>BWSC141000</v>
          </cell>
          <cell r="B222" t="str">
            <v>BWSC</v>
          </cell>
          <cell r="C222">
            <v>1000</v>
          </cell>
          <cell r="D222">
            <v>14</v>
          </cell>
          <cell r="E222">
            <v>1000</v>
          </cell>
        </row>
        <row r="223">
          <cell r="A223" t="str">
            <v>BWSC16350</v>
          </cell>
          <cell r="B223" t="str">
            <v>BWSC</v>
          </cell>
          <cell r="C223">
            <v>350</v>
          </cell>
          <cell r="D223">
            <v>16</v>
          </cell>
          <cell r="E223">
            <v>350</v>
          </cell>
        </row>
        <row r="224">
          <cell r="A224" t="str">
            <v>BWSC16400</v>
          </cell>
          <cell r="B224" t="str">
            <v>BWSC</v>
          </cell>
          <cell r="C224">
            <v>400</v>
          </cell>
          <cell r="D224">
            <v>16</v>
          </cell>
          <cell r="E224">
            <v>400</v>
          </cell>
        </row>
        <row r="225">
          <cell r="A225" t="str">
            <v>BWSC16450</v>
          </cell>
          <cell r="B225" t="str">
            <v>BWSC</v>
          </cell>
          <cell r="C225">
            <v>450</v>
          </cell>
          <cell r="D225">
            <v>16</v>
          </cell>
          <cell r="E225">
            <v>450</v>
          </cell>
        </row>
        <row r="226">
          <cell r="A226" t="str">
            <v>BWSC16500</v>
          </cell>
          <cell r="B226" t="str">
            <v>BWSC</v>
          </cell>
          <cell r="C226">
            <v>500</v>
          </cell>
          <cell r="D226">
            <v>16</v>
          </cell>
          <cell r="E226">
            <v>500</v>
          </cell>
        </row>
        <row r="227">
          <cell r="A227" t="str">
            <v>BWSC16600</v>
          </cell>
          <cell r="B227" t="str">
            <v>BWSC</v>
          </cell>
          <cell r="C227">
            <v>600</v>
          </cell>
          <cell r="D227">
            <v>16</v>
          </cell>
          <cell r="E227">
            <v>600</v>
          </cell>
        </row>
        <row r="228">
          <cell r="A228" t="str">
            <v>BWSC16700</v>
          </cell>
          <cell r="B228" t="str">
            <v>BWSC</v>
          </cell>
          <cell r="C228">
            <v>700</v>
          </cell>
          <cell r="D228">
            <v>16</v>
          </cell>
          <cell r="E228">
            <v>700</v>
          </cell>
        </row>
        <row r="229">
          <cell r="A229" t="str">
            <v>BWSC16800</v>
          </cell>
          <cell r="B229" t="str">
            <v>BWSC</v>
          </cell>
          <cell r="C229">
            <v>800</v>
          </cell>
          <cell r="D229">
            <v>16</v>
          </cell>
          <cell r="E229">
            <v>800</v>
          </cell>
        </row>
        <row r="230">
          <cell r="A230" t="str">
            <v>BWSC16900</v>
          </cell>
          <cell r="B230" t="str">
            <v>BWSC</v>
          </cell>
          <cell r="C230">
            <v>900</v>
          </cell>
          <cell r="D230">
            <v>16</v>
          </cell>
          <cell r="E230">
            <v>900</v>
          </cell>
        </row>
        <row r="231">
          <cell r="A231" t="str">
            <v>BWSC161000</v>
          </cell>
          <cell r="B231" t="str">
            <v>BWSC</v>
          </cell>
          <cell r="C231">
            <v>1000</v>
          </cell>
          <cell r="D231">
            <v>16</v>
          </cell>
          <cell r="E231">
            <v>1000</v>
          </cell>
        </row>
        <row r="232">
          <cell r="A232" t="str">
            <v>BWSC18350</v>
          </cell>
          <cell r="B232" t="str">
            <v>BWSC</v>
          </cell>
          <cell r="C232">
            <v>350</v>
          </cell>
          <cell r="D232">
            <v>18</v>
          </cell>
          <cell r="E232">
            <v>350</v>
          </cell>
        </row>
        <row r="233">
          <cell r="A233" t="str">
            <v>BWSC18400</v>
          </cell>
          <cell r="B233" t="str">
            <v>BWSC</v>
          </cell>
          <cell r="C233">
            <v>400</v>
          </cell>
          <cell r="D233">
            <v>18</v>
          </cell>
          <cell r="E233">
            <v>400</v>
          </cell>
        </row>
        <row r="234">
          <cell r="A234" t="str">
            <v>BWSC18450</v>
          </cell>
          <cell r="B234" t="str">
            <v>BWSC</v>
          </cell>
          <cell r="C234">
            <v>450</v>
          </cell>
          <cell r="D234">
            <v>18</v>
          </cell>
          <cell r="E234">
            <v>450</v>
          </cell>
        </row>
        <row r="235">
          <cell r="A235" t="str">
            <v>BWSC18500</v>
          </cell>
          <cell r="B235" t="str">
            <v>BWSC</v>
          </cell>
          <cell r="C235">
            <v>500</v>
          </cell>
          <cell r="D235">
            <v>18</v>
          </cell>
          <cell r="E235">
            <v>500</v>
          </cell>
        </row>
        <row r="236">
          <cell r="A236" t="str">
            <v>BWSC18600</v>
          </cell>
          <cell r="B236" t="str">
            <v>BWSC</v>
          </cell>
          <cell r="C236">
            <v>600</v>
          </cell>
          <cell r="D236">
            <v>18</v>
          </cell>
          <cell r="E236">
            <v>600</v>
          </cell>
        </row>
        <row r="237">
          <cell r="A237" t="str">
            <v>BWSC18700</v>
          </cell>
          <cell r="B237" t="str">
            <v>BWSC</v>
          </cell>
          <cell r="C237">
            <v>700</v>
          </cell>
          <cell r="D237">
            <v>18</v>
          </cell>
          <cell r="E237">
            <v>700</v>
          </cell>
        </row>
        <row r="238">
          <cell r="A238" t="str">
            <v>BWSC18800</v>
          </cell>
          <cell r="B238" t="str">
            <v>BWSC</v>
          </cell>
          <cell r="C238">
            <v>800</v>
          </cell>
          <cell r="D238">
            <v>18</v>
          </cell>
          <cell r="E238">
            <v>800</v>
          </cell>
        </row>
        <row r="239">
          <cell r="A239" t="str">
            <v>BWSC18900</v>
          </cell>
          <cell r="B239" t="str">
            <v>BWSC</v>
          </cell>
          <cell r="C239">
            <v>900</v>
          </cell>
          <cell r="D239">
            <v>18</v>
          </cell>
          <cell r="E239">
            <v>900</v>
          </cell>
        </row>
        <row r="240">
          <cell r="A240" t="str">
            <v>BWSC181000</v>
          </cell>
          <cell r="B240" t="str">
            <v>BWSC</v>
          </cell>
          <cell r="C240">
            <v>1000</v>
          </cell>
          <cell r="D240">
            <v>18</v>
          </cell>
          <cell r="E240">
            <v>1000</v>
          </cell>
        </row>
        <row r="241">
          <cell r="A241" t="str">
            <v>BWSC20350</v>
          </cell>
          <cell r="B241" t="str">
            <v>BWSC</v>
          </cell>
          <cell r="C241">
            <v>350</v>
          </cell>
          <cell r="D241">
            <v>20</v>
          </cell>
          <cell r="E241">
            <v>350</v>
          </cell>
        </row>
        <row r="242">
          <cell r="A242" t="str">
            <v>BWSC20400</v>
          </cell>
          <cell r="B242" t="str">
            <v>BWSC</v>
          </cell>
          <cell r="C242">
            <v>400</v>
          </cell>
          <cell r="D242">
            <v>20</v>
          </cell>
          <cell r="E242">
            <v>400</v>
          </cell>
        </row>
        <row r="243">
          <cell r="A243" t="str">
            <v>BWSC20450</v>
          </cell>
          <cell r="B243" t="str">
            <v>BWSC</v>
          </cell>
          <cell r="C243">
            <v>450</v>
          </cell>
          <cell r="D243">
            <v>20</v>
          </cell>
          <cell r="E243">
            <v>450</v>
          </cell>
        </row>
        <row r="244">
          <cell r="A244" t="str">
            <v>BWSC20500</v>
          </cell>
          <cell r="B244" t="str">
            <v>BWSC</v>
          </cell>
          <cell r="C244">
            <v>500</v>
          </cell>
          <cell r="D244">
            <v>20</v>
          </cell>
          <cell r="E244">
            <v>500</v>
          </cell>
        </row>
        <row r="245">
          <cell r="A245" t="str">
            <v>BWSC20600</v>
          </cell>
          <cell r="B245" t="str">
            <v>BWSC</v>
          </cell>
          <cell r="C245">
            <v>600</v>
          </cell>
          <cell r="D245">
            <v>20</v>
          </cell>
          <cell r="E245">
            <v>600</v>
          </cell>
        </row>
        <row r="246">
          <cell r="A246" t="str">
            <v>BWSC20700</v>
          </cell>
          <cell r="B246" t="str">
            <v>BWSC</v>
          </cell>
          <cell r="C246">
            <v>700</v>
          </cell>
          <cell r="D246">
            <v>20</v>
          </cell>
          <cell r="E246">
            <v>700</v>
          </cell>
        </row>
        <row r="247">
          <cell r="A247" t="str">
            <v>BWSC20800</v>
          </cell>
          <cell r="B247" t="str">
            <v>BWSC</v>
          </cell>
          <cell r="C247">
            <v>800</v>
          </cell>
          <cell r="D247">
            <v>20</v>
          </cell>
          <cell r="E247">
            <v>800</v>
          </cell>
        </row>
        <row r="248">
          <cell r="A248" t="str">
            <v>BWSC20900</v>
          </cell>
          <cell r="B248" t="str">
            <v>BWSC</v>
          </cell>
          <cell r="C248">
            <v>900</v>
          </cell>
          <cell r="D248">
            <v>20</v>
          </cell>
          <cell r="E248">
            <v>900</v>
          </cell>
        </row>
        <row r="249">
          <cell r="A249" t="str">
            <v>BWSC201000</v>
          </cell>
          <cell r="B249" t="str">
            <v>BWSC</v>
          </cell>
          <cell r="C249">
            <v>1000</v>
          </cell>
          <cell r="D249">
            <v>20</v>
          </cell>
          <cell r="E249">
            <v>1000</v>
          </cell>
        </row>
        <row r="250">
          <cell r="A250" t="str">
            <v>BWSC22350</v>
          </cell>
          <cell r="B250" t="str">
            <v>BWSC</v>
          </cell>
          <cell r="C250">
            <v>350</v>
          </cell>
          <cell r="D250">
            <v>22</v>
          </cell>
          <cell r="E250">
            <v>350</v>
          </cell>
        </row>
        <row r="251">
          <cell r="A251" t="str">
            <v>BWSC22400</v>
          </cell>
          <cell r="B251" t="str">
            <v>BWSC</v>
          </cell>
          <cell r="C251">
            <v>400</v>
          </cell>
          <cell r="D251">
            <v>22</v>
          </cell>
          <cell r="E251">
            <v>400</v>
          </cell>
        </row>
        <row r="252">
          <cell r="A252" t="str">
            <v>BWSC22450</v>
          </cell>
          <cell r="B252" t="str">
            <v>BWSC</v>
          </cell>
          <cell r="C252">
            <v>450</v>
          </cell>
          <cell r="D252">
            <v>22</v>
          </cell>
          <cell r="E252">
            <v>450</v>
          </cell>
        </row>
        <row r="253">
          <cell r="A253" t="str">
            <v>BWSC22500</v>
          </cell>
          <cell r="B253" t="str">
            <v>BWSC</v>
          </cell>
          <cell r="C253">
            <v>500</v>
          </cell>
          <cell r="D253">
            <v>22</v>
          </cell>
          <cell r="E253">
            <v>500</v>
          </cell>
        </row>
        <row r="254">
          <cell r="A254" t="str">
            <v>BWSC22600</v>
          </cell>
          <cell r="B254" t="str">
            <v>BWSC</v>
          </cell>
          <cell r="C254">
            <v>600</v>
          </cell>
          <cell r="D254">
            <v>22</v>
          </cell>
          <cell r="E254">
            <v>600</v>
          </cell>
        </row>
        <row r="255">
          <cell r="A255" t="str">
            <v>BWSC22700</v>
          </cell>
          <cell r="B255" t="str">
            <v>BWSC</v>
          </cell>
          <cell r="C255">
            <v>700</v>
          </cell>
          <cell r="D255">
            <v>22</v>
          </cell>
          <cell r="E255">
            <v>700</v>
          </cell>
        </row>
        <row r="256">
          <cell r="A256" t="str">
            <v>BWSC22800</v>
          </cell>
          <cell r="B256" t="str">
            <v>BWSC</v>
          </cell>
          <cell r="C256">
            <v>800</v>
          </cell>
          <cell r="D256">
            <v>22</v>
          </cell>
          <cell r="E256">
            <v>800</v>
          </cell>
        </row>
        <row r="257">
          <cell r="A257" t="str">
            <v>BWSC22900</v>
          </cell>
          <cell r="B257" t="str">
            <v>BWSC</v>
          </cell>
          <cell r="C257">
            <v>900</v>
          </cell>
          <cell r="D257">
            <v>22</v>
          </cell>
          <cell r="E257">
            <v>900</v>
          </cell>
        </row>
        <row r="258">
          <cell r="A258" t="str">
            <v>BWSC221000</v>
          </cell>
          <cell r="B258" t="str">
            <v>BWSC</v>
          </cell>
          <cell r="C258">
            <v>1000</v>
          </cell>
          <cell r="D258">
            <v>22</v>
          </cell>
          <cell r="E258">
            <v>1000</v>
          </cell>
        </row>
        <row r="259">
          <cell r="A259" t="str">
            <v>BWSC24350</v>
          </cell>
          <cell r="B259" t="str">
            <v>BWSC</v>
          </cell>
          <cell r="C259">
            <v>350</v>
          </cell>
          <cell r="D259">
            <v>24</v>
          </cell>
          <cell r="E259">
            <v>350</v>
          </cell>
        </row>
        <row r="260">
          <cell r="A260" t="str">
            <v>BWSC24400</v>
          </cell>
          <cell r="B260" t="str">
            <v>BWSC</v>
          </cell>
          <cell r="C260">
            <v>400</v>
          </cell>
          <cell r="D260">
            <v>24</v>
          </cell>
          <cell r="E260">
            <v>400</v>
          </cell>
        </row>
        <row r="261">
          <cell r="A261" t="str">
            <v>BWSC24450</v>
          </cell>
          <cell r="B261" t="str">
            <v>BWSC</v>
          </cell>
          <cell r="C261">
            <v>450</v>
          </cell>
          <cell r="D261">
            <v>24</v>
          </cell>
          <cell r="E261">
            <v>450</v>
          </cell>
        </row>
        <row r="262">
          <cell r="A262" t="str">
            <v>BWSC24500</v>
          </cell>
          <cell r="B262" t="str">
            <v>BWSC</v>
          </cell>
          <cell r="C262">
            <v>500</v>
          </cell>
          <cell r="D262">
            <v>24</v>
          </cell>
          <cell r="E262">
            <v>500</v>
          </cell>
        </row>
        <row r="263">
          <cell r="A263" t="str">
            <v>BWSC24600</v>
          </cell>
          <cell r="B263" t="str">
            <v>BWSC</v>
          </cell>
          <cell r="C263">
            <v>600</v>
          </cell>
          <cell r="D263">
            <v>24</v>
          </cell>
          <cell r="E263">
            <v>600</v>
          </cell>
        </row>
        <row r="264">
          <cell r="A264" t="str">
            <v>BWSC24700</v>
          </cell>
          <cell r="B264" t="str">
            <v>BWSC</v>
          </cell>
          <cell r="C264">
            <v>700</v>
          </cell>
          <cell r="D264">
            <v>24</v>
          </cell>
          <cell r="E264">
            <v>700</v>
          </cell>
        </row>
        <row r="265">
          <cell r="A265" t="str">
            <v>BWSC24800</v>
          </cell>
          <cell r="B265" t="str">
            <v>BWSC</v>
          </cell>
          <cell r="C265">
            <v>800</v>
          </cell>
          <cell r="D265">
            <v>24</v>
          </cell>
          <cell r="E265">
            <v>800</v>
          </cell>
        </row>
        <row r="266">
          <cell r="A266" t="str">
            <v>BWSC24900</v>
          </cell>
          <cell r="B266" t="str">
            <v>BWSC</v>
          </cell>
          <cell r="C266">
            <v>900</v>
          </cell>
          <cell r="D266">
            <v>24</v>
          </cell>
          <cell r="E266">
            <v>900</v>
          </cell>
        </row>
        <row r="267">
          <cell r="A267" t="str">
            <v>BWSC241000</v>
          </cell>
          <cell r="B267" t="str">
            <v>BWSC</v>
          </cell>
          <cell r="C267">
            <v>1000</v>
          </cell>
          <cell r="D267">
            <v>24</v>
          </cell>
          <cell r="E267">
            <v>1000</v>
          </cell>
        </row>
        <row r="268">
          <cell r="A268" t="str">
            <v>BWSC26350</v>
          </cell>
          <cell r="B268" t="str">
            <v>BWSC</v>
          </cell>
          <cell r="C268">
            <v>350</v>
          </cell>
          <cell r="D268">
            <v>26</v>
          </cell>
          <cell r="E268">
            <v>350</v>
          </cell>
        </row>
        <row r="269">
          <cell r="A269" t="str">
            <v>BWSC26400</v>
          </cell>
          <cell r="B269" t="str">
            <v>BWSC</v>
          </cell>
          <cell r="C269">
            <v>400</v>
          </cell>
          <cell r="D269">
            <v>26</v>
          </cell>
          <cell r="E269">
            <v>400</v>
          </cell>
        </row>
        <row r="270">
          <cell r="A270" t="str">
            <v>BWSC26450</v>
          </cell>
          <cell r="B270" t="str">
            <v>BWSC</v>
          </cell>
          <cell r="C270">
            <v>450</v>
          </cell>
          <cell r="D270">
            <v>26</v>
          </cell>
          <cell r="E270">
            <v>450</v>
          </cell>
        </row>
        <row r="271">
          <cell r="A271" t="str">
            <v>BWSC26500</v>
          </cell>
          <cell r="B271" t="str">
            <v>BWSC</v>
          </cell>
          <cell r="C271">
            <v>500</v>
          </cell>
          <cell r="D271">
            <v>26</v>
          </cell>
          <cell r="E271">
            <v>500</v>
          </cell>
        </row>
        <row r="272">
          <cell r="A272" t="str">
            <v>BWSC26600</v>
          </cell>
          <cell r="B272" t="str">
            <v>BWSC</v>
          </cell>
          <cell r="C272">
            <v>600</v>
          </cell>
          <cell r="D272">
            <v>26</v>
          </cell>
          <cell r="E272">
            <v>600</v>
          </cell>
        </row>
        <row r="273">
          <cell r="A273" t="str">
            <v>BWSC26700</v>
          </cell>
          <cell r="B273" t="str">
            <v>BWSC</v>
          </cell>
          <cell r="C273">
            <v>700</v>
          </cell>
          <cell r="D273">
            <v>26</v>
          </cell>
          <cell r="E273">
            <v>700</v>
          </cell>
        </row>
        <row r="274">
          <cell r="A274" t="str">
            <v>BWSC26800</v>
          </cell>
          <cell r="B274" t="str">
            <v>BWSC</v>
          </cell>
          <cell r="C274">
            <v>800</v>
          </cell>
          <cell r="D274">
            <v>26</v>
          </cell>
          <cell r="E274">
            <v>800</v>
          </cell>
        </row>
        <row r="275">
          <cell r="A275" t="str">
            <v>BWSC26900</v>
          </cell>
          <cell r="B275" t="str">
            <v>BWSC</v>
          </cell>
          <cell r="C275">
            <v>900</v>
          </cell>
          <cell r="D275">
            <v>26</v>
          </cell>
          <cell r="E275">
            <v>900</v>
          </cell>
        </row>
        <row r="276">
          <cell r="A276" t="str">
            <v>BWSC261000</v>
          </cell>
          <cell r="B276" t="str">
            <v>BWSC</v>
          </cell>
          <cell r="C276">
            <v>1000</v>
          </cell>
          <cell r="D276">
            <v>26</v>
          </cell>
          <cell r="E276">
            <v>1000</v>
          </cell>
        </row>
        <row r="277">
          <cell r="A277" t="str">
            <v>BWSC28350</v>
          </cell>
          <cell r="B277" t="str">
            <v>BWSC</v>
          </cell>
          <cell r="C277">
            <v>350</v>
          </cell>
          <cell r="D277">
            <v>28</v>
          </cell>
          <cell r="E277">
            <v>350</v>
          </cell>
        </row>
        <row r="278">
          <cell r="A278" t="str">
            <v>BWSC28400</v>
          </cell>
          <cell r="B278" t="str">
            <v>BWSC</v>
          </cell>
          <cell r="C278">
            <v>400</v>
          </cell>
          <cell r="D278">
            <v>28</v>
          </cell>
          <cell r="E278">
            <v>400</v>
          </cell>
        </row>
        <row r="279">
          <cell r="A279" t="str">
            <v>BWSC28450</v>
          </cell>
          <cell r="B279" t="str">
            <v>BWSC</v>
          </cell>
          <cell r="C279">
            <v>450</v>
          </cell>
          <cell r="D279">
            <v>28</v>
          </cell>
          <cell r="E279">
            <v>450</v>
          </cell>
        </row>
        <row r="280">
          <cell r="A280" t="str">
            <v>BWSC28500</v>
          </cell>
          <cell r="B280" t="str">
            <v>BWSC</v>
          </cell>
          <cell r="C280">
            <v>500</v>
          </cell>
          <cell r="D280">
            <v>28</v>
          </cell>
          <cell r="E280">
            <v>500</v>
          </cell>
        </row>
        <row r="281">
          <cell r="A281" t="str">
            <v>BWSC28600</v>
          </cell>
          <cell r="B281" t="str">
            <v>BWSC</v>
          </cell>
          <cell r="C281">
            <v>600</v>
          </cell>
          <cell r="D281">
            <v>28</v>
          </cell>
          <cell r="E281">
            <v>600</v>
          </cell>
        </row>
        <row r="282">
          <cell r="A282" t="str">
            <v>BWSC28700</v>
          </cell>
          <cell r="B282" t="str">
            <v>BWSC</v>
          </cell>
          <cell r="C282">
            <v>700</v>
          </cell>
          <cell r="D282">
            <v>28</v>
          </cell>
          <cell r="E282">
            <v>700</v>
          </cell>
        </row>
        <row r="283">
          <cell r="A283" t="str">
            <v>BWSC28800</v>
          </cell>
          <cell r="B283" t="str">
            <v>BWSC</v>
          </cell>
          <cell r="C283">
            <v>800</v>
          </cell>
          <cell r="D283">
            <v>28</v>
          </cell>
          <cell r="E283">
            <v>800</v>
          </cell>
        </row>
        <row r="284">
          <cell r="A284" t="str">
            <v>BWSC28900</v>
          </cell>
          <cell r="B284" t="str">
            <v>BWSC</v>
          </cell>
          <cell r="C284">
            <v>900</v>
          </cell>
          <cell r="D284">
            <v>28</v>
          </cell>
          <cell r="E284">
            <v>900</v>
          </cell>
        </row>
        <row r="285">
          <cell r="A285" t="str">
            <v>BWSC281000</v>
          </cell>
          <cell r="B285" t="str">
            <v>BWSC</v>
          </cell>
          <cell r="C285">
            <v>1000</v>
          </cell>
          <cell r="D285">
            <v>28</v>
          </cell>
          <cell r="E285">
            <v>1000</v>
          </cell>
        </row>
        <row r="286">
          <cell r="A286" t="str">
            <v>BWSC30350</v>
          </cell>
          <cell r="B286" t="str">
            <v>BWSC</v>
          </cell>
          <cell r="C286">
            <v>350</v>
          </cell>
          <cell r="D286">
            <v>30</v>
          </cell>
          <cell r="E286">
            <v>350</v>
          </cell>
        </row>
        <row r="287">
          <cell r="A287" t="str">
            <v>BWSC30400</v>
          </cell>
          <cell r="B287" t="str">
            <v>BWSC</v>
          </cell>
          <cell r="C287">
            <v>400</v>
          </cell>
          <cell r="D287">
            <v>30</v>
          </cell>
          <cell r="E287">
            <v>400</v>
          </cell>
        </row>
        <row r="288">
          <cell r="A288" t="str">
            <v>BWSC30450</v>
          </cell>
          <cell r="B288" t="str">
            <v>BWSC</v>
          </cell>
          <cell r="C288">
            <v>450</v>
          </cell>
          <cell r="D288">
            <v>30</v>
          </cell>
          <cell r="E288">
            <v>450</v>
          </cell>
        </row>
        <row r="289">
          <cell r="A289" t="str">
            <v>BWSC30500</v>
          </cell>
          <cell r="B289" t="str">
            <v>BWSC</v>
          </cell>
          <cell r="C289">
            <v>500</v>
          </cell>
          <cell r="D289">
            <v>30</v>
          </cell>
          <cell r="E289">
            <v>500</v>
          </cell>
        </row>
        <row r="290">
          <cell r="A290" t="str">
            <v>BWSC30600</v>
          </cell>
          <cell r="B290" t="str">
            <v>BWSC</v>
          </cell>
          <cell r="C290">
            <v>600</v>
          </cell>
          <cell r="D290">
            <v>30</v>
          </cell>
          <cell r="E290">
            <v>600</v>
          </cell>
        </row>
        <row r="291">
          <cell r="A291" t="str">
            <v>BWSC30700</v>
          </cell>
          <cell r="B291" t="str">
            <v>BWSC</v>
          </cell>
          <cell r="C291">
            <v>700</v>
          </cell>
          <cell r="D291">
            <v>30</v>
          </cell>
          <cell r="E291">
            <v>700</v>
          </cell>
        </row>
        <row r="292">
          <cell r="A292" t="str">
            <v>BWSC30800</v>
          </cell>
          <cell r="B292" t="str">
            <v>BWSC</v>
          </cell>
          <cell r="C292">
            <v>800</v>
          </cell>
          <cell r="D292">
            <v>30</v>
          </cell>
          <cell r="E292">
            <v>800</v>
          </cell>
        </row>
        <row r="293">
          <cell r="A293" t="str">
            <v>BWSC30900</v>
          </cell>
          <cell r="B293" t="str">
            <v>BWSC</v>
          </cell>
          <cell r="C293">
            <v>900</v>
          </cell>
          <cell r="D293">
            <v>30</v>
          </cell>
          <cell r="E293">
            <v>900</v>
          </cell>
        </row>
        <row r="294">
          <cell r="A294" t="str">
            <v>BWSC301000</v>
          </cell>
          <cell r="B294" t="str">
            <v>BWSC</v>
          </cell>
          <cell r="C294">
            <v>1000</v>
          </cell>
          <cell r="D294">
            <v>30</v>
          </cell>
          <cell r="E294">
            <v>1000</v>
          </cell>
        </row>
        <row r="295">
          <cell r="A295" t="str">
            <v>GRP3350</v>
          </cell>
          <cell r="B295" t="str">
            <v>GRP</v>
          </cell>
          <cell r="C295">
            <v>350</v>
          </cell>
          <cell r="D295">
            <v>3</v>
          </cell>
          <cell r="E295">
            <v>350</v>
          </cell>
        </row>
        <row r="296">
          <cell r="A296" t="str">
            <v>GRP3400</v>
          </cell>
          <cell r="B296" t="str">
            <v>GRP</v>
          </cell>
          <cell r="C296">
            <v>400</v>
          </cell>
          <cell r="D296">
            <v>3</v>
          </cell>
          <cell r="E296">
            <v>400</v>
          </cell>
        </row>
        <row r="297">
          <cell r="A297" t="str">
            <v>GRP3450</v>
          </cell>
          <cell r="B297" t="str">
            <v>GRP</v>
          </cell>
          <cell r="C297">
            <v>450</v>
          </cell>
          <cell r="D297">
            <v>3</v>
          </cell>
          <cell r="E297">
            <v>450</v>
          </cell>
        </row>
        <row r="298">
          <cell r="A298" t="str">
            <v>GRP3500</v>
          </cell>
          <cell r="B298" t="str">
            <v>GRP</v>
          </cell>
          <cell r="C298">
            <v>500</v>
          </cell>
          <cell r="D298">
            <v>3</v>
          </cell>
          <cell r="E298">
            <v>500</v>
          </cell>
        </row>
        <row r="299">
          <cell r="A299" t="str">
            <v>GRP3600</v>
          </cell>
          <cell r="B299" t="str">
            <v>GRP</v>
          </cell>
          <cell r="C299">
            <v>600</v>
          </cell>
          <cell r="D299">
            <v>3</v>
          </cell>
          <cell r="E299">
            <v>600</v>
          </cell>
        </row>
        <row r="300">
          <cell r="A300" t="str">
            <v>GRP3700</v>
          </cell>
          <cell r="B300" t="str">
            <v>GRP</v>
          </cell>
          <cell r="C300">
            <v>700</v>
          </cell>
          <cell r="D300">
            <v>3</v>
          </cell>
          <cell r="E300">
            <v>700</v>
          </cell>
        </row>
        <row r="301">
          <cell r="A301" t="str">
            <v>GRP3800</v>
          </cell>
          <cell r="B301" t="str">
            <v>GRP</v>
          </cell>
          <cell r="C301">
            <v>800</v>
          </cell>
          <cell r="D301">
            <v>3</v>
          </cell>
          <cell r="E301">
            <v>800</v>
          </cell>
        </row>
        <row r="302">
          <cell r="A302" t="str">
            <v>GRP3900</v>
          </cell>
          <cell r="B302" t="str">
            <v>GRP</v>
          </cell>
          <cell r="C302">
            <v>900</v>
          </cell>
          <cell r="D302">
            <v>3</v>
          </cell>
          <cell r="E302">
            <v>900</v>
          </cell>
        </row>
        <row r="303">
          <cell r="A303" t="str">
            <v>GRP31000</v>
          </cell>
          <cell r="B303" t="str">
            <v>GRP</v>
          </cell>
          <cell r="C303">
            <v>1000</v>
          </cell>
          <cell r="D303">
            <v>3</v>
          </cell>
          <cell r="E303">
            <v>1000</v>
          </cell>
        </row>
        <row r="304">
          <cell r="A304" t="str">
            <v>GRP6350</v>
          </cell>
          <cell r="B304" t="str">
            <v>GRP</v>
          </cell>
          <cell r="C304">
            <v>350</v>
          </cell>
          <cell r="D304">
            <v>6</v>
          </cell>
          <cell r="E304">
            <v>350</v>
          </cell>
        </row>
        <row r="305">
          <cell r="A305" t="str">
            <v>GRP6400</v>
          </cell>
          <cell r="B305" t="str">
            <v>GRP</v>
          </cell>
          <cell r="C305">
            <v>400</v>
          </cell>
          <cell r="D305">
            <v>6</v>
          </cell>
          <cell r="E305">
            <v>400</v>
          </cell>
        </row>
        <row r="306">
          <cell r="A306" t="str">
            <v>GRP6450</v>
          </cell>
          <cell r="B306" t="str">
            <v>GRP</v>
          </cell>
          <cell r="C306">
            <v>450</v>
          </cell>
          <cell r="D306">
            <v>6</v>
          </cell>
          <cell r="E306">
            <v>450</v>
          </cell>
        </row>
        <row r="307">
          <cell r="A307" t="str">
            <v>GRP6500</v>
          </cell>
          <cell r="B307" t="str">
            <v>GRP</v>
          </cell>
          <cell r="C307">
            <v>500</v>
          </cell>
          <cell r="D307">
            <v>6</v>
          </cell>
          <cell r="E307">
            <v>500</v>
          </cell>
        </row>
        <row r="308">
          <cell r="A308" t="str">
            <v>GRP6600</v>
          </cell>
          <cell r="B308" t="str">
            <v>GRP</v>
          </cell>
          <cell r="C308">
            <v>600</v>
          </cell>
          <cell r="D308">
            <v>6</v>
          </cell>
          <cell r="E308">
            <v>600</v>
          </cell>
        </row>
        <row r="309">
          <cell r="A309" t="str">
            <v>GRP6700</v>
          </cell>
          <cell r="B309" t="str">
            <v>GRP</v>
          </cell>
          <cell r="C309">
            <v>700</v>
          </cell>
          <cell r="D309">
            <v>6</v>
          </cell>
          <cell r="E309">
            <v>700</v>
          </cell>
        </row>
        <row r="310">
          <cell r="A310" t="str">
            <v>GRP6800</v>
          </cell>
          <cell r="B310" t="str">
            <v>GRP</v>
          </cell>
          <cell r="C310">
            <v>800</v>
          </cell>
          <cell r="D310">
            <v>6</v>
          </cell>
          <cell r="E310">
            <v>800</v>
          </cell>
        </row>
        <row r="311">
          <cell r="A311" t="str">
            <v>GRP6900</v>
          </cell>
          <cell r="B311" t="str">
            <v>GRP</v>
          </cell>
          <cell r="C311">
            <v>900</v>
          </cell>
          <cell r="D311">
            <v>6</v>
          </cell>
          <cell r="E311">
            <v>900</v>
          </cell>
        </row>
        <row r="312">
          <cell r="A312" t="str">
            <v>GRP61000</v>
          </cell>
          <cell r="B312" t="str">
            <v>GRP</v>
          </cell>
          <cell r="C312">
            <v>1000</v>
          </cell>
          <cell r="D312">
            <v>6</v>
          </cell>
          <cell r="E312">
            <v>1000</v>
          </cell>
        </row>
        <row r="313">
          <cell r="A313" t="str">
            <v>GRP9350</v>
          </cell>
          <cell r="B313" t="str">
            <v>GRP</v>
          </cell>
          <cell r="C313">
            <v>350</v>
          </cell>
          <cell r="D313">
            <v>9</v>
          </cell>
          <cell r="E313">
            <v>350</v>
          </cell>
        </row>
        <row r="314">
          <cell r="A314" t="str">
            <v>GRP9400</v>
          </cell>
          <cell r="B314" t="str">
            <v>GRP</v>
          </cell>
          <cell r="C314">
            <v>400</v>
          </cell>
          <cell r="D314">
            <v>9</v>
          </cell>
          <cell r="E314">
            <v>400</v>
          </cell>
        </row>
        <row r="315">
          <cell r="A315" t="str">
            <v>GRP9450</v>
          </cell>
          <cell r="B315" t="str">
            <v>GRP</v>
          </cell>
          <cell r="C315">
            <v>450</v>
          </cell>
          <cell r="D315">
            <v>9</v>
          </cell>
          <cell r="E315">
            <v>450</v>
          </cell>
        </row>
        <row r="316">
          <cell r="A316" t="str">
            <v>GRP9500</v>
          </cell>
          <cell r="B316" t="str">
            <v>GRP</v>
          </cell>
          <cell r="C316">
            <v>500</v>
          </cell>
          <cell r="D316">
            <v>9</v>
          </cell>
          <cell r="E316">
            <v>500</v>
          </cell>
        </row>
        <row r="317">
          <cell r="A317" t="str">
            <v>GRP9600</v>
          </cell>
          <cell r="B317" t="str">
            <v>GRP</v>
          </cell>
          <cell r="C317">
            <v>600</v>
          </cell>
          <cell r="D317">
            <v>9</v>
          </cell>
          <cell r="E317">
            <v>600</v>
          </cell>
        </row>
        <row r="318">
          <cell r="A318" t="str">
            <v>GRP9700</v>
          </cell>
          <cell r="B318" t="str">
            <v>GRP</v>
          </cell>
          <cell r="C318">
            <v>700</v>
          </cell>
          <cell r="D318">
            <v>9</v>
          </cell>
          <cell r="E318">
            <v>700</v>
          </cell>
        </row>
        <row r="319">
          <cell r="A319" t="str">
            <v>GRP9800</v>
          </cell>
          <cell r="B319" t="str">
            <v>GRP</v>
          </cell>
          <cell r="C319">
            <v>800</v>
          </cell>
          <cell r="D319">
            <v>9</v>
          </cell>
          <cell r="E319">
            <v>800</v>
          </cell>
        </row>
        <row r="320">
          <cell r="A320" t="str">
            <v>GRP9900</v>
          </cell>
          <cell r="B320" t="str">
            <v>GRP</v>
          </cell>
          <cell r="C320">
            <v>900</v>
          </cell>
          <cell r="D320">
            <v>9</v>
          </cell>
          <cell r="E320">
            <v>900</v>
          </cell>
        </row>
        <row r="321">
          <cell r="A321" t="str">
            <v>GRP91000</v>
          </cell>
          <cell r="B321" t="str">
            <v>GRP</v>
          </cell>
          <cell r="C321">
            <v>1000</v>
          </cell>
          <cell r="D321">
            <v>9</v>
          </cell>
          <cell r="E321">
            <v>1000</v>
          </cell>
        </row>
        <row r="322">
          <cell r="A322" t="str">
            <v>GRP12350</v>
          </cell>
          <cell r="B322" t="str">
            <v>GRP</v>
          </cell>
          <cell r="C322">
            <v>350</v>
          </cell>
          <cell r="D322">
            <v>12</v>
          </cell>
          <cell r="E322">
            <v>350</v>
          </cell>
        </row>
        <row r="323">
          <cell r="A323" t="str">
            <v>GRP12400</v>
          </cell>
          <cell r="B323" t="str">
            <v>GRP</v>
          </cell>
          <cell r="C323">
            <v>400</v>
          </cell>
          <cell r="D323">
            <v>12</v>
          </cell>
          <cell r="E323">
            <v>400</v>
          </cell>
        </row>
        <row r="324">
          <cell r="A324" t="str">
            <v>GRP12450</v>
          </cell>
          <cell r="B324" t="str">
            <v>GRP</v>
          </cell>
          <cell r="C324">
            <v>450</v>
          </cell>
          <cell r="D324">
            <v>12</v>
          </cell>
          <cell r="E324">
            <v>450</v>
          </cell>
        </row>
        <row r="325">
          <cell r="A325" t="str">
            <v>GRP12500</v>
          </cell>
          <cell r="B325" t="str">
            <v>GRP</v>
          </cell>
          <cell r="C325">
            <v>500</v>
          </cell>
          <cell r="D325">
            <v>12</v>
          </cell>
          <cell r="E325">
            <v>500</v>
          </cell>
        </row>
        <row r="326">
          <cell r="A326" t="str">
            <v>GRP12600</v>
          </cell>
          <cell r="B326" t="str">
            <v>GRP</v>
          </cell>
          <cell r="C326">
            <v>600</v>
          </cell>
          <cell r="D326">
            <v>12</v>
          </cell>
          <cell r="E326">
            <v>600</v>
          </cell>
        </row>
        <row r="327">
          <cell r="A327" t="str">
            <v>GRP12700</v>
          </cell>
          <cell r="B327" t="str">
            <v>GRP</v>
          </cell>
          <cell r="C327">
            <v>700</v>
          </cell>
          <cell r="D327">
            <v>12</v>
          </cell>
          <cell r="E327">
            <v>700</v>
          </cell>
        </row>
        <row r="328">
          <cell r="A328" t="str">
            <v>GRP12800</v>
          </cell>
          <cell r="B328" t="str">
            <v>GRP</v>
          </cell>
          <cell r="C328">
            <v>800</v>
          </cell>
          <cell r="D328">
            <v>12</v>
          </cell>
          <cell r="E328">
            <v>800</v>
          </cell>
        </row>
        <row r="329">
          <cell r="A329" t="str">
            <v>GRP12900</v>
          </cell>
          <cell r="B329" t="str">
            <v>GRP</v>
          </cell>
          <cell r="C329">
            <v>900</v>
          </cell>
          <cell r="D329">
            <v>12</v>
          </cell>
          <cell r="E329">
            <v>900</v>
          </cell>
        </row>
        <row r="330">
          <cell r="A330" t="str">
            <v>GRP121000</v>
          </cell>
          <cell r="B330" t="str">
            <v>GRP</v>
          </cell>
          <cell r="C330">
            <v>1000</v>
          </cell>
          <cell r="D330">
            <v>12</v>
          </cell>
          <cell r="E330">
            <v>1000</v>
          </cell>
        </row>
        <row r="331">
          <cell r="A331" t="str">
            <v>GRP15350</v>
          </cell>
          <cell r="B331" t="str">
            <v>GRP</v>
          </cell>
          <cell r="C331">
            <v>350</v>
          </cell>
          <cell r="D331">
            <v>15</v>
          </cell>
          <cell r="E331">
            <v>350</v>
          </cell>
        </row>
        <row r="332">
          <cell r="A332" t="str">
            <v>GRP15400</v>
          </cell>
          <cell r="B332" t="str">
            <v>GRP</v>
          </cell>
          <cell r="C332">
            <v>400</v>
          </cell>
          <cell r="D332">
            <v>15</v>
          </cell>
          <cell r="E332">
            <v>400</v>
          </cell>
        </row>
        <row r="333">
          <cell r="A333" t="str">
            <v>GRP15450</v>
          </cell>
          <cell r="B333" t="str">
            <v>GRP</v>
          </cell>
          <cell r="C333">
            <v>450</v>
          </cell>
          <cell r="D333">
            <v>15</v>
          </cell>
          <cell r="E333">
            <v>450</v>
          </cell>
        </row>
        <row r="334">
          <cell r="A334" t="str">
            <v>GRP15500</v>
          </cell>
          <cell r="B334" t="str">
            <v>GRP</v>
          </cell>
          <cell r="C334">
            <v>500</v>
          </cell>
          <cell r="D334">
            <v>15</v>
          </cell>
          <cell r="E334">
            <v>500</v>
          </cell>
        </row>
        <row r="335">
          <cell r="A335" t="str">
            <v>GRP15600</v>
          </cell>
          <cell r="B335" t="str">
            <v>GRP</v>
          </cell>
          <cell r="C335">
            <v>600</v>
          </cell>
          <cell r="D335">
            <v>15</v>
          </cell>
          <cell r="E335">
            <v>600</v>
          </cell>
        </row>
        <row r="336">
          <cell r="A336" t="str">
            <v>GRP15700</v>
          </cell>
          <cell r="B336" t="str">
            <v>GRP</v>
          </cell>
          <cell r="C336">
            <v>700</v>
          </cell>
          <cell r="D336">
            <v>15</v>
          </cell>
          <cell r="E336">
            <v>700</v>
          </cell>
        </row>
        <row r="337">
          <cell r="A337" t="str">
            <v>GRP15800</v>
          </cell>
          <cell r="B337" t="str">
            <v>GRP</v>
          </cell>
          <cell r="C337">
            <v>800</v>
          </cell>
          <cell r="D337">
            <v>15</v>
          </cell>
          <cell r="E337">
            <v>800</v>
          </cell>
        </row>
        <row r="338">
          <cell r="A338" t="str">
            <v>GRP15900</v>
          </cell>
          <cell r="B338" t="str">
            <v>GRP</v>
          </cell>
          <cell r="C338">
            <v>900</v>
          </cell>
          <cell r="D338">
            <v>15</v>
          </cell>
          <cell r="E338">
            <v>900</v>
          </cell>
        </row>
        <row r="339">
          <cell r="A339" t="str">
            <v>GRP151000</v>
          </cell>
          <cell r="B339" t="str">
            <v>GRP</v>
          </cell>
          <cell r="C339">
            <v>1000</v>
          </cell>
          <cell r="D339">
            <v>15</v>
          </cell>
          <cell r="E339">
            <v>1000</v>
          </cell>
        </row>
        <row r="340">
          <cell r="A340" t="str">
            <v>MS580</v>
          </cell>
          <cell r="B340" t="str">
            <v>MS</v>
          </cell>
          <cell r="C340">
            <v>80</v>
          </cell>
          <cell r="D340">
            <v>5</v>
          </cell>
          <cell r="E340">
            <v>80</v>
          </cell>
        </row>
        <row r="341">
          <cell r="A341" t="str">
            <v>MS5100</v>
          </cell>
          <cell r="B341" t="str">
            <v>MS</v>
          </cell>
          <cell r="C341">
            <v>100</v>
          </cell>
          <cell r="D341">
            <v>5</v>
          </cell>
          <cell r="E341">
            <v>100</v>
          </cell>
        </row>
        <row r="342">
          <cell r="A342" t="str">
            <v>MS5125</v>
          </cell>
          <cell r="B342" t="str">
            <v>MS</v>
          </cell>
          <cell r="C342">
            <v>125</v>
          </cell>
          <cell r="D342">
            <v>5</v>
          </cell>
          <cell r="E342">
            <v>125</v>
          </cell>
        </row>
        <row r="343">
          <cell r="A343" t="str">
            <v>MS5150</v>
          </cell>
          <cell r="B343" t="str">
            <v>MS</v>
          </cell>
          <cell r="C343">
            <v>150</v>
          </cell>
          <cell r="D343">
            <v>5</v>
          </cell>
          <cell r="E343">
            <v>150</v>
          </cell>
        </row>
        <row r="344">
          <cell r="A344" t="str">
            <v>MS5200</v>
          </cell>
          <cell r="B344" t="str">
            <v>MS</v>
          </cell>
          <cell r="C344">
            <v>200</v>
          </cell>
          <cell r="D344">
            <v>5</v>
          </cell>
          <cell r="E344">
            <v>200</v>
          </cell>
        </row>
        <row r="345">
          <cell r="A345" t="str">
            <v>MS5250</v>
          </cell>
          <cell r="B345" t="str">
            <v>MS</v>
          </cell>
          <cell r="C345">
            <v>250</v>
          </cell>
          <cell r="D345">
            <v>5</v>
          </cell>
          <cell r="E345">
            <v>250</v>
          </cell>
        </row>
        <row r="346">
          <cell r="A346" t="str">
            <v>MS5300</v>
          </cell>
          <cell r="B346" t="str">
            <v>MS</v>
          </cell>
          <cell r="C346">
            <v>300</v>
          </cell>
          <cell r="D346">
            <v>5</v>
          </cell>
          <cell r="E346">
            <v>300</v>
          </cell>
        </row>
        <row r="347">
          <cell r="A347" t="str">
            <v>MS5350</v>
          </cell>
          <cell r="B347" t="str">
            <v>MS</v>
          </cell>
          <cell r="C347">
            <v>350</v>
          </cell>
          <cell r="D347">
            <v>5</v>
          </cell>
          <cell r="E347">
            <v>350</v>
          </cell>
        </row>
        <row r="348">
          <cell r="A348" t="str">
            <v>MS5400</v>
          </cell>
          <cell r="B348" t="str">
            <v>MS</v>
          </cell>
          <cell r="C348">
            <v>400</v>
          </cell>
          <cell r="D348">
            <v>5</v>
          </cell>
          <cell r="E348">
            <v>400</v>
          </cell>
        </row>
        <row r="349">
          <cell r="A349" t="str">
            <v>MS5450</v>
          </cell>
          <cell r="B349" t="str">
            <v>MS</v>
          </cell>
          <cell r="C349">
            <v>450</v>
          </cell>
          <cell r="D349">
            <v>5</v>
          </cell>
          <cell r="E349">
            <v>450</v>
          </cell>
        </row>
        <row r="350">
          <cell r="A350" t="str">
            <v>MS5500</v>
          </cell>
          <cell r="B350" t="str">
            <v>MS</v>
          </cell>
          <cell r="C350">
            <v>500</v>
          </cell>
          <cell r="D350">
            <v>5</v>
          </cell>
          <cell r="E350">
            <v>500</v>
          </cell>
        </row>
        <row r="351">
          <cell r="A351" t="str">
            <v>MS5600</v>
          </cell>
          <cell r="B351" t="str">
            <v>MS</v>
          </cell>
          <cell r="C351">
            <v>600</v>
          </cell>
          <cell r="D351">
            <v>5</v>
          </cell>
          <cell r="E351">
            <v>600</v>
          </cell>
        </row>
        <row r="352">
          <cell r="A352" t="str">
            <v>MS5700</v>
          </cell>
          <cell r="B352" t="str">
            <v>MS</v>
          </cell>
          <cell r="C352">
            <v>700</v>
          </cell>
          <cell r="D352">
            <v>5</v>
          </cell>
          <cell r="E352">
            <v>700</v>
          </cell>
        </row>
        <row r="353">
          <cell r="A353" t="str">
            <v>MS5800</v>
          </cell>
          <cell r="B353" t="str">
            <v>MS</v>
          </cell>
          <cell r="C353">
            <v>800</v>
          </cell>
          <cell r="D353">
            <v>5</v>
          </cell>
          <cell r="E353">
            <v>800</v>
          </cell>
        </row>
        <row r="354">
          <cell r="A354" t="str">
            <v>MS5900</v>
          </cell>
          <cell r="B354" t="str">
            <v>MS</v>
          </cell>
          <cell r="C354">
            <v>900</v>
          </cell>
          <cell r="D354">
            <v>5</v>
          </cell>
          <cell r="E354">
            <v>900</v>
          </cell>
        </row>
        <row r="355">
          <cell r="A355" t="str">
            <v>MS51000</v>
          </cell>
          <cell r="B355" t="str">
            <v>MS</v>
          </cell>
          <cell r="C355">
            <v>1000</v>
          </cell>
          <cell r="D355">
            <v>5</v>
          </cell>
          <cell r="E355">
            <v>1000</v>
          </cell>
        </row>
        <row r="356">
          <cell r="A356" t="str">
            <v>MS680</v>
          </cell>
          <cell r="B356" t="str">
            <v>MS</v>
          </cell>
          <cell r="C356">
            <v>80</v>
          </cell>
          <cell r="D356">
            <v>6</v>
          </cell>
          <cell r="E356">
            <v>80</v>
          </cell>
        </row>
        <row r="357">
          <cell r="A357" t="str">
            <v>MS6100</v>
          </cell>
          <cell r="B357" t="str">
            <v>MS</v>
          </cell>
          <cell r="C357">
            <v>100</v>
          </cell>
          <cell r="D357">
            <v>6</v>
          </cell>
          <cell r="E357">
            <v>100</v>
          </cell>
        </row>
        <row r="358">
          <cell r="A358" t="str">
            <v>MS6125</v>
          </cell>
          <cell r="B358" t="str">
            <v>MS</v>
          </cell>
          <cell r="C358">
            <v>125</v>
          </cell>
          <cell r="D358">
            <v>6</v>
          </cell>
          <cell r="E358">
            <v>125</v>
          </cell>
        </row>
        <row r="359">
          <cell r="A359" t="str">
            <v>MS6150</v>
          </cell>
          <cell r="B359" t="str">
            <v>MS</v>
          </cell>
          <cell r="C359">
            <v>150</v>
          </cell>
          <cell r="D359">
            <v>6</v>
          </cell>
          <cell r="E359">
            <v>150</v>
          </cell>
        </row>
        <row r="360">
          <cell r="A360" t="str">
            <v>MS6200</v>
          </cell>
          <cell r="B360" t="str">
            <v>MS</v>
          </cell>
          <cell r="C360">
            <v>200</v>
          </cell>
          <cell r="D360">
            <v>6</v>
          </cell>
          <cell r="E360">
            <v>200</v>
          </cell>
        </row>
        <row r="361">
          <cell r="A361" t="str">
            <v>MS6250</v>
          </cell>
          <cell r="B361" t="str">
            <v>MS</v>
          </cell>
          <cell r="C361">
            <v>250</v>
          </cell>
          <cell r="D361">
            <v>6</v>
          </cell>
          <cell r="E361">
            <v>250</v>
          </cell>
        </row>
        <row r="362">
          <cell r="A362" t="str">
            <v>MS6300</v>
          </cell>
          <cell r="B362" t="str">
            <v>MS</v>
          </cell>
          <cell r="C362">
            <v>300</v>
          </cell>
          <cell r="D362">
            <v>6</v>
          </cell>
          <cell r="E362">
            <v>300</v>
          </cell>
        </row>
        <row r="363">
          <cell r="A363" t="str">
            <v>MS6350</v>
          </cell>
          <cell r="B363" t="str">
            <v>MS</v>
          </cell>
          <cell r="C363">
            <v>350</v>
          </cell>
          <cell r="D363">
            <v>6</v>
          </cell>
          <cell r="E363">
            <v>350</v>
          </cell>
        </row>
        <row r="364">
          <cell r="A364" t="str">
            <v>MS6400</v>
          </cell>
          <cell r="B364" t="str">
            <v>MS</v>
          </cell>
          <cell r="C364">
            <v>400</v>
          </cell>
          <cell r="D364">
            <v>6</v>
          </cell>
          <cell r="E364">
            <v>400</v>
          </cell>
        </row>
        <row r="365">
          <cell r="A365" t="str">
            <v>MS6450</v>
          </cell>
          <cell r="B365" t="str">
            <v>MS</v>
          </cell>
          <cell r="C365">
            <v>450</v>
          </cell>
          <cell r="D365">
            <v>6</v>
          </cell>
          <cell r="E365">
            <v>450</v>
          </cell>
        </row>
        <row r="366">
          <cell r="A366" t="str">
            <v>MS6500</v>
          </cell>
          <cell r="B366" t="str">
            <v>MS</v>
          </cell>
          <cell r="C366">
            <v>500</v>
          </cell>
          <cell r="D366">
            <v>6</v>
          </cell>
          <cell r="E366">
            <v>500</v>
          </cell>
        </row>
        <row r="367">
          <cell r="A367" t="str">
            <v>MS6600</v>
          </cell>
          <cell r="B367" t="str">
            <v>MS</v>
          </cell>
          <cell r="C367">
            <v>600</v>
          </cell>
          <cell r="D367">
            <v>6</v>
          </cell>
          <cell r="E367">
            <v>600</v>
          </cell>
        </row>
        <row r="368">
          <cell r="A368" t="str">
            <v>MS6700</v>
          </cell>
          <cell r="B368" t="str">
            <v>MS</v>
          </cell>
          <cell r="C368">
            <v>700</v>
          </cell>
          <cell r="D368">
            <v>6</v>
          </cell>
          <cell r="E368">
            <v>700</v>
          </cell>
        </row>
        <row r="369">
          <cell r="A369" t="str">
            <v>MS6800</v>
          </cell>
          <cell r="B369" t="str">
            <v>MS</v>
          </cell>
          <cell r="C369">
            <v>800</v>
          </cell>
          <cell r="D369">
            <v>6</v>
          </cell>
          <cell r="E369">
            <v>800</v>
          </cell>
        </row>
        <row r="370">
          <cell r="A370" t="str">
            <v>MS6900</v>
          </cell>
          <cell r="B370" t="str">
            <v>MS</v>
          </cell>
          <cell r="C370">
            <v>900</v>
          </cell>
          <cell r="D370">
            <v>6</v>
          </cell>
          <cell r="E370">
            <v>900</v>
          </cell>
        </row>
        <row r="371">
          <cell r="A371" t="str">
            <v>MS61000</v>
          </cell>
          <cell r="B371" t="str">
            <v>MS</v>
          </cell>
          <cell r="C371">
            <v>1000</v>
          </cell>
          <cell r="D371">
            <v>6</v>
          </cell>
          <cell r="E371">
            <v>1000</v>
          </cell>
        </row>
        <row r="372">
          <cell r="A372" t="str">
            <v>MS880</v>
          </cell>
          <cell r="B372" t="str">
            <v>MS</v>
          </cell>
          <cell r="C372">
            <v>80</v>
          </cell>
          <cell r="D372">
            <v>8</v>
          </cell>
          <cell r="E372">
            <v>80</v>
          </cell>
        </row>
        <row r="373">
          <cell r="A373" t="str">
            <v>MS8100</v>
          </cell>
          <cell r="B373" t="str">
            <v>MS</v>
          </cell>
          <cell r="C373">
            <v>100</v>
          </cell>
          <cell r="D373">
            <v>8</v>
          </cell>
          <cell r="E373">
            <v>100</v>
          </cell>
        </row>
        <row r="374">
          <cell r="A374" t="str">
            <v>MS8125</v>
          </cell>
          <cell r="B374" t="str">
            <v>MS</v>
          </cell>
          <cell r="C374">
            <v>125</v>
          </cell>
          <cell r="D374">
            <v>8</v>
          </cell>
          <cell r="E374">
            <v>125</v>
          </cell>
        </row>
        <row r="375">
          <cell r="A375" t="str">
            <v>MS8150</v>
          </cell>
          <cell r="B375" t="str">
            <v>MS</v>
          </cell>
          <cell r="C375">
            <v>150</v>
          </cell>
          <cell r="D375">
            <v>8</v>
          </cell>
          <cell r="E375">
            <v>150</v>
          </cell>
        </row>
        <row r="376">
          <cell r="A376" t="str">
            <v>MS8200</v>
          </cell>
          <cell r="B376" t="str">
            <v>MS</v>
          </cell>
          <cell r="C376">
            <v>200</v>
          </cell>
          <cell r="D376">
            <v>8</v>
          </cell>
          <cell r="E376">
            <v>200</v>
          </cell>
        </row>
        <row r="377">
          <cell r="A377" t="str">
            <v>MS8250</v>
          </cell>
          <cell r="B377" t="str">
            <v>MS</v>
          </cell>
          <cell r="C377">
            <v>250</v>
          </cell>
          <cell r="D377">
            <v>8</v>
          </cell>
          <cell r="E377">
            <v>250</v>
          </cell>
        </row>
        <row r="378">
          <cell r="A378" t="str">
            <v>MS8300</v>
          </cell>
          <cell r="B378" t="str">
            <v>MS</v>
          </cell>
          <cell r="C378">
            <v>300</v>
          </cell>
          <cell r="D378">
            <v>8</v>
          </cell>
          <cell r="E378">
            <v>300</v>
          </cell>
        </row>
        <row r="379">
          <cell r="A379" t="str">
            <v>MS8350</v>
          </cell>
          <cell r="B379" t="str">
            <v>MS</v>
          </cell>
          <cell r="C379">
            <v>350</v>
          </cell>
          <cell r="D379">
            <v>8</v>
          </cell>
          <cell r="E379">
            <v>350</v>
          </cell>
        </row>
        <row r="380">
          <cell r="A380" t="str">
            <v>MS8400</v>
          </cell>
          <cell r="B380" t="str">
            <v>MS</v>
          </cell>
          <cell r="C380">
            <v>400</v>
          </cell>
          <cell r="D380">
            <v>8</v>
          </cell>
          <cell r="E380">
            <v>400</v>
          </cell>
        </row>
        <row r="381">
          <cell r="A381" t="str">
            <v>MS8450</v>
          </cell>
          <cell r="B381" t="str">
            <v>MS</v>
          </cell>
          <cell r="C381">
            <v>450</v>
          </cell>
          <cell r="D381">
            <v>8</v>
          </cell>
          <cell r="E381">
            <v>450</v>
          </cell>
        </row>
        <row r="382">
          <cell r="A382" t="str">
            <v>MS8500</v>
          </cell>
          <cell r="B382" t="str">
            <v>MS</v>
          </cell>
          <cell r="C382">
            <v>500</v>
          </cell>
          <cell r="D382">
            <v>8</v>
          </cell>
          <cell r="E382">
            <v>500</v>
          </cell>
        </row>
        <row r="383">
          <cell r="A383" t="str">
            <v>MS8600</v>
          </cell>
          <cell r="B383" t="str">
            <v>MS</v>
          </cell>
          <cell r="C383">
            <v>600</v>
          </cell>
          <cell r="D383">
            <v>8</v>
          </cell>
          <cell r="E383">
            <v>600</v>
          </cell>
        </row>
        <row r="384">
          <cell r="A384" t="str">
            <v>MS8700</v>
          </cell>
          <cell r="B384" t="str">
            <v>MS</v>
          </cell>
          <cell r="C384">
            <v>700</v>
          </cell>
          <cell r="D384">
            <v>8</v>
          </cell>
          <cell r="E384">
            <v>700</v>
          </cell>
        </row>
        <row r="385">
          <cell r="A385" t="str">
            <v>MS8800</v>
          </cell>
          <cell r="B385" t="str">
            <v>MS</v>
          </cell>
          <cell r="C385">
            <v>800</v>
          </cell>
          <cell r="D385">
            <v>8</v>
          </cell>
          <cell r="E385">
            <v>800</v>
          </cell>
        </row>
        <row r="386">
          <cell r="A386" t="str">
            <v>MS8900</v>
          </cell>
          <cell r="B386" t="str">
            <v>MS</v>
          </cell>
          <cell r="C386">
            <v>900</v>
          </cell>
          <cell r="D386">
            <v>8</v>
          </cell>
          <cell r="E386">
            <v>900</v>
          </cell>
        </row>
        <row r="387">
          <cell r="A387" t="str">
            <v>MS81000</v>
          </cell>
          <cell r="B387" t="str">
            <v>MS</v>
          </cell>
          <cell r="C387">
            <v>1000</v>
          </cell>
          <cell r="D387">
            <v>8</v>
          </cell>
          <cell r="E387">
            <v>1000</v>
          </cell>
        </row>
        <row r="388">
          <cell r="A388" t="str">
            <v>MS1080</v>
          </cell>
          <cell r="B388" t="str">
            <v>MS</v>
          </cell>
          <cell r="C388">
            <v>80</v>
          </cell>
          <cell r="D388">
            <v>10</v>
          </cell>
          <cell r="E388">
            <v>80</v>
          </cell>
        </row>
        <row r="389">
          <cell r="A389" t="str">
            <v>MS10100</v>
          </cell>
          <cell r="B389" t="str">
            <v>MS</v>
          </cell>
          <cell r="C389">
            <v>100</v>
          </cell>
          <cell r="D389">
            <v>10</v>
          </cell>
          <cell r="E389">
            <v>100</v>
          </cell>
        </row>
        <row r="390">
          <cell r="A390" t="str">
            <v>MS10125</v>
          </cell>
          <cell r="B390" t="str">
            <v>MS</v>
          </cell>
          <cell r="C390">
            <v>125</v>
          </cell>
          <cell r="D390">
            <v>10</v>
          </cell>
          <cell r="E390">
            <v>125</v>
          </cell>
        </row>
        <row r="391">
          <cell r="A391" t="str">
            <v>MS10150</v>
          </cell>
          <cell r="B391" t="str">
            <v>MS</v>
          </cell>
          <cell r="C391">
            <v>150</v>
          </cell>
          <cell r="D391">
            <v>10</v>
          </cell>
          <cell r="E391">
            <v>150</v>
          </cell>
        </row>
        <row r="392">
          <cell r="A392" t="str">
            <v>MS10200</v>
          </cell>
          <cell r="B392" t="str">
            <v>MS</v>
          </cell>
          <cell r="C392">
            <v>200</v>
          </cell>
          <cell r="D392">
            <v>10</v>
          </cell>
          <cell r="E392">
            <v>200</v>
          </cell>
        </row>
        <row r="393">
          <cell r="A393" t="str">
            <v>MS10250</v>
          </cell>
          <cell r="B393" t="str">
            <v>MS</v>
          </cell>
          <cell r="C393">
            <v>250</v>
          </cell>
          <cell r="D393">
            <v>10</v>
          </cell>
          <cell r="E393">
            <v>250</v>
          </cell>
        </row>
        <row r="394">
          <cell r="A394" t="str">
            <v>MS10300</v>
          </cell>
          <cell r="B394" t="str">
            <v>MS</v>
          </cell>
          <cell r="C394">
            <v>300</v>
          </cell>
          <cell r="D394">
            <v>10</v>
          </cell>
          <cell r="E394">
            <v>300</v>
          </cell>
        </row>
        <row r="395">
          <cell r="A395" t="str">
            <v>MS10350</v>
          </cell>
          <cell r="B395" t="str">
            <v>MS</v>
          </cell>
          <cell r="C395">
            <v>350</v>
          </cell>
          <cell r="D395">
            <v>10</v>
          </cell>
          <cell r="E395">
            <v>350</v>
          </cell>
        </row>
        <row r="396">
          <cell r="A396" t="str">
            <v>MS10400</v>
          </cell>
          <cell r="B396" t="str">
            <v>MS</v>
          </cell>
          <cell r="C396">
            <v>400</v>
          </cell>
          <cell r="D396">
            <v>10</v>
          </cell>
          <cell r="E396">
            <v>400</v>
          </cell>
        </row>
        <row r="397">
          <cell r="A397" t="str">
            <v>MS10450</v>
          </cell>
          <cell r="B397" t="str">
            <v>MS</v>
          </cell>
          <cell r="C397">
            <v>450</v>
          </cell>
          <cell r="D397">
            <v>10</v>
          </cell>
          <cell r="E397">
            <v>450</v>
          </cell>
        </row>
        <row r="398">
          <cell r="A398" t="str">
            <v>MS10500</v>
          </cell>
          <cell r="B398" t="str">
            <v>MS</v>
          </cell>
          <cell r="C398">
            <v>500</v>
          </cell>
          <cell r="D398">
            <v>10</v>
          </cell>
          <cell r="E398">
            <v>500</v>
          </cell>
        </row>
        <row r="399">
          <cell r="A399" t="str">
            <v>MS10600</v>
          </cell>
          <cell r="B399" t="str">
            <v>MS</v>
          </cell>
          <cell r="C399">
            <v>600</v>
          </cell>
          <cell r="D399">
            <v>10</v>
          </cell>
          <cell r="E399">
            <v>600</v>
          </cell>
        </row>
        <row r="400">
          <cell r="A400" t="str">
            <v>MS10700</v>
          </cell>
          <cell r="B400" t="str">
            <v>MS</v>
          </cell>
          <cell r="C400">
            <v>700</v>
          </cell>
          <cell r="D400">
            <v>10</v>
          </cell>
          <cell r="E400">
            <v>700</v>
          </cell>
        </row>
        <row r="401">
          <cell r="A401" t="str">
            <v>MS10800</v>
          </cell>
          <cell r="B401" t="str">
            <v>MS</v>
          </cell>
          <cell r="C401">
            <v>800</v>
          </cell>
          <cell r="D401">
            <v>10</v>
          </cell>
          <cell r="E401">
            <v>800</v>
          </cell>
        </row>
        <row r="402">
          <cell r="A402" t="str">
            <v>MS10900</v>
          </cell>
          <cell r="B402" t="str">
            <v>MS</v>
          </cell>
          <cell r="C402">
            <v>900</v>
          </cell>
          <cell r="D402">
            <v>10</v>
          </cell>
          <cell r="E402">
            <v>900</v>
          </cell>
        </row>
        <row r="403">
          <cell r="A403" t="str">
            <v>MS101000</v>
          </cell>
          <cell r="B403" t="str">
            <v>MS</v>
          </cell>
          <cell r="C403">
            <v>1000</v>
          </cell>
          <cell r="D403">
            <v>10</v>
          </cell>
          <cell r="E403">
            <v>1000</v>
          </cell>
        </row>
      </sheetData>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Set>
  </externalBook>
</externalLink>
</file>

<file path=xl/externalLinks/externalLink1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pm-tsb"/>
      <sheetName val="ssr-rates"/>
      <sheetName val="t_prsr"/>
      <sheetName val="id"/>
      <sheetName val="wh"/>
      <sheetName val="id_whmr"/>
      <sheetName val="sand"/>
      <sheetName val="stone"/>
      <sheetName val="index"/>
      <sheetName val="pvc-pipe-rates"/>
      <sheetName val="Road data"/>
      <sheetName val="DATA"/>
      <sheetName val="Lead statement"/>
      <sheetName val="Plant &amp;  Machinery"/>
      <sheetName val="detls"/>
      <sheetName val="WATER-HAMMER"/>
      <sheetName val="Labour"/>
      <sheetName val="R_Det"/>
      <sheetName val="PVC_dia"/>
      <sheetName val="LEAD"/>
    </sheetNames>
    <sheetDataSet>
      <sheetData sheetId="0"/>
      <sheetData sheetId="1"/>
      <sheetData sheetId="2">
        <row r="3">
          <cell r="A3" t="str">
            <v>CODE</v>
          </cell>
        </row>
      </sheetData>
      <sheetData sheetId="3"/>
      <sheetData sheetId="4">
        <row r="4">
          <cell r="A4" t="str">
            <v>PVC463</v>
          </cell>
        </row>
      </sheetData>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P "/>
      <sheetName val="hyd "/>
      <sheetName val="maint est"/>
      <sheetName val="pm-est (NEW)"/>
      <sheetName val="pm-est (2)"/>
      <sheetName val="GM-est"/>
      <sheetName val="pm-est"/>
      <sheetName val="PVC_dia"/>
      <sheetName val="OHSR GOT"/>
      <sheetName val="Sheet3"/>
      <sheetName val="pvc-pipe-rates"/>
      <sheetName val="POP_"/>
      <sheetName val="hyd_"/>
      <sheetName val="maint_est"/>
      <sheetName val="pm-est_(NEW)"/>
      <sheetName val="pm-est_(2)"/>
      <sheetName val="OHSR_GOT"/>
      <sheetName val="Material"/>
      <sheetName val="Plant &amp;  Machinery"/>
      <sheetName val="data"/>
      <sheetName val="Data.F8.BTR"/>
      <sheetName val="t_prsr"/>
      <sheetName val="wh"/>
      <sheetName val="WATER-HAMMER"/>
      <sheetName val="Bill_amt_qty_cc_1"/>
      <sheetName val="WORK DONE"/>
      <sheetName val="sand"/>
      <sheetName val="stone"/>
      <sheetName val="index"/>
      <sheetName val="R_Det"/>
      <sheetName val="Labour"/>
      <sheetName val="sch"/>
      <sheetName val="Lead"/>
      <sheetName val="Road data"/>
      <sheetName val="Sheet1 (2)"/>
      <sheetName val="Data_Base"/>
      <sheetName val="hdpe-rates"/>
      <sheetName val="hdpe weights"/>
      <sheetName val="ssr-rates"/>
      <sheetName val="pvc-rates"/>
      <sheetName val="PVC weights"/>
      <sheetName val="Nspt-smp-final-ORIGINAL"/>
      <sheetName val="m"/>
      <sheetName val="detls"/>
      <sheetName val="OPD-Civil"/>
      <sheetName val="id"/>
      <sheetName val="m1"/>
      <sheetName val="Input"/>
      <sheetName val="HYDERAULIC STATMENT OHBR"/>
      <sheetName val="Abstract"/>
      <sheetName val="REcast Comperative"/>
      <sheetName val="RECAST RATES"/>
      <sheetName val="2017 OHSR DI -1 RC EST"/>
      <sheetName val="HH RC EST (2)"/>
      <sheetName val="leads"/>
      <sheetName val="Sheet5"/>
      <sheetName val="Specification"/>
      <sheetName val="Data o"/>
      <sheetName val="Main sheet"/>
      <sheetName val="Lead statement"/>
      <sheetName val="data- Sewer -Final"/>
      <sheetName val="Mortars"/>
      <sheetName val="Sheet1"/>
      <sheetName val="int-Dia-pvc"/>
      <sheetName val="Levels"/>
      <sheetName val="r"/>
      <sheetName val="l"/>
      <sheetName val="RMR"/>
      <sheetName val="GA"/>
      <sheetName val="Cul_detail"/>
      <sheetName val="BTR (2)"/>
      <sheetName val="v"/>
      <sheetName val="Rate_Analysis"/>
      <sheetName val="CD Data"/>
      <sheetName val="office"/>
      <sheetName val="Conveyance"/>
      <sheetName val="MRATES"/>
      <sheetName val="pop"/>
      <sheetName val="TOP SLAB-beams"/>
      <sheetName val="POP_1"/>
      <sheetName val="hyd_1"/>
      <sheetName val="maint_est1"/>
      <sheetName val="pm-est_(NEW)1"/>
      <sheetName val="pm-est_(2)1"/>
      <sheetName val="OHSR_GOT1"/>
      <sheetName val="Data_F8_BTR"/>
      <sheetName val="WORK_DONE"/>
      <sheetName val="Plant_&amp;__Machinery"/>
      <sheetName val="Road_data"/>
      <sheetName val="Sheet1_(2)"/>
      <sheetName val="hdpe_weights"/>
      <sheetName val="PVC_weights"/>
      <sheetName val="Data-Road "/>
      <sheetName val="other rates"/>
      <sheetName val="Hire"/>
      <sheetName val="7 Other Costs"/>
      <sheetName val="GEN-ABS Del"/>
      <sheetName val="pvc_basic"/>
      <sheetName val="Quotes"/>
      <sheetName val="ws-abs"/>
      <sheetName val="Input &amp; Calculations"/>
      <sheetName val="coverpage"/>
      <sheetName val="LEAD (2)"/>
      <sheetName val="HDPE"/>
      <sheetName val="habs-list"/>
      <sheetName val="nodes"/>
      <sheetName val="DATA_PRG"/>
      <sheetName val="Rate"/>
      <sheetName val="Cd"/>
      <sheetName val="Cs"/>
      <sheetName val="CPIPE"/>
      <sheetName val="THK"/>
      <sheetName val="CPIPE 1"/>
      <sheetName val="economic PM"/>
      <sheetName val="Estimate"/>
      <sheetName val="Plant Cost"/>
      <sheetName val="Cover"/>
      <sheetName val="0000000000000"/>
      <sheetName val="SubAnalysis"/>
      <sheetName val="HYDERAULIC_STATMENT_OHBR"/>
      <sheetName val="REcast_Comperative"/>
      <sheetName val="RECAST_RATES"/>
      <sheetName val="2017_OHSR_DI_-1_RC_EST"/>
      <sheetName val="HH_RC_EST_(2)"/>
      <sheetName val="Data_o"/>
      <sheetName val="Main_sheet"/>
      <sheetName val="CD_Data"/>
      <sheetName val="Lead_statement"/>
      <sheetName val="data-_Sewer_-Final"/>
      <sheetName val="BTR_(2)"/>
      <sheetName val="TOP_SLAB-beams"/>
      <sheetName val="Basic Rates"/>
      <sheetName val="HS 1"/>
      <sheetName val="PM&amp;GM"/>
      <sheetName val="Iocount"/>
      <sheetName val="int-Dia"/>
      <sheetName val="JAWAHAR-hyd-original"/>
      <sheetName val="Sheet2"/>
      <sheetName val="pvc"/>
      <sheetName val="SPT vs PHI"/>
      <sheetName val="Civil Boq"/>
      <sheetName val="clvrt_data"/>
      <sheetName val="mas_hab"/>
      <sheetName val="Inputs Line Est"/>
      <sheetName val="HDPE-pipe-rates"/>
      <sheetName val="int-Dia-hdpe"/>
      <sheetName val="DISCHARGE"/>
      <sheetName val="Longitudinal"/>
      <sheetName val="General"/>
      <sheetName val="_5wgdhabfinal00_01"/>
      <sheetName val="zone-2"/>
      <sheetName val="Data rough"/>
      <sheetName val="I-CO"/>
      <sheetName val="water-hammar-strenght"/>
      <sheetName val="rdamdata"/>
      <sheetName val="DI"/>
      <sheetName val="wh_data_R"/>
      <sheetName val="HS final-2"/>
      <sheetName val="Lookup"/>
      <sheetName val="mlead"/>
      <sheetName val="GM&amp;PM WE1 EST"/>
      <sheetName val="airvalve-AC PN 1.60"/>
      <sheetName val="AV_GRP ms bwsc"/>
      <sheetName val="BWSCP"/>
      <sheetName val="Soft-sluice-AC,GRP PN 1.6"/>
      <sheetName val="soft-sluice-BWSC-MS"/>
      <sheetName val="DI sluice valve"/>
      <sheetName val="WE CIVIL"/>
      <sheetName val="Steel Go 94"/>
      <sheetName val="Rates-1"/>
      <sheetName val="Summary"/>
      <sheetName val="quarry"/>
      <sheetName val="hdpe_basic"/>
      <sheetName val="GA (NABH)-Sklm (2)"/>
      <sheetName val="Gnl_Abstrct"/>
      <sheetName val="data existing_do not delete"/>
      <sheetName val="p&amp;m"/>
      <sheetName val="DATA-ABSTRACT"/>
      <sheetName val="CLEAR OVER FALL DROP"/>
      <sheetName val="Sorted"/>
      <sheetName val="data-WC"/>
      <sheetName val="Cover Page"/>
      <sheetName val="lead-st"/>
      <sheetName val="Bitumen trunk"/>
      <sheetName val="Feeder"/>
      <sheetName val="R99 etc"/>
      <sheetName val="Trunk unpaved"/>
      <sheetName val="FORM7"/>
      <sheetName val="RA-markate"/>
      <sheetName val="Rising Main"/>
      <sheetName val="Line"/>
      <sheetName val="AV-HDPE"/>
      <sheetName val="Di_gate-HDPE"/>
      <sheetName val="New33KVSS_E3"/>
      <sheetName val="Prop aug of Ex 33KVSS_E3a"/>
    </sheetNames>
    <sheetDataSet>
      <sheetData sheetId="0">
        <row r="26">
          <cell r="A26">
            <v>63</v>
          </cell>
        </row>
      </sheetData>
      <sheetData sheetId="1"/>
      <sheetData sheetId="2"/>
      <sheetData sheetId="3"/>
      <sheetData sheetId="4"/>
      <sheetData sheetId="5">
        <row r="26">
          <cell r="A26">
            <v>63</v>
          </cell>
        </row>
      </sheetData>
      <sheetData sheetId="6"/>
      <sheetData sheetId="7" refreshError="1">
        <row r="26">
          <cell r="A26">
            <v>63</v>
          </cell>
          <cell r="B26">
            <v>0</v>
          </cell>
          <cell r="C26">
            <v>1.9</v>
          </cell>
          <cell r="D26">
            <v>2.7</v>
          </cell>
          <cell r="E26">
            <v>0</v>
          </cell>
          <cell r="F26">
            <v>4.0999999999999996</v>
          </cell>
          <cell r="G26">
            <v>0</v>
          </cell>
          <cell r="H26">
            <v>0</v>
          </cell>
          <cell r="I26">
            <v>59.2</v>
          </cell>
          <cell r="J26">
            <v>57.6</v>
          </cell>
          <cell r="K26">
            <v>0</v>
          </cell>
          <cell r="L26">
            <v>54.8</v>
          </cell>
        </row>
        <row r="27">
          <cell r="A27">
            <v>75</v>
          </cell>
          <cell r="B27">
            <v>0</v>
          </cell>
          <cell r="C27">
            <v>2.2000000000000002</v>
          </cell>
          <cell r="D27">
            <v>3.1</v>
          </cell>
          <cell r="E27">
            <v>0</v>
          </cell>
          <cell r="F27">
            <v>4.9000000000000004</v>
          </cell>
          <cell r="G27">
            <v>0</v>
          </cell>
          <cell r="H27">
            <v>0</v>
          </cell>
          <cell r="I27">
            <v>70.599999999999994</v>
          </cell>
          <cell r="J27">
            <v>68.8</v>
          </cell>
          <cell r="K27">
            <v>0</v>
          </cell>
          <cell r="L27">
            <v>65.2</v>
          </cell>
        </row>
        <row r="28">
          <cell r="A28">
            <v>90</v>
          </cell>
          <cell r="B28">
            <v>0</v>
          </cell>
          <cell r="C28">
            <v>2.6</v>
          </cell>
          <cell r="D28">
            <v>3.7</v>
          </cell>
          <cell r="E28">
            <v>0</v>
          </cell>
          <cell r="F28">
            <v>5.7</v>
          </cell>
          <cell r="G28">
            <v>0</v>
          </cell>
          <cell r="H28">
            <v>0</v>
          </cell>
          <cell r="I28">
            <v>84.8</v>
          </cell>
          <cell r="J28">
            <v>82.6</v>
          </cell>
          <cell r="K28">
            <v>0</v>
          </cell>
          <cell r="L28">
            <v>78.599999999999994</v>
          </cell>
        </row>
        <row r="29">
          <cell r="A29">
            <v>110</v>
          </cell>
          <cell r="B29">
            <v>0</v>
          </cell>
          <cell r="C29">
            <v>3</v>
          </cell>
          <cell r="D29">
            <v>4.3</v>
          </cell>
          <cell r="E29">
            <v>0</v>
          </cell>
          <cell r="F29">
            <v>7.1</v>
          </cell>
          <cell r="G29">
            <v>0</v>
          </cell>
          <cell r="H29">
            <v>0</v>
          </cell>
          <cell r="I29">
            <v>104</v>
          </cell>
          <cell r="J29">
            <v>101.4</v>
          </cell>
          <cell r="K29">
            <v>0</v>
          </cell>
          <cell r="L29">
            <v>95.8</v>
          </cell>
        </row>
        <row r="30">
          <cell r="A30">
            <v>125</v>
          </cell>
          <cell r="B30">
            <v>0</v>
          </cell>
          <cell r="C30">
            <v>3.4</v>
          </cell>
          <cell r="D30">
            <v>5</v>
          </cell>
          <cell r="E30">
            <v>0</v>
          </cell>
          <cell r="F30">
            <v>8</v>
          </cell>
          <cell r="G30">
            <v>0</v>
          </cell>
          <cell r="H30">
            <v>0</v>
          </cell>
          <cell r="I30">
            <v>118.2</v>
          </cell>
          <cell r="J30">
            <v>115</v>
          </cell>
          <cell r="K30">
            <v>0</v>
          </cell>
          <cell r="L30">
            <v>109</v>
          </cell>
        </row>
        <row r="31">
          <cell r="A31">
            <v>140</v>
          </cell>
          <cell r="B31">
            <v>0</v>
          </cell>
          <cell r="C31">
            <v>3.8</v>
          </cell>
          <cell r="D31">
            <v>5.5</v>
          </cell>
          <cell r="E31">
            <v>0</v>
          </cell>
          <cell r="F31">
            <v>8.9</v>
          </cell>
          <cell r="G31">
            <v>0</v>
          </cell>
          <cell r="H31">
            <v>0</v>
          </cell>
          <cell r="I31">
            <v>132.4</v>
          </cell>
          <cell r="J31">
            <v>129</v>
          </cell>
          <cell r="K31">
            <v>0</v>
          </cell>
          <cell r="L31">
            <v>122.2</v>
          </cell>
        </row>
        <row r="32">
          <cell r="A32">
            <v>160</v>
          </cell>
          <cell r="B32">
            <v>0</v>
          </cell>
          <cell r="C32">
            <v>4.3</v>
          </cell>
          <cell r="D32">
            <v>6.2</v>
          </cell>
          <cell r="E32">
            <v>0</v>
          </cell>
          <cell r="F32">
            <v>10.199999999999999</v>
          </cell>
          <cell r="G32">
            <v>0</v>
          </cell>
          <cell r="H32">
            <v>0</v>
          </cell>
          <cell r="I32">
            <v>151.4</v>
          </cell>
          <cell r="J32">
            <v>147.6</v>
          </cell>
          <cell r="K32">
            <v>0</v>
          </cell>
          <cell r="L32">
            <v>139.6</v>
          </cell>
        </row>
        <row r="33">
          <cell r="A33">
            <v>180</v>
          </cell>
          <cell r="B33">
            <v>0</v>
          </cell>
          <cell r="C33">
            <v>4.9000000000000004</v>
          </cell>
          <cell r="D33">
            <v>7.1</v>
          </cell>
          <cell r="E33">
            <v>0</v>
          </cell>
          <cell r="F33">
            <v>11.4</v>
          </cell>
          <cell r="G33">
            <v>0</v>
          </cell>
          <cell r="H33">
            <v>0</v>
          </cell>
          <cell r="I33">
            <v>170.2</v>
          </cell>
          <cell r="J33">
            <v>165.8</v>
          </cell>
          <cell r="K33">
            <v>0</v>
          </cell>
          <cell r="L33">
            <v>157.19999999999999</v>
          </cell>
        </row>
        <row r="34">
          <cell r="A34">
            <v>200</v>
          </cell>
          <cell r="B34">
            <v>0</v>
          </cell>
          <cell r="C34">
            <v>5.3</v>
          </cell>
          <cell r="D34">
            <v>7.9</v>
          </cell>
          <cell r="E34">
            <v>0</v>
          </cell>
          <cell r="F34">
            <v>12.7</v>
          </cell>
          <cell r="G34">
            <v>0</v>
          </cell>
          <cell r="H34">
            <v>0</v>
          </cell>
          <cell r="I34">
            <v>189.4</v>
          </cell>
          <cell r="J34">
            <v>184.2</v>
          </cell>
          <cell r="K34">
            <v>0</v>
          </cell>
          <cell r="L34">
            <v>174.6</v>
          </cell>
        </row>
        <row r="35">
          <cell r="A35">
            <v>225</v>
          </cell>
          <cell r="B35">
            <v>0</v>
          </cell>
          <cell r="C35">
            <v>6</v>
          </cell>
          <cell r="D35">
            <v>8.6</v>
          </cell>
          <cell r="E35">
            <v>0</v>
          </cell>
          <cell r="F35">
            <v>14.3</v>
          </cell>
          <cell r="G35">
            <v>0</v>
          </cell>
          <cell r="H35">
            <v>0</v>
          </cell>
          <cell r="I35">
            <v>213</v>
          </cell>
          <cell r="J35">
            <v>207.8</v>
          </cell>
          <cell r="K35">
            <v>0</v>
          </cell>
          <cell r="L35">
            <v>196.4</v>
          </cell>
        </row>
        <row r="36">
          <cell r="A36">
            <v>250</v>
          </cell>
          <cell r="B36">
            <v>0</v>
          </cell>
          <cell r="C36">
            <v>6.5</v>
          </cell>
          <cell r="D36">
            <v>9.8000000000000007</v>
          </cell>
          <cell r="E36">
            <v>0</v>
          </cell>
          <cell r="F36">
            <v>15.9</v>
          </cell>
          <cell r="G36">
            <v>0</v>
          </cell>
          <cell r="H36">
            <v>0</v>
          </cell>
          <cell r="I36">
            <v>237</v>
          </cell>
          <cell r="J36">
            <v>230.4</v>
          </cell>
          <cell r="K36">
            <v>0</v>
          </cell>
          <cell r="L36">
            <v>218.2</v>
          </cell>
        </row>
        <row r="37">
          <cell r="A37">
            <v>280</v>
          </cell>
          <cell r="B37">
            <v>0</v>
          </cell>
          <cell r="C37">
            <v>7.4</v>
          </cell>
          <cell r="D37">
            <v>11</v>
          </cell>
          <cell r="E37">
            <v>0</v>
          </cell>
          <cell r="F37">
            <v>17.8</v>
          </cell>
          <cell r="G37">
            <v>0</v>
          </cell>
          <cell r="H37">
            <v>0</v>
          </cell>
          <cell r="I37">
            <v>265.2</v>
          </cell>
          <cell r="J37">
            <v>258</v>
          </cell>
          <cell r="K37">
            <v>0</v>
          </cell>
          <cell r="L37">
            <v>244.4</v>
          </cell>
        </row>
        <row r="38">
          <cell r="A38">
            <v>315</v>
          </cell>
          <cell r="B38">
            <v>0</v>
          </cell>
          <cell r="C38">
            <v>8.3000000000000007</v>
          </cell>
          <cell r="D38">
            <v>12.4</v>
          </cell>
          <cell r="E38">
            <v>0</v>
          </cell>
          <cell r="F38">
            <v>19.899999999999999</v>
          </cell>
          <cell r="G38">
            <v>0</v>
          </cell>
          <cell r="H38">
            <v>0</v>
          </cell>
          <cell r="I38">
            <v>298.39999999999998</v>
          </cell>
          <cell r="J38">
            <v>290.2</v>
          </cell>
          <cell r="K38">
            <v>0</v>
          </cell>
          <cell r="L38">
            <v>275.2</v>
          </cell>
        </row>
      </sheetData>
      <sheetData sheetId="8"/>
      <sheetData sheetId="9">
        <row r="26">
          <cell r="A26">
            <v>63</v>
          </cell>
        </row>
      </sheetData>
      <sheetData sheetId="10" refreshError="1"/>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sheetData sheetId="127"/>
      <sheetData sheetId="128"/>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Set>
  </externalBook>
</externalLink>
</file>

<file path=xl/externalLinks/externalLink1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40"/>
      <sheetName val="SRs"/>
      <sheetName val="SRs-Rev"/>
      <sheetName val="PM 70"/>
      <sheetName val="GM 70"/>
      <sheetName val="PM estimate"/>
      <sheetName val="PM 40rev  (2)"/>
      <sheetName val="data"/>
      <sheetName val="PM 40rev "/>
      <sheetName val="GM estimate"/>
      <sheetName val="GM 40 OHs AC (2)"/>
      <sheetName val="GM 40 OHs AC"/>
      <sheetName val="GM 40 OHs"/>
      <sheetName val="GM 40 "/>
      <sheetName val="detls"/>
      <sheetName val="pm pipes"/>
      <sheetName val="gm pipes"/>
      <sheetName val="altr"/>
      <sheetName val="0000000000000"/>
      <sheetName val="GM 40  (AC) (2)"/>
      <sheetName val="GM 40  (AC)"/>
      <sheetName val="PM (2)"/>
      <sheetName val="PM"/>
      <sheetName val="population"/>
      <sheetName val="POP "/>
      <sheetName val="HYD STA M"/>
      <sheetName val="PVC_dia"/>
      <sheetName val="pm-est (NEW)"/>
      <sheetName val="hyd "/>
      <sheetName val="maint est"/>
      <sheetName val="pm-est (2)"/>
      <sheetName val="GM-est"/>
      <sheetName val="pm-est"/>
      <sheetName val="OHSR GOT"/>
      <sheetName val="Sheet3"/>
      <sheetName val="Original"/>
      <sheetName val="proposal"/>
      <sheetName val="proforma"/>
      <sheetName val="1000000000000"/>
      <sheetName val="2000000000000"/>
      <sheetName val="3000000000000"/>
      <sheetName val="4000000000000"/>
      <sheetName val="5000000000000"/>
      <sheetName val="6000000000000"/>
      <sheetName val="7000000000000"/>
      <sheetName val="8000000000000"/>
      <sheetName val="9000000000000"/>
      <sheetName val="a000000000000"/>
      <sheetName val="b000000000000"/>
      <sheetName val="c000000000000"/>
      <sheetName val="d000000000000"/>
      <sheetName val="e000000000000"/>
      <sheetName val="f000000000000"/>
      <sheetName val="g000000000000"/>
      <sheetName val="h000000000000"/>
      <sheetName val="Sheet1"/>
      <sheetName val="econ pm"/>
      <sheetName val="Infiltration well (2)"/>
      <sheetName val="STATUS"/>
      <sheetName val="Pop"/>
      <sheetName val="F.slip"/>
      <sheetName val="General  AB"/>
      <sheetName val="ABS(A&amp;B)"/>
      <sheetName val="OHSR 10KL 6.30"/>
      <sheetName val="OHSR10 kl11.5"/>
      <sheetName val="OHSR20kl6.3"/>
      <sheetName val="OHSR15 kl 6.3"/>
      <sheetName val="OHSR20KL8.3"/>
      <sheetName val="OHSR 40 9.45"/>
      <sheetName val="OHSR60 9.45"/>
      <sheetName val="OHBR40-det.est"/>
      <sheetName val="GLSR10"/>
      <sheetName val="SSR"/>
      <sheetName val="Hydraulic design"/>
      <sheetName val="cw 110kl"/>
      <sheetName val="sp dis"/>
      <sheetName val="Det-sp dis"/>
      <sheetName val="PH 6x4"/>
      <sheetName val="WMqrts"/>
      <sheetName val="road"/>
      <sheetName val="lead_data"/>
      <sheetName val="cWALLS"/>
      <sheetName val="diff steel qty"/>
      <sheetName val="Pmest-2"/>
      <sheetName val="PMest-1"/>
      <sheetName val="ABSTRACT"/>
      <sheetName val="GMest2"/>
      <sheetName val="GMest phase1"/>
      <sheetName val="GMest"/>
      <sheetName val="grp"/>
      <sheetName val="psc"/>
      <sheetName val="HDPE"/>
      <sheetName val="pvc"/>
      <sheetName val="CI"/>
      <sheetName val="DI"/>
      <sheetName val="ewelj "/>
      <sheetName val="EW,L &amp;J_pipes"/>
      <sheetName val="DI_on pedestals"/>
      <sheetName val="HDPE sluice valve"/>
      <sheetName val="PVC sluice val)"/>
      <sheetName val="Scour all"/>
      <sheetName val="PVC Air valves"/>
      <sheetName val="valves"/>
      <sheetName val="Valve Chambers"/>
      <sheetName val="O&amp;M"/>
      <sheetName val="annualmai "/>
      <sheetName val="Sheet1 (2)"/>
      <sheetName val="HYDRAULIC SSTATEMENT"/>
      <sheetName val="WATER-HAMMER"/>
      <sheetName val="hdpe_basic"/>
      <sheetName val="pvc_basic"/>
      <sheetName val="t_prsr"/>
      <sheetName val="wh"/>
      <sheetName val="PM_70"/>
      <sheetName val="GM_70"/>
      <sheetName val="PM_estimate"/>
      <sheetName val="PM_40rev__(2)"/>
      <sheetName val="PM_40rev_"/>
      <sheetName val="GM_estimate"/>
      <sheetName val="GM_40_OHs_AC_(2)"/>
      <sheetName val="GM_40_OHs_AC"/>
      <sheetName val="GM_40_OHs"/>
      <sheetName val="GM_40_"/>
      <sheetName val="pm_pipes"/>
      <sheetName val="gm_pipes"/>
      <sheetName val="GM_40__(AC)_(2)"/>
      <sheetName val="GM_40__(AC)"/>
      <sheetName val="PM_(2)"/>
      <sheetName val="POP_"/>
      <sheetName val="HYD_STA_M"/>
      <sheetName val="pm-est_(NEW)"/>
      <sheetName val="hyd_"/>
      <sheetName val="maint_est"/>
      <sheetName val="pm-est_(2)"/>
      <sheetName val="OHSR_GOT"/>
      <sheetName val="econ_pm"/>
      <sheetName val="Infiltration_well_(2)"/>
      <sheetName val="F_slip"/>
      <sheetName val="General__AB"/>
      <sheetName val="OHSR_10KL_6_30"/>
      <sheetName val="OHSR10_kl11_5"/>
      <sheetName val="OHSR20kl6_3"/>
      <sheetName val="OHSR15_kl_6_3"/>
      <sheetName val="OHSR20KL8_3"/>
      <sheetName val="OHSR_40_9_45"/>
      <sheetName val="OHSR60_9_45"/>
      <sheetName val="OHBR40-det_est"/>
      <sheetName val="Hydraulic_design"/>
      <sheetName val="cw_110kl"/>
      <sheetName val="sp_dis"/>
      <sheetName val="Det-sp_dis"/>
      <sheetName val="PH_6x4"/>
      <sheetName val="diff_steel_qty"/>
      <sheetName val="GMest_phase1"/>
      <sheetName val="ewelj_"/>
      <sheetName val="EW,L_&amp;J_pipes"/>
      <sheetName val="DI_on_pedestals"/>
      <sheetName val="HDPE_sluice_valve"/>
      <sheetName val="PVC_sluice_val)"/>
      <sheetName val="Scour_all"/>
      <sheetName val="PVC_Air_valves"/>
      <sheetName val="Valve_Chambers"/>
      <sheetName val="annualmai_"/>
      <sheetName val="Sheet1_(2)"/>
      <sheetName val="HYDRAULIC_SSTATEMENT"/>
      <sheetName val="mcon pm"/>
      <sheetName val="r"/>
      <sheetName val="Material"/>
      <sheetName val="Plant &amp;  Machinery"/>
      <sheetName val="RMR"/>
      <sheetName val="v"/>
      <sheetName val="GA"/>
      <sheetName val="sand"/>
      <sheetName val="stone"/>
      <sheetName val="index"/>
      <sheetName val="PH 6x"/>
      <sheetName val="Labour"/>
      <sheetName val="pvc-pipe-rates"/>
      <sheetName val="Sheet2"/>
      <sheetName val="l"/>
      <sheetName val="Lead"/>
      <sheetName val="Road data"/>
      <sheetName val="data existing_do not delete"/>
      <sheetName val="m"/>
      <sheetName val="sch"/>
      <sheetName val="Data.F8.BTR"/>
      <sheetName val="Global factors"/>
      <sheetName val="R_Det"/>
      <sheetName val="mcon_pm"/>
      <sheetName val="PM_701"/>
      <sheetName val="GM_701"/>
      <sheetName val="PM_estimate1"/>
      <sheetName val="PM_40rev__(2)1"/>
      <sheetName val="PM_40rev_1"/>
      <sheetName val="GM_estimate1"/>
      <sheetName val="GM_40_OHs_AC_(2)1"/>
      <sheetName val="GM_40_OHs_AC1"/>
      <sheetName val="GM_40_OHs1"/>
      <sheetName val="GM_40_1"/>
      <sheetName val="pm_pipes1"/>
      <sheetName val="gm_pipes1"/>
      <sheetName val="GM_40__(AC)_(2)1"/>
      <sheetName val="GM_40__(AC)1"/>
      <sheetName val="PM_(2)1"/>
      <sheetName val="POP_1"/>
      <sheetName val="HYD_STA_M1"/>
      <sheetName val="pm-est_(NEW)1"/>
      <sheetName val="hyd_1"/>
      <sheetName val="maint_est1"/>
      <sheetName val="pm-est_(2)1"/>
      <sheetName val="OHSR_GOT1"/>
      <sheetName val="econ_pm1"/>
      <sheetName val="Infiltration_well_(2)1"/>
      <sheetName val="F_slip1"/>
      <sheetName val="General__AB1"/>
      <sheetName val="OHSR_10KL_6_301"/>
      <sheetName val="OHSR10_kl11_51"/>
      <sheetName val="OHSR20kl6_31"/>
      <sheetName val="OHSR15_kl_6_31"/>
      <sheetName val="OHSR20KL8_31"/>
      <sheetName val="OHSR_40_9_451"/>
      <sheetName val="OHSR60_9_451"/>
      <sheetName val="OHBR40-det_est1"/>
      <sheetName val="Hydraulic_design1"/>
      <sheetName val="cw_110kl1"/>
      <sheetName val="sp_dis1"/>
      <sheetName val="Det-sp_dis1"/>
      <sheetName val="PH_6x41"/>
      <sheetName val="diff_steel_qty1"/>
      <sheetName val="GMest_phase11"/>
      <sheetName val="ewelj_1"/>
      <sheetName val="EW,L_&amp;J_pipes1"/>
      <sheetName val="DI_on_pedestals1"/>
      <sheetName val="HDPE_sluice_valve1"/>
      <sheetName val="PVC_sluice_val)1"/>
      <sheetName val="Scour_all1"/>
      <sheetName val="PVC_Air_valves1"/>
      <sheetName val="Valve_Chambers1"/>
      <sheetName val="annualmai_1"/>
      <sheetName val="Sheet1_(2)1"/>
      <sheetName val="HYDRAULIC_SSTATEMENT1"/>
      <sheetName val="mcon_pm1"/>
      <sheetName val="m1"/>
      <sheetName val="Levels"/>
      <sheetName val="ESTIMATE"/>
      <sheetName val="ssr-rates"/>
      <sheetName val="Data_"/>
      <sheetName val="Main sheet"/>
      <sheetName val="Nspt-smp-final-ORIGINAL"/>
      <sheetName val="other rates"/>
      <sheetName val="PM_705"/>
      <sheetName val="GM_705"/>
      <sheetName val="PM_estimate5"/>
      <sheetName val="PM_40rev__(2)5"/>
      <sheetName val="PM_40rev_5"/>
      <sheetName val="GM_estimate5"/>
      <sheetName val="GM_40_OHs_AC_(2)5"/>
      <sheetName val="GM_40_OHs_AC5"/>
      <sheetName val="GM_40_OHs5"/>
      <sheetName val="GM_40_5"/>
      <sheetName val="pm_pipes5"/>
      <sheetName val="gm_pipes5"/>
      <sheetName val="GM_40__(AC)_(2)5"/>
      <sheetName val="GM_40__(AC)5"/>
      <sheetName val="PM_(2)5"/>
      <sheetName val="POP_5"/>
      <sheetName val="HYD_STA_M5"/>
      <sheetName val="pm-est_(NEW)5"/>
      <sheetName val="hyd_5"/>
      <sheetName val="maint_est5"/>
      <sheetName val="pm-est_(2)5"/>
      <sheetName val="OHSR_GOT5"/>
      <sheetName val="econ_pm5"/>
      <sheetName val="Infiltration_well_(2)5"/>
      <sheetName val="F_slip5"/>
      <sheetName val="General__AB5"/>
      <sheetName val="OHSR_10KL_6_305"/>
      <sheetName val="OHSR10_kl11_55"/>
      <sheetName val="OHSR20kl6_35"/>
      <sheetName val="OHSR15_kl_6_35"/>
      <sheetName val="OHSR20KL8_35"/>
      <sheetName val="OHSR_40_9_455"/>
      <sheetName val="OHSR60_9_455"/>
      <sheetName val="OHBR40-det_est5"/>
      <sheetName val="Hydraulic_design5"/>
      <sheetName val="cw_110kl5"/>
      <sheetName val="sp_dis5"/>
      <sheetName val="Det-sp_dis5"/>
      <sheetName val="PH_6x45"/>
      <sheetName val="diff_steel_qty5"/>
      <sheetName val="GMest_phase15"/>
      <sheetName val="ewelj_5"/>
      <sheetName val="EW,L_&amp;J_pipes5"/>
      <sheetName val="DI_on_pedestals5"/>
      <sheetName val="HDPE_sluice_valve5"/>
      <sheetName val="PVC_sluice_val)5"/>
      <sheetName val="Scour_all5"/>
      <sheetName val="PVC_Air_valves5"/>
      <sheetName val="Valve_Chambers5"/>
      <sheetName val="annualmai_5"/>
      <sheetName val="Sheet1_(2)5"/>
      <sheetName val="HYDRAULIC_SSTATEMENT5"/>
      <sheetName val="mcon_pm5"/>
      <sheetName val="PH_6x2"/>
      <sheetName val="Plant_&amp;__Machinery2"/>
      <sheetName val="Road_data2"/>
      <sheetName val="data_existing_do_not_delete2"/>
      <sheetName val="Data_F8_BTR2"/>
      <sheetName val="Global_factors2"/>
      <sheetName val="PM_703"/>
      <sheetName val="GM_703"/>
      <sheetName val="PM_estimate3"/>
      <sheetName val="PM_40rev__(2)3"/>
      <sheetName val="PM_40rev_3"/>
      <sheetName val="GM_estimate3"/>
      <sheetName val="GM_40_OHs_AC_(2)3"/>
      <sheetName val="GM_40_OHs_AC3"/>
      <sheetName val="GM_40_OHs3"/>
      <sheetName val="GM_40_3"/>
      <sheetName val="pm_pipes3"/>
      <sheetName val="gm_pipes3"/>
      <sheetName val="GM_40__(AC)_(2)3"/>
      <sheetName val="GM_40__(AC)3"/>
      <sheetName val="PM_(2)3"/>
      <sheetName val="POP_3"/>
      <sheetName val="HYD_STA_M3"/>
      <sheetName val="pm-est_(NEW)3"/>
      <sheetName val="hyd_3"/>
      <sheetName val="maint_est3"/>
      <sheetName val="pm-est_(2)3"/>
      <sheetName val="OHSR_GOT3"/>
      <sheetName val="econ_pm3"/>
      <sheetName val="Infiltration_well_(2)3"/>
      <sheetName val="F_slip3"/>
      <sheetName val="General__AB3"/>
      <sheetName val="OHSR_10KL_6_303"/>
      <sheetName val="OHSR10_kl11_53"/>
      <sheetName val="OHSR20kl6_33"/>
      <sheetName val="OHSR15_kl_6_33"/>
      <sheetName val="OHSR20KL8_33"/>
      <sheetName val="OHSR_40_9_453"/>
      <sheetName val="OHSR60_9_453"/>
      <sheetName val="OHBR40-det_est3"/>
      <sheetName val="Hydraulic_design3"/>
      <sheetName val="cw_110kl3"/>
      <sheetName val="sp_dis3"/>
      <sheetName val="Det-sp_dis3"/>
      <sheetName val="PH_6x43"/>
      <sheetName val="diff_steel_qty3"/>
      <sheetName val="GMest_phase13"/>
      <sheetName val="ewelj_3"/>
      <sheetName val="EW,L_&amp;J_pipes3"/>
      <sheetName val="DI_on_pedestals3"/>
      <sheetName val="HDPE_sluice_valve3"/>
      <sheetName val="PVC_sluice_val)3"/>
      <sheetName val="Scour_all3"/>
      <sheetName val="PVC_Air_valves3"/>
      <sheetName val="Valve_Chambers3"/>
      <sheetName val="annualmai_3"/>
      <sheetName val="Sheet1_(2)3"/>
      <sheetName val="HYDRAULIC_SSTATEMENT3"/>
      <sheetName val="mcon_pm3"/>
      <sheetName val="PM_702"/>
      <sheetName val="GM_702"/>
      <sheetName val="PM_estimate2"/>
      <sheetName val="PM_40rev__(2)2"/>
      <sheetName val="PM_40rev_2"/>
      <sheetName val="GM_estimate2"/>
      <sheetName val="GM_40_OHs_AC_(2)2"/>
      <sheetName val="GM_40_OHs_AC2"/>
      <sheetName val="GM_40_OHs2"/>
      <sheetName val="GM_40_2"/>
      <sheetName val="pm_pipes2"/>
      <sheetName val="gm_pipes2"/>
      <sheetName val="GM_40__(AC)_(2)2"/>
      <sheetName val="GM_40__(AC)2"/>
      <sheetName val="PM_(2)2"/>
      <sheetName val="POP_2"/>
      <sheetName val="HYD_STA_M2"/>
      <sheetName val="pm-est_(NEW)2"/>
      <sheetName val="hyd_2"/>
      <sheetName val="maint_est2"/>
      <sheetName val="pm-est_(2)2"/>
      <sheetName val="OHSR_GOT2"/>
      <sheetName val="econ_pm2"/>
      <sheetName val="Infiltration_well_(2)2"/>
      <sheetName val="F_slip2"/>
      <sheetName val="General__AB2"/>
      <sheetName val="OHSR_10KL_6_302"/>
      <sheetName val="OHSR10_kl11_52"/>
      <sheetName val="OHSR20kl6_32"/>
      <sheetName val="OHSR15_kl_6_32"/>
      <sheetName val="OHSR20KL8_32"/>
      <sheetName val="OHSR_40_9_452"/>
      <sheetName val="OHSR60_9_452"/>
      <sheetName val="OHBR40-det_est2"/>
      <sheetName val="Hydraulic_design2"/>
      <sheetName val="cw_110kl2"/>
      <sheetName val="sp_dis2"/>
      <sheetName val="Det-sp_dis2"/>
      <sheetName val="PH_6x42"/>
      <sheetName val="diff_steel_qty2"/>
      <sheetName val="GMest_phase12"/>
      <sheetName val="ewelj_2"/>
      <sheetName val="EW,L_&amp;J_pipes2"/>
      <sheetName val="DI_on_pedestals2"/>
      <sheetName val="HDPE_sluice_valve2"/>
      <sheetName val="PVC_sluice_val)2"/>
      <sheetName val="Scour_all2"/>
      <sheetName val="PVC_Air_valves2"/>
      <sheetName val="Valve_Chambers2"/>
      <sheetName val="annualmai_2"/>
      <sheetName val="Sheet1_(2)2"/>
      <sheetName val="HYDRAULIC_SSTATEMENT2"/>
      <sheetName val="mcon_pm2"/>
      <sheetName val="PH_6x"/>
      <sheetName val="Plant_&amp;__Machinery"/>
      <sheetName val="Road_data"/>
      <sheetName val="data_existing_do_not_delete"/>
      <sheetName val="Data_F8_BTR"/>
      <sheetName val="Global_factors"/>
      <sheetName val="PM_704"/>
      <sheetName val="GM_704"/>
      <sheetName val="PM_estimate4"/>
      <sheetName val="PM_40rev__(2)4"/>
      <sheetName val="PM_40rev_4"/>
      <sheetName val="GM_estimate4"/>
      <sheetName val="GM_40_OHs_AC_(2)4"/>
      <sheetName val="GM_40_OHs_AC4"/>
      <sheetName val="GM_40_OHs4"/>
      <sheetName val="GM_40_4"/>
      <sheetName val="pm_pipes4"/>
      <sheetName val="gm_pipes4"/>
      <sheetName val="GM_40__(AC)_(2)4"/>
      <sheetName val="GM_40__(AC)4"/>
      <sheetName val="PM_(2)4"/>
      <sheetName val="POP_4"/>
      <sheetName val="HYD_STA_M4"/>
      <sheetName val="pm-est_(NEW)4"/>
      <sheetName val="hyd_4"/>
      <sheetName val="maint_est4"/>
      <sheetName val="pm-est_(2)4"/>
      <sheetName val="OHSR_GOT4"/>
      <sheetName val="econ_pm4"/>
      <sheetName val="Infiltration_well_(2)4"/>
      <sheetName val="F_slip4"/>
      <sheetName val="General__AB4"/>
      <sheetName val="OHSR_10KL_6_304"/>
      <sheetName val="OHSR10_kl11_54"/>
      <sheetName val="OHSR20kl6_34"/>
      <sheetName val="OHSR15_kl_6_34"/>
      <sheetName val="OHSR20KL8_34"/>
      <sheetName val="OHSR_40_9_454"/>
      <sheetName val="OHSR60_9_454"/>
      <sheetName val="OHBR40-det_est4"/>
      <sheetName val="Hydraulic_design4"/>
      <sheetName val="cw_110kl4"/>
      <sheetName val="sp_dis4"/>
      <sheetName val="Det-sp_dis4"/>
      <sheetName val="PH_6x44"/>
      <sheetName val="diff_steel_qty4"/>
      <sheetName val="GMest_phase14"/>
      <sheetName val="ewelj_4"/>
      <sheetName val="EW,L_&amp;J_pipes4"/>
      <sheetName val="DI_on_pedestals4"/>
      <sheetName val="HDPE_sluice_valve4"/>
      <sheetName val="PVC_sluice_val)4"/>
      <sheetName val="Scour_all4"/>
      <sheetName val="PVC_Air_valves4"/>
      <sheetName val="Valve_Chambers4"/>
      <sheetName val="annualmai_4"/>
      <sheetName val="Sheet1_(2)4"/>
      <sheetName val="HYDRAULIC_SSTATEMENT4"/>
      <sheetName val="mcon_pm4"/>
      <sheetName val="PH_6x1"/>
      <sheetName val="Plant_&amp;__Machinery1"/>
      <sheetName val="Road_data1"/>
      <sheetName val="data_existing_do_not_delete1"/>
      <sheetName val="Data_F8_BTR1"/>
      <sheetName val="Global_factors1"/>
      <sheetName val="Iocount"/>
      <sheetName val="Lead statement"/>
      <sheetName val="Data o"/>
      <sheetName val="PRICE BID"/>
      <sheetName val="LEAD-c"/>
      <sheetName val="other rates-C"/>
      <sheetName val="DISCHARGE"/>
      <sheetName val="bASICDATA"/>
      <sheetName val="Data-Road "/>
      <sheetName val="DATA-CD "/>
      <sheetName val="int-Dia-pvc"/>
      <sheetName val="id"/>
      <sheetName val="LEAD (2)"/>
      <sheetName val="leads"/>
      <sheetName val="RATES"/>
      <sheetName val="MRATES"/>
      <sheetName val="sp di"/>
      <sheetName val="EDWise"/>
      <sheetName val="PVC weights"/>
      <sheetName val="JAWAHAR-hyd-original"/>
      <sheetName val="mas_hab"/>
      <sheetName val="sp dip"/>
      <sheetName val="hdpe weights"/>
      <sheetName val="CD Data"/>
      <sheetName val="Bitumen trunk"/>
      <sheetName val="Feeder"/>
      <sheetName val="R99 etc"/>
      <sheetName val="Trunk unpaved"/>
      <sheetName val="CLEAR OVER FALL DROP"/>
      <sheetName val="General"/>
      <sheetName val="DATA_PRG"/>
      <sheetName val="AUTDATA"/>
      <sheetName val="Mortars"/>
      <sheetName val="Title"/>
      <sheetName val="Note"/>
      <sheetName val="Data_Base"/>
      <sheetName val="OPD-Civil"/>
      <sheetName val="segments-details"/>
      <sheetName val="int-Dia-hdpe"/>
      <sheetName val="habs-list"/>
      <sheetName val="sp_dip"/>
      <sheetName val="hdpe_weights"/>
      <sheetName val="other_rates"/>
      <sheetName val=" data sheet "/>
      <sheetName val="Cul_detail"/>
      <sheetName val="Longitudinal"/>
      <sheetName val="Input"/>
      <sheetName val="Input &amp; Calculations"/>
      <sheetName val="Design"/>
      <sheetName val="REL"/>
      <sheetName val="RA-markate"/>
      <sheetName val="prs"/>
      <sheetName val="Schdl"/>
      <sheetName val="Boq"/>
      <sheetName val="abs road"/>
      <sheetName val="Conveyance"/>
      <sheetName val="TELs"/>
      <sheetName val="Leads Entry"/>
      <sheetName val="Gen Abs"/>
      <sheetName val="economic PM"/>
      <sheetName val="Sheet9"/>
      <sheetName val="DATA SHEET"/>
      <sheetName val="Road Detail Est."/>
      <sheetName val="Rate"/>
      <sheetName val="coverpage"/>
      <sheetName val="PM&amp;GM"/>
      <sheetName val="Coversheet"/>
      <sheetName val="Measurment"/>
      <sheetName val="MPR_PA_1"/>
      <sheetName val="KGP.hyd rev GLBR"/>
      <sheetName val="Valves workable"/>
      <sheetName val="Rates_PVC"/>
      <sheetName val="Sheet5"/>
      <sheetName val="int-Dia"/>
      <sheetName val="Usage"/>
      <sheetName val="Common "/>
      <sheetName val="PRELIM5"/>
      <sheetName val="wh_data_R"/>
      <sheetName val="Habcodes"/>
      <sheetName val="p&amp;m"/>
      <sheetName val="Boq - Flats"/>
      <sheetName val="BTR"/>
      <sheetName val="BM-HOOP"/>
      <sheetName val="Detailed"/>
      <sheetName val="hdpe-int-Dia"/>
      <sheetName val="E-Table"/>
      <sheetName val="pvc-int-Dia"/>
      <sheetName val="Work_sheet"/>
      <sheetName val="water-hammar-strenght"/>
      <sheetName val="mlead"/>
      <sheetName val="BWSCPlt"/>
      <sheetName val="G.R.P"/>
      <sheetName val="PSC REVISED"/>
      <sheetName val="Staff Acco."/>
      <sheetName val="AV-HDPE"/>
      <sheetName val="Di_gate-HDPE"/>
      <sheetName val="rdamdata"/>
      <sheetName val="Lead statement ss5"/>
      <sheetName val="HS 1"/>
      <sheetName val="CPHEEO"/>
      <sheetName val="wh_data"/>
      <sheetName val="co_5"/>
      <sheetName val="hdpe-rates"/>
      <sheetName val="pvc-rates"/>
      <sheetName val="HDPE-pipe-rates"/>
      <sheetName val="lead-st"/>
      <sheetName val="Gravity Main-Jukkal"/>
      <sheetName val="HS final-2"/>
      <sheetName val="GF SB Ok "/>
      <sheetName val="AV-PVC"/>
      <sheetName val="DIgate_PVC "/>
      <sheetName val="DI gate-DI"/>
      <sheetName val="Labour &amp; Plant"/>
      <sheetName val="loadcal"/>
      <sheetName val="sectorwise"/>
      <sheetName val="WORK DONE"/>
      <sheetName val="Gnl_Abstrct"/>
      <sheetName val="SUMP1420KL@HW"/>
      <sheetName val="Mp-team 1"/>
      <sheetName val="capacity-ohsrs"/>
      <sheetName val="PH Sanctioned"/>
      <sheetName val="7.Ben reg"/>
      <sheetName val="ew OG machine manual"/>
      <sheetName val="PVC mac"/>
      <sheetName val="Revised rates(SSR 2021-22)"/>
      <sheetName val="ew OG total manual"/>
      <sheetName val="elec-data"/>
      <sheetName val="Bill_amt_qty_cc_1"/>
      <sheetName val="ws-abs"/>
      <sheetName val="Lead  RATES"/>
      <sheetName val="quarry"/>
      <sheetName val="Rd.Det.Est"/>
      <sheetName val="C.D.Data (Morth)"/>
      <sheetName val="Rd.Data"/>
      <sheetName val="Basic Rates"/>
      <sheetName val="OverviewBarmer"/>
      <sheetName val="Field Values"/>
      <sheetName val="Project Management Mai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26">
          <cell r="A26">
            <v>63</v>
          </cell>
          <cell r="B26">
            <v>0</v>
          </cell>
          <cell r="C26">
            <v>1.9</v>
          </cell>
          <cell r="D26">
            <v>2.7</v>
          </cell>
          <cell r="E26">
            <v>4.0999999999999996</v>
          </cell>
          <cell r="F26">
            <v>0</v>
          </cell>
          <cell r="G26">
            <v>0</v>
          </cell>
          <cell r="H26">
            <v>59.2</v>
          </cell>
          <cell r="I26">
            <v>57.6</v>
          </cell>
          <cell r="J26">
            <v>0</v>
          </cell>
          <cell r="K26">
            <v>54.8</v>
          </cell>
          <cell r="L26">
            <v>0</v>
          </cell>
          <cell r="M26">
            <v>0.18543008999999999</v>
          </cell>
          <cell r="N26">
            <v>0.23433302</v>
          </cell>
          <cell r="O26">
            <v>0.32104532000000002</v>
          </cell>
        </row>
        <row r="27">
          <cell r="A27">
            <v>75</v>
          </cell>
          <cell r="B27">
            <v>0</v>
          </cell>
          <cell r="C27">
            <v>2.2000000000000002</v>
          </cell>
          <cell r="D27">
            <v>3.1</v>
          </cell>
          <cell r="E27">
            <v>4.9000000000000004</v>
          </cell>
          <cell r="F27">
            <v>0</v>
          </cell>
          <cell r="G27">
            <v>0</v>
          </cell>
          <cell r="H27">
            <v>70.599999999999994</v>
          </cell>
          <cell r="I27">
            <v>68.8</v>
          </cell>
          <cell r="J27">
            <v>0</v>
          </cell>
          <cell r="K27">
            <v>65.2</v>
          </cell>
          <cell r="L27">
            <v>0</v>
          </cell>
          <cell r="M27">
            <v>0.12855473000000001</v>
          </cell>
          <cell r="N27">
            <v>0.16123288999999999</v>
          </cell>
          <cell r="O27">
            <v>0.22725295000000001</v>
          </cell>
        </row>
        <row r="28">
          <cell r="A28">
            <v>90</v>
          </cell>
          <cell r="B28">
            <v>0</v>
          </cell>
          <cell r="C28">
            <v>2.6</v>
          </cell>
          <cell r="D28">
            <v>3.7</v>
          </cell>
          <cell r="E28">
            <v>5.7</v>
          </cell>
          <cell r="F28">
            <v>0</v>
          </cell>
          <cell r="G28">
            <v>0</v>
          </cell>
          <cell r="H28">
            <v>84.8</v>
          </cell>
          <cell r="I28">
            <v>82.6</v>
          </cell>
          <cell r="J28">
            <v>0</v>
          </cell>
          <cell r="K28">
            <v>78.599999999999994</v>
          </cell>
          <cell r="L28">
            <v>0</v>
          </cell>
          <cell r="M28">
            <v>8.8417140000000005E-2</v>
          </cell>
          <cell r="N28">
            <v>0.11155078</v>
          </cell>
          <cell r="O28">
            <v>0.15387228999999999</v>
          </cell>
        </row>
        <row r="29">
          <cell r="A29">
            <v>110</v>
          </cell>
          <cell r="B29">
            <v>0</v>
          </cell>
          <cell r="C29">
            <v>3</v>
          </cell>
          <cell r="D29">
            <v>4.3</v>
          </cell>
          <cell r="E29">
            <v>7.1</v>
          </cell>
          <cell r="F29">
            <v>0</v>
          </cell>
          <cell r="G29">
            <v>0</v>
          </cell>
          <cell r="H29">
            <v>104</v>
          </cell>
          <cell r="I29">
            <v>101.4</v>
          </cell>
          <cell r="J29">
            <v>0</v>
          </cell>
          <cell r="K29">
            <v>95.8</v>
          </cell>
          <cell r="L29">
            <v>0</v>
          </cell>
          <cell r="M29">
            <v>5.7090519999999999E-2</v>
          </cell>
          <cell r="N29">
            <v>7.2138649999999999E-2</v>
          </cell>
          <cell r="O29">
            <v>0.10460234</v>
          </cell>
        </row>
        <row r="30">
          <cell r="A30">
            <v>125</v>
          </cell>
          <cell r="B30">
            <v>0</v>
          </cell>
          <cell r="C30">
            <v>3.4</v>
          </cell>
          <cell r="D30">
            <v>5</v>
          </cell>
          <cell r="E30">
            <v>8</v>
          </cell>
          <cell r="F30">
            <v>0</v>
          </cell>
          <cell r="G30">
            <v>0</v>
          </cell>
          <cell r="H30">
            <v>118.2</v>
          </cell>
          <cell r="I30">
            <v>115</v>
          </cell>
          <cell r="J30">
            <v>0</v>
          </cell>
          <cell r="K30">
            <v>109</v>
          </cell>
          <cell r="L30">
            <v>0</v>
          </cell>
          <cell r="M30">
            <v>4.4137429999999998E-2</v>
          </cell>
          <cell r="N30">
            <v>5.6748119999999999E-2</v>
          </cell>
          <cell r="O30">
            <v>8.0446829999999997E-2</v>
          </cell>
        </row>
        <row r="31">
          <cell r="A31">
            <v>140</v>
          </cell>
          <cell r="B31">
            <v>0</v>
          </cell>
          <cell r="C31">
            <v>3.8</v>
          </cell>
          <cell r="D31">
            <v>5.5</v>
          </cell>
          <cell r="E31">
            <v>8.9</v>
          </cell>
          <cell r="F31">
            <v>0</v>
          </cell>
          <cell r="G31">
            <v>0</v>
          </cell>
          <cell r="H31">
            <v>132.4</v>
          </cell>
          <cell r="I31">
            <v>129</v>
          </cell>
          <cell r="J31">
            <v>0</v>
          </cell>
          <cell r="K31">
            <v>122.2</v>
          </cell>
          <cell r="L31">
            <v>0</v>
          </cell>
          <cell r="M31">
            <v>3.5140060000000001E-2</v>
          </cell>
          <cell r="N31">
            <v>4.4685620000000002E-2</v>
          </cell>
          <cell r="O31">
            <v>6.3783359999999997E-2</v>
          </cell>
        </row>
        <row r="32">
          <cell r="A32">
            <v>160</v>
          </cell>
          <cell r="B32">
            <v>0</v>
          </cell>
          <cell r="C32">
            <v>4.3</v>
          </cell>
          <cell r="D32">
            <v>6.2</v>
          </cell>
          <cell r="E32">
            <v>10.199999999999999</v>
          </cell>
          <cell r="F32">
            <v>0</v>
          </cell>
          <cell r="G32">
            <v>0</v>
          </cell>
          <cell r="H32">
            <v>151.4</v>
          </cell>
          <cell r="I32">
            <v>147.6</v>
          </cell>
          <cell r="J32">
            <v>0</v>
          </cell>
          <cell r="K32">
            <v>139.6</v>
          </cell>
          <cell r="L32">
            <v>0</v>
          </cell>
          <cell r="M32">
            <v>2.6738720000000001E-2</v>
          </cell>
          <cell r="N32">
            <v>3.389437E-2</v>
          </cell>
          <cell r="O32">
            <v>4.8945219999999998E-2</v>
          </cell>
        </row>
        <row r="33">
          <cell r="A33">
            <v>180</v>
          </cell>
          <cell r="B33">
            <v>0</v>
          </cell>
          <cell r="C33">
            <v>4.9000000000000004</v>
          </cell>
          <cell r="D33">
            <v>7.1</v>
          </cell>
          <cell r="E33">
            <v>11.4</v>
          </cell>
          <cell r="F33">
            <v>0</v>
          </cell>
          <cell r="G33">
            <v>0</v>
          </cell>
          <cell r="H33">
            <v>170.2</v>
          </cell>
          <cell r="I33">
            <v>165.8</v>
          </cell>
          <cell r="J33">
            <v>0</v>
          </cell>
          <cell r="K33">
            <v>157.19999999999999</v>
          </cell>
          <cell r="L33">
            <v>0</v>
          </cell>
          <cell r="M33">
            <v>2.1296240000000001E-2</v>
          </cell>
          <cell r="N33">
            <v>2.7106479999999999E-2</v>
          </cell>
          <cell r="O33">
            <v>3.846807E-2</v>
          </cell>
        </row>
        <row r="34">
          <cell r="A34">
            <v>200</v>
          </cell>
          <cell r="B34">
            <v>0</v>
          </cell>
          <cell r="C34">
            <v>5.3</v>
          </cell>
          <cell r="D34">
            <v>7.9</v>
          </cell>
          <cell r="E34">
            <v>12.7</v>
          </cell>
          <cell r="F34">
            <v>0</v>
          </cell>
          <cell r="G34">
            <v>0</v>
          </cell>
          <cell r="H34">
            <v>189.4</v>
          </cell>
          <cell r="I34">
            <v>184.2</v>
          </cell>
          <cell r="J34">
            <v>0</v>
          </cell>
          <cell r="K34">
            <v>174.6</v>
          </cell>
          <cell r="L34">
            <v>0</v>
          </cell>
          <cell r="M34">
            <v>1.696429E-2</v>
          </cell>
          <cell r="N34">
            <v>2.197735E-2</v>
          </cell>
          <cell r="O34">
            <v>3.1225429999999998E-2</v>
          </cell>
        </row>
        <row r="35">
          <cell r="A35">
            <v>225</v>
          </cell>
          <cell r="B35">
            <v>0</v>
          </cell>
          <cell r="C35">
            <v>6</v>
          </cell>
          <cell r="D35">
            <v>8.6</v>
          </cell>
          <cell r="E35">
            <v>14.3</v>
          </cell>
          <cell r="F35">
            <v>0</v>
          </cell>
          <cell r="G35">
            <v>0</v>
          </cell>
          <cell r="H35">
            <v>213</v>
          </cell>
          <cell r="I35">
            <v>207.8</v>
          </cell>
          <cell r="J35">
            <v>0</v>
          </cell>
          <cell r="K35">
            <v>196.4</v>
          </cell>
          <cell r="L35">
            <v>0</v>
          </cell>
          <cell r="M35">
            <v>1.3456060000000001E-2</v>
          </cell>
          <cell r="N35">
            <v>1.6981139999999999E-2</v>
          </cell>
          <cell r="O35">
            <v>2.4689409999999998E-2</v>
          </cell>
        </row>
        <row r="36">
          <cell r="A36">
            <v>250</v>
          </cell>
          <cell r="B36">
            <v>0</v>
          </cell>
          <cell r="C36">
            <v>6.5</v>
          </cell>
          <cell r="D36">
            <v>9.8000000000000007</v>
          </cell>
          <cell r="E36">
            <v>15.9</v>
          </cell>
          <cell r="F36">
            <v>0</v>
          </cell>
          <cell r="G36">
            <v>0</v>
          </cell>
          <cell r="H36">
            <v>237</v>
          </cell>
          <cell r="I36">
            <v>230.4</v>
          </cell>
          <cell r="J36">
            <v>0</v>
          </cell>
          <cell r="K36">
            <v>218.2</v>
          </cell>
          <cell r="L36">
            <v>0</v>
          </cell>
          <cell r="M36">
            <v>1.073005E-2</v>
          </cell>
          <cell r="N36">
            <v>1.3992569999999999E-2</v>
          </cell>
          <cell r="O36">
            <v>2.0009740000000002E-2</v>
          </cell>
        </row>
        <row r="37">
          <cell r="A37">
            <v>280</v>
          </cell>
          <cell r="B37">
            <v>0</v>
          </cell>
          <cell r="C37">
            <v>7.4</v>
          </cell>
          <cell r="D37">
            <v>11</v>
          </cell>
          <cell r="E37">
            <v>17.8</v>
          </cell>
          <cell r="F37">
            <v>0</v>
          </cell>
          <cell r="G37">
            <v>0</v>
          </cell>
          <cell r="H37">
            <v>265.2</v>
          </cell>
          <cell r="I37">
            <v>258</v>
          </cell>
          <cell r="J37">
            <v>0</v>
          </cell>
          <cell r="K37">
            <v>244.4</v>
          </cell>
          <cell r="L37">
            <v>0</v>
          </cell>
          <cell r="M37">
            <v>8.6408000000000006E-3</v>
          </cell>
          <cell r="N37">
            <v>1.11714E-2</v>
          </cell>
          <cell r="O37">
            <v>1.5945839999999999E-2</v>
          </cell>
        </row>
        <row r="38">
          <cell r="A38">
            <v>315</v>
          </cell>
          <cell r="B38">
            <v>0</v>
          </cell>
          <cell r="C38">
            <v>8.3000000000000007</v>
          </cell>
          <cell r="D38">
            <v>12.4</v>
          </cell>
          <cell r="E38">
            <v>19.899999999999999</v>
          </cell>
          <cell r="F38">
            <v>0</v>
          </cell>
          <cell r="G38">
            <v>0</v>
          </cell>
          <cell r="H38">
            <v>298.39999999999998</v>
          </cell>
          <cell r="I38">
            <v>290.2</v>
          </cell>
          <cell r="J38">
            <v>0</v>
          </cell>
          <cell r="K38">
            <v>275.2</v>
          </cell>
          <cell r="L38">
            <v>0</v>
          </cell>
          <cell r="M38">
            <v>6.8145999999999997E-3</v>
          </cell>
          <cell r="N38">
            <v>8.83894E-3</v>
          </cell>
          <cell r="O38">
            <v>1.2535569999999999E-2</v>
          </cell>
        </row>
      </sheetData>
      <sheetData sheetId="16" refreshError="1"/>
      <sheetData sheetId="17" refreshError="1"/>
      <sheetData sheetId="18" refreshError="1"/>
      <sheetData sheetId="19" refreshError="1"/>
      <sheetData sheetId="20">
        <row r="26">
          <cell r="A26">
            <v>18</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sheetData sheetId="190"/>
      <sheetData sheetId="191"/>
      <sheetData sheetId="192"/>
      <sheetData sheetId="193"/>
      <sheetData sheetId="194"/>
      <sheetData sheetId="195"/>
      <sheetData sheetId="196"/>
      <sheetData sheetId="197"/>
      <sheetData sheetId="198"/>
      <sheetData sheetId="199"/>
      <sheetData sheetId="200">
        <row r="26">
          <cell r="A26">
            <v>18</v>
          </cell>
        </row>
      </sheetData>
      <sheetData sheetId="201">
        <row r="26">
          <cell r="A26">
            <v>18</v>
          </cell>
        </row>
      </sheetData>
      <sheetData sheetId="202">
        <row r="26">
          <cell r="A26">
            <v>18</v>
          </cell>
        </row>
      </sheetData>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sheetData sheetId="245" refreshError="1"/>
      <sheetData sheetId="246" refreshError="1"/>
      <sheetData sheetId="247"/>
      <sheetData sheetId="248" refreshError="1"/>
      <sheetData sheetId="249" refreshError="1"/>
      <sheetData sheetId="250" refreshError="1"/>
      <sheetData sheetId="251" refreshError="1"/>
      <sheetData sheetId="252" refreshError="1"/>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refreshError="1"/>
      <sheetData sheetId="482" refreshError="1"/>
      <sheetData sheetId="483" refreshError="1"/>
      <sheetData sheetId="484"/>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sheetData sheetId="522"/>
      <sheetData sheetId="523"/>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Set>
  </externalBook>
</externalLink>
</file>

<file path=xl/externalLinks/externalLink1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1"/>
      <sheetName val="Poforma-1"/>
      <sheetName val="Proforma-1A"/>
      <sheetName val="SEA"/>
      <sheetName val="Status of Seasonal bores (2)"/>
      <sheetName val="Status of Seasonal bores"/>
      <sheetName val="data"/>
      <sheetName val="R_Det"/>
      <sheetName val="detls"/>
      <sheetName val="PVC_dia"/>
      <sheetName val="sand"/>
      <sheetName val="Plant &amp;  Machinery"/>
      <sheetName val="t_prsr"/>
      <sheetName val="wh"/>
      <sheetName val="Lead Statement"/>
      <sheetName val="stone"/>
      <sheetName val="index"/>
      <sheetName val="Road data"/>
      <sheetName val="mlead"/>
      <sheetName val="abs road"/>
      <sheetName val="p&amp;m"/>
      <sheetName val="MRATES"/>
      <sheetName val="quarry"/>
      <sheetName val="RMR"/>
      <sheetName val="LEAD"/>
      <sheetName val="r"/>
      <sheetName val="l"/>
      <sheetName val="OPD-Civil"/>
      <sheetName val="conc-foot-gradeslab"/>
      <sheetName val="CLEAR OVER FALL DROP"/>
      <sheetName val="C.D.Abs.Est."/>
      <sheetName val="pvc-pipe-rates"/>
      <sheetName val="Leads"/>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1"/>
      <sheetName val="Poforma-1"/>
      <sheetName val="Proforma-1A"/>
      <sheetName val="SEA"/>
      <sheetName val="Status of Seasonal bores (2)"/>
      <sheetName val="Status of Seasonal bores"/>
      <sheetName val="data"/>
      <sheetName val="R_Det"/>
      <sheetName val="Lead"/>
      <sheetName val="Road data"/>
      <sheetName val="detls"/>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Set>
  </externalBook>
</externalLink>
</file>

<file path=xl/externalLinks/externalLink1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1"/>
      <sheetName val="Poforma-1"/>
      <sheetName val="Proforma-1A"/>
      <sheetName val="SEA"/>
      <sheetName val="Status of Seasonal bores (2)"/>
      <sheetName val="Status of Seasonal bores"/>
      <sheetName val="data"/>
    </sheetNames>
    <sheetDataSet>
      <sheetData sheetId="0"/>
      <sheetData sheetId="1"/>
      <sheetData sheetId="2"/>
      <sheetData sheetId="3"/>
      <sheetData sheetId="4"/>
      <sheetData sheetId="5"/>
      <sheetData sheetId="6"/>
    </sheetDataSet>
  </externalBook>
</externalLink>
</file>

<file path=xl/externalLinks/externalLink1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Line_Est"/>
      <sheetName val="certificates"/>
      <sheetName val="coverpage"/>
      <sheetName val="TS memo"/>
      <sheetName val="Spn report"/>
      <sheetName val="BTR"/>
      <sheetName val="RMR"/>
      <sheetName val="Road data"/>
      <sheetName val="R_Det"/>
      <sheetName val="abs road"/>
      <sheetName val="Gen abs"/>
      <sheetName val="CBR"/>
      <sheetName val="mlead"/>
      <sheetName val="TS_memo"/>
      <sheetName val="Spn_report"/>
      <sheetName val="Road_data"/>
      <sheetName val="abs_road"/>
      <sheetName val="Gen_abs"/>
      <sheetName val="data"/>
      <sheetName val=" data sheet "/>
      <sheetName val="Bill_amt_qty_cc_1"/>
      <sheetName val="WATER-HAMMER"/>
      <sheetName val="pvc-pipe-rates"/>
      <sheetName val="PVC_dia"/>
      <sheetName val="sch"/>
      <sheetName val="Road Detail Est."/>
      <sheetName val="Labour"/>
      <sheetName val="Material"/>
      <sheetName val="Summary"/>
      <sheetName val="MRATES"/>
      <sheetName val="Sheet5"/>
      <sheetName val="v"/>
      <sheetName val="temp-SDData (2)"/>
      <sheetName val="sand"/>
      <sheetName val="stone"/>
      <sheetName val="index"/>
      <sheetName val="quarry"/>
      <sheetName val="Lead"/>
      <sheetName val="t_prsr"/>
      <sheetName val="GF SB Ok "/>
      <sheetName val="DATA SHEET"/>
      <sheetName val="1V800"/>
      <sheetName val="Analy"/>
      <sheetName val="Line"/>
      <sheetName val="C-data"/>
      <sheetName val="Footings"/>
      <sheetName val="Nspt-smp-final-ORIGINAL"/>
      <sheetName val="Levels"/>
      <sheetName val="detls"/>
      <sheetName val="Data_Bit_I"/>
      <sheetName val="Suppl-data"/>
      <sheetName val="m"/>
      <sheetName val="pvc_basic"/>
      <sheetName val="HDPE"/>
      <sheetName val="LEAD STATEMENT"/>
      <sheetName val=" EST"/>
      <sheetName val="leads"/>
      <sheetName val="maya"/>
      <sheetName val="Sheet1"/>
      <sheetName val="wh"/>
      <sheetName val="Leads Entry"/>
      <sheetName val="Plant &amp;  Machinery"/>
      <sheetName val="DATA-ABSTRACT"/>
      <sheetName val="words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Set>
  </externalBook>
</externalLink>
</file>

<file path=xl/externalLinks/externalLink1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coverpage"/>
      <sheetName val="TS memo"/>
      <sheetName val="Spn report"/>
      <sheetName val="Gen abs"/>
      <sheetName val="abs road"/>
      <sheetName val="HP abs"/>
      <sheetName val="R_Det"/>
      <sheetName val="1R 800"/>
      <sheetName val="3R800"/>
      <sheetName val="Ret wall"/>
      <sheetName val="Road data"/>
      <sheetName val="BTR"/>
      <sheetName val="RMR"/>
      <sheetName val="certificates"/>
      <sheetName val="mlead"/>
      <sheetName val="TS_memo"/>
      <sheetName val="Spn_report"/>
      <sheetName val="Gen_abs"/>
      <sheetName val="abs_road"/>
      <sheetName val="HP_abs"/>
      <sheetName val="1R_800"/>
      <sheetName val="Ret_wall"/>
      <sheetName val="Road_data"/>
      <sheetName val="HDPE"/>
      <sheetName val="pvc_basic"/>
      <sheetName val="Cover"/>
      <sheetName val="MRATES"/>
      <sheetName val="data"/>
      <sheetName val="sand"/>
      <sheetName val="stone"/>
      <sheetName val="index"/>
      <sheetName val="detls"/>
      <sheetName val="Road Detail Est."/>
      <sheetName val="Labour"/>
      <sheetName val="Material"/>
      <sheetName val="wh"/>
      <sheetName val="Rates SSR 2008-09"/>
      <sheetName val="m"/>
      <sheetName val="Plant &amp;  Machinery"/>
      <sheetName val="Lead"/>
      <sheetName val="r"/>
      <sheetName val="Lookup"/>
      <sheetName val="DATA_ENTRY"/>
      <sheetName val="BTLeads"/>
      <sheetName val="GF SB Ok "/>
      <sheetName val="C-data"/>
      <sheetName val="elec-data"/>
      <sheetName val="DATA SHEET"/>
      <sheetName val="1-Pop Proj"/>
      <sheetName val="quarry"/>
      <sheetName val=" data sheet "/>
      <sheetName val="v"/>
      <sheetName val="estimate "/>
      <sheetName val="Levels"/>
      <sheetName val="Sheet3"/>
      <sheetName val="Data_Bit_I"/>
      <sheetName val="Global factors"/>
      <sheetName val="DATA_PRG"/>
      <sheetName val="LEAD STATEMENT"/>
      <sheetName val="Usage"/>
      <sheetName val="General"/>
      <sheetName val="Common "/>
      <sheetName val="Pipe data"/>
      <sheetName val="Box Culvert data"/>
      <sheetName val="Analy"/>
      <sheetName val="t_prsr"/>
      <sheetName val="PVC_dia"/>
      <sheetName val="TS_memo1"/>
      <sheetName val="Spn_report1"/>
      <sheetName val="Gen_abs1"/>
      <sheetName val="abs_road1"/>
      <sheetName val="HP_abs1"/>
      <sheetName val="1R_8001"/>
      <sheetName val="Ret_wall1"/>
      <sheetName val="Road_data1"/>
      <sheetName val="Road_Detail_Est_"/>
      <sheetName val="Rates_SSR_2008-09"/>
      <sheetName val="Plant_&amp;__Machinery"/>
      <sheetName val="GF_SB_Ok_"/>
      <sheetName val="DATA_SHEET"/>
      <sheetName val="1-Pop_Proj"/>
      <sheetName val="_data_sheet_"/>
      <sheetName val="rates"/>
      <sheetName val="Lead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15">
          <cell r="C15" t="str">
            <v>Earthwork excavation by mechanical means and depositing on bank with initial  lead and lift in all soils upto SDR and laying earth in layers including breaking clods, sectioning and rolling with Power Road Roller 8 to 10 Tonnes capacity  @ FMC including a</v>
          </cell>
        </row>
        <row r="49">
          <cell r="K49">
            <v>108</v>
          </cell>
        </row>
        <row r="77">
          <cell r="K77">
            <v>1009</v>
          </cell>
        </row>
        <row r="79">
          <cell r="C79" t="str">
            <v>Picking old metalled surface to a depth of 40 mm to 100 mm and sectioning including all labour and incidental charges complete for finished item of work and as directed by the Engineer-in-Charge.</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Set>
  </externalBook>
</externalLink>
</file>

<file path=xl/externalLinks/externalLink1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ro_bldg"/>
      <sheetName val="mpp_bldg"/>
      <sheetName val="abstract"/>
      <sheetName val="detailed"/>
      <sheetName val="sanitory"/>
      <sheetName val="septic_tank"/>
      <sheetName val="electri"/>
      <sheetName val="c_wall"/>
      <sheetName val="data_sein"/>
      <sheetName val="v"/>
      <sheetName val="r"/>
      <sheetName val="l"/>
      <sheetName val="door"/>
      <sheetName val="win"/>
      <sheetName val="quarry"/>
      <sheetName val="GN-ST-10"/>
      <sheetName val="data"/>
      <sheetName val="Lead"/>
      <sheetName val="Road data"/>
      <sheetName val="lead-st"/>
      <sheetName val="Road Detail Est."/>
      <sheetName val="R_Det"/>
      <sheetName val="sch"/>
      <sheetName val="Plant &amp;  Machinery"/>
      <sheetName val="RMR"/>
      <sheetName val="0000000000000"/>
      <sheetName val="wh"/>
      <sheetName val="Material"/>
      <sheetName val="Labour"/>
      <sheetName val="ssr-rates"/>
      <sheetName val="t_prsr"/>
      <sheetName val="PVC_dia"/>
      <sheetName val="C-data"/>
      <sheetName val="leads"/>
      <sheetName val="Sheet1"/>
      <sheetName val="DATA_PRG"/>
      <sheetName val="rdamdata"/>
      <sheetName val="1-Pop Proj"/>
      <sheetName val="Pile cap"/>
      <sheetName val="Boq - Flats"/>
      <sheetName val="Lead-2014-15"/>
      <sheetName val="MRATES"/>
      <sheetName val="temp-SDData (2)"/>
      <sheetName val="Pipe data"/>
      <sheetName val="Box Culvert data"/>
      <sheetName val="LEAD STATEMENT"/>
      <sheetName val="maya"/>
      <sheetName val=" data sheet "/>
      <sheetName val="LEAD 2013-14"/>
      <sheetName val="Road_data"/>
      <sheetName val="Road_Detail_Est_"/>
      <sheetName val="Plant_&amp;__Machinery"/>
      <sheetName val="Suppl-data"/>
      <sheetName val="DRAINS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BTR"/>
      <sheetName val="RMR"/>
      <sheetName val="Road data"/>
      <sheetName val="Abstract"/>
      <sheetName val="Sheet1"/>
      <sheetName val="mlead"/>
      <sheetName val="Road_data"/>
      <sheetName val="Material"/>
      <sheetName val="Labour"/>
      <sheetName val="Bridge Data 2005-06"/>
      <sheetName val="Plant &amp;  Machinery"/>
      <sheetName val="Sheet9"/>
      <sheetName val="maya"/>
      <sheetName val="GN-ST-10"/>
      <sheetName val="GN_ST_10"/>
      <sheetName val="GF SB Ok "/>
      <sheetName val="HDPE-pipe-rates"/>
      <sheetName val="pvc-pipe-rates"/>
      <sheetName val="MRATES"/>
      <sheetName val="Lead statement"/>
      <sheetName val="SSR 2010-11 Rates"/>
      <sheetName val="lead"/>
      <sheetName val="leads"/>
      <sheetName val="Data"/>
      <sheetName val="Data - DI pipes -1"/>
      <sheetName val="Data-ELSR"/>
      <sheetName val="Mortars"/>
      <sheetName val=" Data -Valves"/>
      <sheetName val="Boq"/>
      <sheetName val="Main sheet"/>
      <sheetName val="MRoad data"/>
      <sheetName val="GF Columns"/>
      <sheetName val="data existing_do not delete"/>
      <sheetName val="labour coeff"/>
      <sheetName val="m"/>
      <sheetName val="m1"/>
      <sheetName val="Specification"/>
      <sheetName val="detls"/>
      <sheetName val="water-hammar-strenght"/>
      <sheetName val="Road Detail Est."/>
      <sheetName val="ewst"/>
      <sheetName val="Road_data1"/>
      <sheetName val="Bridge_Data_2005-06"/>
      <sheetName val="Plant_&amp;__Machinery"/>
      <sheetName val="GF_SB_Ok_"/>
      <sheetName val="Lead_statement"/>
      <sheetName val="SSR_2010-11_Rates"/>
      <sheetName val="Data_-_DI_pipes_-1"/>
      <sheetName val="_Data_-Valves"/>
      <sheetName val="Main_sheet"/>
      <sheetName val="DISCOUNT"/>
      <sheetName val="Sheet1 (2)"/>
      <sheetName val="sup dat"/>
      <sheetName val="mas_hab"/>
      <sheetName val="Data_Bit_I"/>
      <sheetName val="v"/>
    </sheetNames>
    <sheetDataSet>
      <sheetData sheetId="0" refreshError="1"/>
      <sheetData sheetId="1" refreshError="1"/>
      <sheetData sheetId="2" refreshError="1"/>
      <sheetData sheetId="3" refreshError="1"/>
      <sheetData sheetId="4" refreshError="1">
        <row r="418">
          <cell r="K418" t="e">
            <v>#REF!</v>
          </cell>
        </row>
        <row r="432">
          <cell r="K432" t="e">
            <v>#REF!</v>
          </cell>
        </row>
        <row r="446">
          <cell r="K446" t="e">
            <v>#REF!</v>
          </cell>
        </row>
      </sheetData>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MR"/>
      <sheetName val="Road Abst."/>
      <sheetName val="CD works Abst."/>
      <sheetName val="CC drains Abst."/>
      <sheetName val="Road Detail Est."/>
      <sheetName val="CD works detail Est."/>
      <sheetName val="CC drains detail Est."/>
      <sheetName val="Earth work Cal"/>
      <sheetName val="Earth Volume"/>
      <sheetName val="General Abst."/>
      <sheetName val="Lead Statement"/>
      <sheetName val="Road data"/>
      <sheetName val="CD works data"/>
      <sheetName val="data"/>
      <sheetName val="Lead"/>
      <sheetName val="quarry"/>
      <sheetName val="detls"/>
      <sheetName val="lead-st"/>
      <sheetName val="C-data"/>
      <sheetName val="r"/>
      <sheetName val="R_Det"/>
      <sheetName val="COLUMN"/>
      <sheetName val="Material"/>
      <sheetName val="PVC_dia"/>
      <sheetName val="Main sheet"/>
      <sheetName val="temp-SDData (2)"/>
      <sheetName val="Lead-2014-15"/>
      <sheetName val="Labour"/>
      <sheetName val="Plant &amp;  Machinery"/>
      <sheetName val="DATA-2005-06"/>
      <sheetName val="ssr-rates"/>
      <sheetName val="MRATES"/>
      <sheetName val="sand"/>
      <sheetName val="p&amp;m"/>
      <sheetName val="m"/>
      <sheetName val="CABLE DATA"/>
      <sheetName val="Det.SC2"/>
      <sheetName val="Sheet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_abst"/>
      <sheetName val="report"/>
      <sheetName val="trialpit"/>
      <sheetName val="abstract"/>
      <sheetName val="detailed"/>
      <sheetName val="data_new"/>
      <sheetName val="lead-st"/>
      <sheetName val="v"/>
      <sheetName val="r"/>
      <sheetName val="l"/>
      <sheetName val="leads"/>
      <sheetName val="Lead"/>
      <sheetName val="Road Detail Est."/>
      <sheetName val="Road data"/>
      <sheetName val="Data"/>
      <sheetName val="Roadlist"/>
      <sheetName val="temp-SDData (2)"/>
      <sheetName val="Data.F8.BTR"/>
      <sheetName val="quarry"/>
      <sheetName val="t_prsr"/>
      <sheetName val="PVC_dia"/>
      <sheetName val="Specification"/>
      <sheetName val="ssr-rates"/>
      <sheetName val="ESTIMATE"/>
      <sheetName val="RMR"/>
      <sheetName val="Data_Bit_I"/>
      <sheetName val="Summary"/>
      <sheetName val="MRATES"/>
      <sheetName val="Levels"/>
      <sheetName val="Lead statement"/>
      <sheetName val="Labour"/>
      <sheetName val="int-Dia-pvc"/>
      <sheetName val="Material"/>
      <sheetName val="CD Data"/>
      <sheetName val="Data o"/>
      <sheetName val="Sheet2"/>
      <sheetName val="Road_Detail_Est_2"/>
      <sheetName val="Road_data2"/>
      <sheetName val="temp-SDData_(2)2"/>
      <sheetName val="Data_F8_BTR2"/>
      <sheetName val="Road_Detail_Est_"/>
      <sheetName val="Road_data"/>
      <sheetName val="temp-SDData_(2)"/>
      <sheetName val="Data_F8_BTR"/>
      <sheetName val="Road_Detail_Est_1"/>
      <sheetName val="Road_data1"/>
      <sheetName val="temp-SDData_(2)1"/>
      <sheetName val="Data_F8_BTR1"/>
      <sheetName val="COLUMN"/>
      <sheetName val="detls"/>
      <sheetName val="Plant &amp;  Machinery"/>
      <sheetName val="sup dat"/>
      <sheetName val="Sheet1"/>
      <sheetName val="rdamdata"/>
      <sheetName val="DATA_PRG"/>
      <sheetName val="m"/>
      <sheetName val="MPP_Vemulapally"/>
      <sheetName val="stone"/>
      <sheetName val="index"/>
      <sheetName val=" EST"/>
      <sheetName val="segments-details"/>
      <sheetName val="int-Dia-hdpe"/>
      <sheetName val="habs-list"/>
      <sheetName val="Rising Main"/>
      <sheetName val="EDWise"/>
      <sheetName val="Cd"/>
      <sheetName val="Cs"/>
      <sheetName val="CPIPE"/>
      <sheetName val="THK"/>
      <sheetName val="CPIPE 1"/>
      <sheetName val="RECAPITULATION"/>
      <sheetName val="Pipe data"/>
      <sheetName val="Box Culvert data"/>
      <sheetName val="Trunk unpaved"/>
      <sheetName val="Data_Base"/>
      <sheetName val="data-sheet"/>
      <sheetName val="DATA-BASE"/>
      <sheetName val="DATA-ABSTRACT"/>
      <sheetName val="Sheet3"/>
      <sheetName val="data_sein"/>
      <sheetName val="m1"/>
      <sheetName val="Lookup"/>
      <sheetName val="Cover"/>
      <sheetName val="pvc-pipe-rates"/>
      <sheetName val="Boq - Flats"/>
      <sheetName val="LOCAL RATES"/>
      <sheetName val="BWSCPlt"/>
      <sheetName val="CI"/>
      <sheetName val="DI"/>
      <sheetName val="G.R.P"/>
      <sheetName val="HDPE"/>
      <sheetName val="PSC REVISED"/>
      <sheetName val="pvc"/>
      <sheetName val="data existing_do not delete"/>
      <sheetName val="0000000000000"/>
      <sheetName val="other rates"/>
      <sheetName val="CLEAR OVER FALL DROP"/>
      <sheetName val="Longitudinal"/>
      <sheetName val="Lead 09-10"/>
      <sheetName val="Legend"/>
      <sheetName val="id"/>
      <sheetName val="procurement"/>
      <sheetName val="abs road"/>
      <sheetName val="Convey"/>
      <sheetName val="Rates"/>
      <sheetName val="Lead-2014-15"/>
      <sheetName val="MRoad data"/>
      <sheetName val="Lead-1"/>
      <sheetName val="source"/>
      <sheetName val="coverpage"/>
      <sheetName val="Rd.Est"/>
      <sheetName val="HT-INTROD"/>
      <sheetName val="hdpe weights"/>
      <sheetName val="PVC weights"/>
      <sheetName val="Rate"/>
      <sheetName val="gen"/>
      <sheetName val="final abstract"/>
      <sheetName val="R_Det"/>
      <sheetName val="SubAnlysis"/>
      <sheetName val="Marteru"/>
      <sheetName val="Road_Detail_Est_3"/>
      <sheetName val="Road_data3"/>
      <sheetName val="temp-SDData_(2)3"/>
      <sheetName val="Data_F8_BTR3"/>
      <sheetName val="Lead_statement"/>
      <sheetName val="sup_dat"/>
      <sheetName val="Plant_&amp;__Machinery"/>
      <sheetName val="CD_Data"/>
      <sheetName val="Data_o"/>
      <sheetName val="Trunk_unpaved"/>
      <sheetName val="Rising_Main"/>
      <sheetName val="CPIPE_1"/>
      <sheetName val="Pipe_data"/>
      <sheetName val="Box_Culvert_data"/>
      <sheetName val="_EST"/>
      <sheetName val="Det.SC2"/>
      <sheetName val="Specification report"/>
      <sheetName val=" data sheet "/>
      <sheetName val="conc-foot-gradeslab"/>
      <sheetName val="Main-Material"/>
      <sheetName val="scheme area details_block__ c2"/>
      <sheetName val="Main sheet"/>
      <sheetName val="C-data"/>
      <sheetName val="GF SB Ok "/>
      <sheetName val="dlvoid"/>
      <sheetName val="Data Road"/>
      <sheetName val="CABLE DATA"/>
      <sheetName val="JAWAHAR-hyd-original"/>
      <sheetName val="maing1"/>
      <sheetName val="MA"/>
      <sheetName val="Common "/>
      <sheetName val="water-hammar-strenght"/>
      <sheetName val="Abs"/>
      <sheetName val="R99 etc"/>
      <sheetName val="Sorted"/>
      <sheetName val="sand"/>
      <sheetName val="Estt"/>
      <sheetName val="SSR"/>
      <sheetName val="SSR 2015-16"/>
      <sheetName val="est"/>
      <sheetName val="mlead"/>
      <sheetName val="Desgn(zone I)"/>
      <sheetName val="DATA-2005-06"/>
      <sheetName val="Side wall dsn Formula"/>
    </sheetNames>
    <sheetDataSet>
      <sheetData sheetId="0">
        <row r="7">
          <cell r="F7">
            <v>91</v>
          </cell>
        </row>
      </sheetData>
      <sheetData sheetId="1">
        <row r="7">
          <cell r="F7">
            <v>91</v>
          </cell>
        </row>
      </sheetData>
      <sheetData sheetId="2"/>
      <sheetData sheetId="3"/>
      <sheetData sheetId="4"/>
      <sheetData sheetId="5"/>
      <sheetData sheetId="6"/>
      <sheetData sheetId="7">
        <row r="7">
          <cell r="F7">
            <v>91</v>
          </cell>
        </row>
      </sheetData>
      <sheetData sheetId="8" refreshError="1">
        <row r="7">
          <cell r="F7">
            <v>91</v>
          </cell>
        </row>
      </sheetData>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refreshError="1"/>
      <sheetData sheetId="36" refreshError="1"/>
      <sheetData sheetId="37" refreshError="1"/>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Set>
  </externalBook>
</externalLink>
</file>

<file path=xl/externalLinks/externalLink1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tatement"/>
      <sheetName val="Building Datas"/>
      <sheetName val="SSR 2010-11 Rates"/>
      <sheetName val="Hire charges"/>
      <sheetName val="centering"/>
      <sheetName val="40KL-250KL Estimate &amp; data"/>
      <sheetName val="CI specials for OHSR"/>
      <sheetName val="bom"/>
      <sheetName val="r"/>
      <sheetName val="Rates SSR 2008-09"/>
      <sheetName val="Data"/>
      <sheetName val="MRATES"/>
      <sheetName val="Road Detail Est."/>
      <sheetName val="Lead"/>
      <sheetName val="CD Data"/>
      <sheetName val="hdpe_basic"/>
      <sheetName val="pvc_basic"/>
      <sheetName val="HDPE"/>
      <sheetName val="DI"/>
      <sheetName val="pvc"/>
      <sheetName val="Plant &amp;  Machinery"/>
      <sheetName val="Labour"/>
      <sheetName val="t_prsr"/>
      <sheetName val="id"/>
      <sheetName val="Data 07-08 "/>
      <sheetName val="C-data"/>
      <sheetName val="maya"/>
      <sheetName val="leads"/>
      <sheetName val="Input"/>
      <sheetName val="Rates"/>
      <sheetName val="SSR 2014-15 Rates"/>
    </sheetNames>
    <sheetDataSet>
      <sheetData sheetId="0">
        <row r="6">
          <cell r="P6">
            <v>233.97</v>
          </cell>
        </row>
        <row r="16">
          <cell r="P16" t="e">
            <v>#N/A</v>
          </cell>
        </row>
      </sheetData>
      <sheetData sheetId="1"/>
      <sheetData sheetId="2">
        <row r="41">
          <cell r="E41">
            <v>258</v>
          </cell>
        </row>
      </sheetData>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1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H"/>
      <sheetName val="VC rate"/>
      <sheetName val="DFjoints"/>
      <sheetName val="kintc-airvalve-DI"/>
      <sheetName val="dbl-airvalve-PVC"/>
      <sheetName val="dbl-airvalve-HDPE"/>
      <sheetName val="ssr-rates"/>
      <sheetName val="MS-BWSC-GRP-PSC"/>
      <sheetName val="airvalve-AC"/>
      <sheetName val="sluice-AC"/>
      <sheetName val="sluice-PSC"/>
      <sheetName val="sluice-BWSCP-MS"/>
      <sheetName val="sluice-GRP"/>
      <sheetName val="sluice-PVC"/>
      <sheetName val="sluice-HDPE"/>
      <sheetName val="sluice-DI"/>
      <sheetName val="scour-DI-CI"/>
      <sheetName val="scour-pvc-hdpe-psc-bwsc"/>
      <sheetName val="Non-DI "/>
      <sheetName val="Lead"/>
      <sheetName val="Data"/>
      <sheetName val="vc80"/>
      <sheetName val="vc200"/>
      <sheetName val="vc450"/>
      <sheetName val="vc600"/>
      <sheetName val="vc700"/>
      <sheetName val="vc1000"/>
      <sheetName val="leads"/>
      <sheetName val="Sheet1"/>
      <sheetName val="temp-SDData (2)"/>
      <sheetName val="detls"/>
      <sheetName val="r"/>
      <sheetName val="Road data"/>
      <sheetName val="MRATES"/>
      <sheetName val="Data.F8.BTR"/>
      <sheetName val="Lead statement"/>
      <sheetName val="DATA_PILE_RT2"/>
      <sheetName val="data existing_do not delete"/>
    </sheetNames>
    <sheetDataSet>
      <sheetData sheetId="0"/>
      <sheetData sheetId="1"/>
      <sheetData sheetId="2"/>
      <sheetData sheetId="3"/>
      <sheetData sheetId="4"/>
      <sheetData sheetId="5"/>
      <sheetData sheetId="6">
        <row r="1">
          <cell r="B1" t="str">
            <v>code</v>
          </cell>
          <cell r="C1" t="str">
            <v>Type</v>
          </cell>
          <cell r="D1" t="str">
            <v>Dia</v>
          </cell>
          <cell r="E1" t="str">
            <v>Class</v>
          </cell>
          <cell r="F1" t="str">
            <v>Unit</v>
          </cell>
          <cell r="G1" t="str">
            <v>2007-08</v>
          </cell>
          <cell r="H1" t="str">
            <v>2008-09</v>
          </cell>
          <cell r="I1" t="str">
            <v>2009-10</v>
          </cell>
          <cell r="J1" t="str">
            <v>2009-10</v>
          </cell>
        </row>
        <row r="2">
          <cell r="B2" t="str">
            <v>Sluice valve50PN-1</v>
          </cell>
          <cell r="C2" t="str">
            <v>Sluice valve</v>
          </cell>
          <cell r="D2">
            <v>50</v>
          </cell>
          <cell r="E2" t="str">
            <v>PN-1</v>
          </cell>
          <cell r="F2" t="str">
            <v>each</v>
          </cell>
          <cell r="G2">
            <v>2800</v>
          </cell>
          <cell r="H2">
            <v>3640</v>
          </cell>
          <cell r="I2">
            <v>3640</v>
          </cell>
          <cell r="J2">
            <v>3640</v>
          </cell>
        </row>
        <row r="3">
          <cell r="B3" t="str">
            <v>Sluice valve65PN-1</v>
          </cell>
          <cell r="C3" t="str">
            <v>Sluice valve</v>
          </cell>
          <cell r="D3">
            <v>65</v>
          </cell>
          <cell r="E3" t="str">
            <v>PN-1</v>
          </cell>
          <cell r="F3" t="str">
            <v>each</v>
          </cell>
          <cell r="G3">
            <v>3094</v>
          </cell>
          <cell r="H3">
            <v>4022</v>
          </cell>
          <cell r="I3">
            <v>4022</v>
          </cell>
          <cell r="J3">
            <v>4022</v>
          </cell>
        </row>
        <row r="4">
          <cell r="B4" t="str">
            <v>Sluice valve80PN-1</v>
          </cell>
          <cell r="C4" t="str">
            <v>Sluice valve</v>
          </cell>
          <cell r="D4">
            <v>80</v>
          </cell>
          <cell r="E4" t="str">
            <v>PN-1</v>
          </cell>
          <cell r="F4" t="str">
            <v>each</v>
          </cell>
          <cell r="G4">
            <v>3273</v>
          </cell>
          <cell r="H4">
            <v>4255</v>
          </cell>
          <cell r="I4">
            <v>4255</v>
          </cell>
          <cell r="J4">
            <v>4255</v>
          </cell>
        </row>
        <row r="5">
          <cell r="B5" t="str">
            <v>Sluice valve100PN-1</v>
          </cell>
          <cell r="C5" t="str">
            <v>Sluice valve</v>
          </cell>
          <cell r="D5">
            <v>100</v>
          </cell>
          <cell r="E5" t="str">
            <v>PN-1</v>
          </cell>
          <cell r="F5" t="str">
            <v>each</v>
          </cell>
          <cell r="G5">
            <v>4364</v>
          </cell>
          <cell r="H5">
            <v>5673</v>
          </cell>
          <cell r="I5">
            <v>5673</v>
          </cell>
          <cell r="J5">
            <v>5673</v>
          </cell>
        </row>
        <row r="6">
          <cell r="B6" t="str">
            <v>Sluice valve125PN-1</v>
          </cell>
          <cell r="C6" t="str">
            <v>Sluice valve</v>
          </cell>
          <cell r="D6">
            <v>125</v>
          </cell>
          <cell r="E6" t="str">
            <v>PN-1</v>
          </cell>
          <cell r="F6" t="str">
            <v>each</v>
          </cell>
          <cell r="G6">
            <v>5454</v>
          </cell>
          <cell r="H6">
            <v>7090</v>
          </cell>
          <cell r="I6">
            <v>7090</v>
          </cell>
          <cell r="J6">
            <v>7090</v>
          </cell>
        </row>
        <row r="7">
          <cell r="B7" t="str">
            <v>Sluice valve150PN-1</v>
          </cell>
          <cell r="C7" t="str">
            <v>Sluice valve</v>
          </cell>
          <cell r="D7">
            <v>150</v>
          </cell>
          <cell r="E7" t="str">
            <v>PN-1</v>
          </cell>
          <cell r="F7" t="str">
            <v>each</v>
          </cell>
          <cell r="G7">
            <v>6545</v>
          </cell>
          <cell r="H7">
            <v>8509</v>
          </cell>
          <cell r="I7">
            <v>8509</v>
          </cell>
          <cell r="J7">
            <v>8509</v>
          </cell>
        </row>
        <row r="8">
          <cell r="B8" t="str">
            <v>Sluice valve200PN-1</v>
          </cell>
          <cell r="C8" t="str">
            <v>Sluice valve</v>
          </cell>
          <cell r="D8">
            <v>200</v>
          </cell>
          <cell r="E8" t="str">
            <v>PN-1</v>
          </cell>
          <cell r="F8" t="str">
            <v>each</v>
          </cell>
          <cell r="G8">
            <v>11472</v>
          </cell>
          <cell r="H8">
            <v>14914</v>
          </cell>
          <cell r="I8">
            <v>14914</v>
          </cell>
          <cell r="J8">
            <v>14914</v>
          </cell>
        </row>
        <row r="9">
          <cell r="B9" t="str">
            <v>Sluice valve250PN-1</v>
          </cell>
          <cell r="C9" t="str">
            <v>Sluice valve</v>
          </cell>
          <cell r="D9">
            <v>250</v>
          </cell>
          <cell r="E9" t="str">
            <v>PN-1</v>
          </cell>
          <cell r="F9" t="str">
            <v>each</v>
          </cell>
          <cell r="G9">
            <v>16226</v>
          </cell>
          <cell r="H9">
            <v>21094</v>
          </cell>
          <cell r="I9">
            <v>21094</v>
          </cell>
          <cell r="J9">
            <v>21094</v>
          </cell>
        </row>
        <row r="10">
          <cell r="B10" t="str">
            <v>Sluice valve300PN-1</v>
          </cell>
          <cell r="C10" t="str">
            <v>Sluice valve</v>
          </cell>
          <cell r="D10">
            <v>300</v>
          </cell>
          <cell r="E10" t="str">
            <v>PN-1</v>
          </cell>
          <cell r="F10" t="str">
            <v>each</v>
          </cell>
          <cell r="G10">
            <v>22274</v>
          </cell>
          <cell r="H10">
            <v>28956</v>
          </cell>
          <cell r="I10">
            <v>28956</v>
          </cell>
          <cell r="J10">
            <v>28956</v>
          </cell>
        </row>
        <row r="11">
          <cell r="B11" t="str">
            <v>Sluice valve50PN-1.6</v>
          </cell>
          <cell r="C11" t="str">
            <v>Sluice valve</v>
          </cell>
          <cell r="D11">
            <v>50</v>
          </cell>
          <cell r="E11" t="str">
            <v>PN-1.6</v>
          </cell>
          <cell r="F11" t="str">
            <v>each</v>
          </cell>
          <cell r="G11">
            <v>3360</v>
          </cell>
          <cell r="H11">
            <v>4368</v>
          </cell>
          <cell r="I11">
            <v>4368</v>
          </cell>
          <cell r="J11">
            <v>4368</v>
          </cell>
        </row>
        <row r="12">
          <cell r="B12" t="str">
            <v>Sluice valve65PN-1.6</v>
          </cell>
          <cell r="C12" t="str">
            <v>Sluice valve</v>
          </cell>
          <cell r="D12">
            <v>65</v>
          </cell>
          <cell r="E12" t="str">
            <v>PN-1.6</v>
          </cell>
          <cell r="F12" t="str">
            <v>each</v>
          </cell>
          <cell r="G12">
            <v>3713</v>
          </cell>
          <cell r="H12">
            <v>4827</v>
          </cell>
          <cell r="I12">
            <v>4827</v>
          </cell>
          <cell r="J12">
            <v>4827</v>
          </cell>
        </row>
        <row r="13">
          <cell r="B13" t="str">
            <v>Sluice valve80PN-1.6</v>
          </cell>
          <cell r="C13" t="str">
            <v>Sluice valve</v>
          </cell>
          <cell r="D13">
            <v>80</v>
          </cell>
          <cell r="E13" t="str">
            <v>PN-1.6</v>
          </cell>
          <cell r="F13" t="str">
            <v>each</v>
          </cell>
          <cell r="G13">
            <v>3927</v>
          </cell>
          <cell r="H13">
            <v>5105</v>
          </cell>
          <cell r="I13">
            <v>5105</v>
          </cell>
          <cell r="J13">
            <v>5105</v>
          </cell>
        </row>
        <row r="14">
          <cell r="B14" t="str">
            <v>Sluice valve100PN-1.6</v>
          </cell>
          <cell r="C14" t="str">
            <v>Sluice valve</v>
          </cell>
          <cell r="D14">
            <v>100</v>
          </cell>
          <cell r="E14" t="str">
            <v>PN-1.6</v>
          </cell>
          <cell r="F14" t="str">
            <v>each</v>
          </cell>
          <cell r="G14">
            <v>5236</v>
          </cell>
          <cell r="H14">
            <v>6807</v>
          </cell>
          <cell r="I14">
            <v>6807</v>
          </cell>
          <cell r="J14">
            <v>6807</v>
          </cell>
        </row>
        <row r="15">
          <cell r="B15" t="str">
            <v>Sluice valve125PN-1.6</v>
          </cell>
          <cell r="C15" t="str">
            <v>Sluice valve</v>
          </cell>
          <cell r="D15">
            <v>125</v>
          </cell>
          <cell r="E15" t="str">
            <v>PN-1.6</v>
          </cell>
          <cell r="F15" t="str">
            <v>each</v>
          </cell>
          <cell r="G15">
            <v>6545</v>
          </cell>
          <cell r="H15">
            <v>8509</v>
          </cell>
          <cell r="I15">
            <v>8509</v>
          </cell>
          <cell r="J15">
            <v>8509</v>
          </cell>
        </row>
        <row r="16">
          <cell r="B16" t="str">
            <v>Sluice valve150PN-1.6</v>
          </cell>
          <cell r="C16" t="str">
            <v>Sluice valve</v>
          </cell>
          <cell r="D16">
            <v>150</v>
          </cell>
          <cell r="E16" t="str">
            <v>PN-1.6</v>
          </cell>
          <cell r="F16" t="str">
            <v>each</v>
          </cell>
          <cell r="G16">
            <v>7854</v>
          </cell>
          <cell r="H16">
            <v>10210</v>
          </cell>
          <cell r="I16">
            <v>10210</v>
          </cell>
          <cell r="J16">
            <v>10210</v>
          </cell>
        </row>
        <row r="17">
          <cell r="B17" t="str">
            <v>Sluice valve200PN-1.6</v>
          </cell>
          <cell r="C17" t="str">
            <v>Sluice valve</v>
          </cell>
          <cell r="D17">
            <v>200</v>
          </cell>
          <cell r="E17" t="str">
            <v>PN-1.6</v>
          </cell>
          <cell r="F17" t="str">
            <v>each</v>
          </cell>
          <cell r="G17">
            <v>13532</v>
          </cell>
          <cell r="H17">
            <v>17592</v>
          </cell>
          <cell r="I17">
            <v>17592</v>
          </cell>
          <cell r="J17">
            <v>17592</v>
          </cell>
        </row>
        <row r="18">
          <cell r="B18" t="str">
            <v>Sluice valve250PN-1.6</v>
          </cell>
          <cell r="C18" t="str">
            <v>Sluice valve</v>
          </cell>
          <cell r="D18">
            <v>250</v>
          </cell>
          <cell r="E18" t="str">
            <v>PN-1.6</v>
          </cell>
          <cell r="F18" t="str">
            <v>each</v>
          </cell>
          <cell r="G18">
            <v>19496</v>
          </cell>
          <cell r="H18">
            <v>25345</v>
          </cell>
          <cell r="I18">
            <v>25345</v>
          </cell>
          <cell r="J18">
            <v>25345</v>
          </cell>
        </row>
        <row r="19">
          <cell r="B19" t="str">
            <v>Sluice valve300PN-1.6</v>
          </cell>
          <cell r="C19" t="str">
            <v>Sluice valve</v>
          </cell>
          <cell r="D19">
            <v>300</v>
          </cell>
          <cell r="E19" t="str">
            <v>PN-1.6</v>
          </cell>
          <cell r="F19" t="str">
            <v>each</v>
          </cell>
          <cell r="G19">
            <v>25721</v>
          </cell>
          <cell r="H19">
            <v>33437</v>
          </cell>
          <cell r="I19">
            <v>33437</v>
          </cell>
          <cell r="J19">
            <v>33437</v>
          </cell>
        </row>
        <row r="20">
          <cell r="B20" t="str">
            <v>Sluice valve NR stem350PN-1</v>
          </cell>
          <cell r="C20" t="str">
            <v>Sluice valve NR stem</v>
          </cell>
          <cell r="D20">
            <v>350</v>
          </cell>
          <cell r="E20" t="str">
            <v>PN-1</v>
          </cell>
          <cell r="F20" t="str">
            <v>each</v>
          </cell>
          <cell r="G20">
            <v>50087</v>
          </cell>
          <cell r="H20">
            <v>65113</v>
          </cell>
          <cell r="I20">
            <v>65113</v>
          </cell>
          <cell r="J20">
            <v>65113</v>
          </cell>
        </row>
        <row r="21">
          <cell r="B21" t="str">
            <v>Sluice valve NR stem400PN-1</v>
          </cell>
          <cell r="C21" t="str">
            <v>Sluice valve NR stem</v>
          </cell>
          <cell r="D21">
            <v>400</v>
          </cell>
          <cell r="E21" t="str">
            <v>PN-1</v>
          </cell>
          <cell r="F21" t="str">
            <v>each</v>
          </cell>
          <cell r="G21">
            <v>59372</v>
          </cell>
          <cell r="H21">
            <v>77184</v>
          </cell>
          <cell r="I21">
            <v>77184</v>
          </cell>
          <cell r="J21">
            <v>77184</v>
          </cell>
        </row>
        <row r="22">
          <cell r="B22" t="str">
            <v>Sluice valve NR stem450PN-1</v>
          </cell>
          <cell r="C22" t="str">
            <v>Sluice valve NR stem</v>
          </cell>
          <cell r="D22">
            <v>450</v>
          </cell>
          <cell r="E22" t="str">
            <v>PN-1</v>
          </cell>
          <cell r="F22" t="str">
            <v>each</v>
          </cell>
          <cell r="G22">
            <v>74549</v>
          </cell>
          <cell r="H22">
            <v>96914</v>
          </cell>
          <cell r="I22">
            <v>96914</v>
          </cell>
          <cell r="J22">
            <v>96914</v>
          </cell>
        </row>
        <row r="23">
          <cell r="B23" t="str">
            <v>Sluice valve NR stem500PN-1</v>
          </cell>
          <cell r="C23" t="str">
            <v>Sluice valve NR stem</v>
          </cell>
          <cell r="D23">
            <v>500</v>
          </cell>
          <cell r="E23" t="str">
            <v>PN-1</v>
          </cell>
          <cell r="F23" t="str">
            <v>each</v>
          </cell>
          <cell r="G23">
            <v>85525</v>
          </cell>
          <cell r="H23">
            <v>111183</v>
          </cell>
          <cell r="I23">
            <v>111183</v>
          </cell>
          <cell r="J23">
            <v>111183</v>
          </cell>
        </row>
        <row r="24">
          <cell r="B24" t="str">
            <v>Sluice valve NR stem600PN-1</v>
          </cell>
          <cell r="C24" t="str">
            <v>Sluice valve NR stem</v>
          </cell>
          <cell r="D24">
            <v>600</v>
          </cell>
          <cell r="E24" t="str">
            <v>PN-1</v>
          </cell>
          <cell r="F24" t="str">
            <v>each</v>
          </cell>
          <cell r="G24">
            <v>125270</v>
          </cell>
          <cell r="H24">
            <v>162851</v>
          </cell>
          <cell r="I24">
            <v>162851</v>
          </cell>
          <cell r="J24">
            <v>162851</v>
          </cell>
        </row>
        <row r="25">
          <cell r="B25" t="str">
            <v>Sluice valve NR stem700PN-1</v>
          </cell>
          <cell r="C25" t="str">
            <v>Sluice valve NR stem</v>
          </cell>
          <cell r="D25">
            <v>700</v>
          </cell>
          <cell r="E25" t="str">
            <v>PN-1</v>
          </cell>
          <cell r="F25" t="str">
            <v>each</v>
          </cell>
          <cell r="G25">
            <v>207460</v>
          </cell>
          <cell r="H25">
            <v>269698</v>
          </cell>
          <cell r="I25">
            <v>269698</v>
          </cell>
          <cell r="J25">
            <v>269698</v>
          </cell>
        </row>
        <row r="26">
          <cell r="B26" t="str">
            <v>Sluice valve NR stem750PN-1</v>
          </cell>
          <cell r="C26" t="str">
            <v>Sluice valve NR stem</v>
          </cell>
          <cell r="D26">
            <v>750</v>
          </cell>
          <cell r="E26" t="str">
            <v>PN-1</v>
          </cell>
          <cell r="F26" t="str">
            <v>each</v>
          </cell>
          <cell r="G26">
            <v>291499</v>
          </cell>
          <cell r="H26">
            <v>378949</v>
          </cell>
          <cell r="I26">
            <v>378949</v>
          </cell>
          <cell r="J26">
            <v>378949</v>
          </cell>
        </row>
        <row r="27">
          <cell r="B27" t="str">
            <v>Sluice valve NR stem800PN-1</v>
          </cell>
          <cell r="C27" t="str">
            <v>Sluice valve NR stem</v>
          </cell>
          <cell r="D27">
            <v>800</v>
          </cell>
          <cell r="E27" t="str">
            <v>PN-1</v>
          </cell>
          <cell r="F27" t="str">
            <v>each</v>
          </cell>
          <cell r="G27">
            <v>339900</v>
          </cell>
          <cell r="H27">
            <v>441870</v>
          </cell>
          <cell r="I27">
            <v>441870</v>
          </cell>
          <cell r="J27">
            <v>441870</v>
          </cell>
        </row>
        <row r="28">
          <cell r="B28" t="str">
            <v>Sluice valve NR stem900PN-1</v>
          </cell>
          <cell r="C28" t="str">
            <v>Sluice valve NR stem</v>
          </cell>
          <cell r="D28">
            <v>900</v>
          </cell>
          <cell r="E28" t="str">
            <v>PN-1</v>
          </cell>
          <cell r="F28" t="str">
            <v>each</v>
          </cell>
          <cell r="G28">
            <v>403852</v>
          </cell>
          <cell r="H28">
            <v>525008</v>
          </cell>
          <cell r="I28">
            <v>525008</v>
          </cell>
          <cell r="J28">
            <v>525008</v>
          </cell>
        </row>
        <row r="29">
          <cell r="B29" t="str">
            <v>Sluice valve NR stem1000PN-1</v>
          </cell>
          <cell r="C29" t="str">
            <v>Sluice valve NR stem</v>
          </cell>
          <cell r="D29">
            <v>1000</v>
          </cell>
          <cell r="E29" t="str">
            <v>PN-1</v>
          </cell>
          <cell r="F29" t="str">
            <v>each</v>
          </cell>
          <cell r="G29">
            <v>624000</v>
          </cell>
          <cell r="H29">
            <v>811200</v>
          </cell>
          <cell r="I29">
            <v>811200</v>
          </cell>
          <cell r="J29">
            <v>811200</v>
          </cell>
        </row>
        <row r="30">
          <cell r="B30" t="str">
            <v>Sluice valve NR stem1100PN-1</v>
          </cell>
          <cell r="C30" t="str">
            <v>Sluice valve NR stem</v>
          </cell>
          <cell r="D30">
            <v>1100</v>
          </cell>
          <cell r="E30" t="str">
            <v>PN-1</v>
          </cell>
          <cell r="F30" t="str">
            <v>each</v>
          </cell>
          <cell r="G30">
            <v>705000</v>
          </cell>
          <cell r="H30">
            <v>916500</v>
          </cell>
          <cell r="I30">
            <v>916500</v>
          </cell>
          <cell r="J30">
            <v>916500</v>
          </cell>
        </row>
        <row r="31">
          <cell r="B31" t="str">
            <v>Sluice valve NR stem1200PN-1</v>
          </cell>
          <cell r="C31" t="str">
            <v>Sluice valve NR stem</v>
          </cell>
          <cell r="D31">
            <v>1200</v>
          </cell>
          <cell r="E31" t="str">
            <v>PN-1</v>
          </cell>
          <cell r="F31" t="str">
            <v>each</v>
          </cell>
          <cell r="G31">
            <v>840000</v>
          </cell>
          <cell r="H31">
            <v>1092000</v>
          </cell>
          <cell r="I31">
            <v>1092000</v>
          </cell>
          <cell r="J31">
            <v>1092000</v>
          </cell>
        </row>
        <row r="32">
          <cell r="B32" t="str">
            <v>Sluice valve NR stem350PN-1.6</v>
          </cell>
          <cell r="C32" t="str">
            <v>Sluice valve NR stem</v>
          </cell>
          <cell r="D32">
            <v>350</v>
          </cell>
          <cell r="E32" t="str">
            <v>PN-1.6</v>
          </cell>
          <cell r="F32" t="str">
            <v>each</v>
          </cell>
          <cell r="G32">
            <v>55099</v>
          </cell>
          <cell r="H32">
            <v>71629</v>
          </cell>
          <cell r="I32">
            <v>71629</v>
          </cell>
          <cell r="J32">
            <v>71629</v>
          </cell>
        </row>
        <row r="33">
          <cell r="B33" t="str">
            <v>Sluice valve NR stem400PN-1.6</v>
          </cell>
          <cell r="C33" t="str">
            <v>Sluice valve NR stem</v>
          </cell>
          <cell r="D33">
            <v>400</v>
          </cell>
          <cell r="E33" t="str">
            <v>PN-1.6</v>
          </cell>
          <cell r="F33" t="str">
            <v>each</v>
          </cell>
          <cell r="G33">
            <v>68883</v>
          </cell>
          <cell r="H33">
            <v>89548</v>
          </cell>
          <cell r="I33">
            <v>89548</v>
          </cell>
          <cell r="J33">
            <v>89548</v>
          </cell>
        </row>
        <row r="34">
          <cell r="B34" t="str">
            <v>Sluice valve NR stem450PN-1.6</v>
          </cell>
          <cell r="C34" t="str">
            <v>Sluice valve NR stem</v>
          </cell>
          <cell r="D34">
            <v>450</v>
          </cell>
          <cell r="E34" t="str">
            <v>PN-1.6</v>
          </cell>
          <cell r="F34" t="str">
            <v>each</v>
          </cell>
          <cell r="G34">
            <v>86470</v>
          </cell>
          <cell r="H34">
            <v>112411</v>
          </cell>
          <cell r="I34">
            <v>112411</v>
          </cell>
          <cell r="J34">
            <v>112411</v>
          </cell>
        </row>
        <row r="35">
          <cell r="B35" t="str">
            <v>Sluice valve NR stem500PN-1.6</v>
          </cell>
          <cell r="C35" t="str">
            <v>Sluice valve NR stem</v>
          </cell>
          <cell r="D35">
            <v>500</v>
          </cell>
          <cell r="E35" t="str">
            <v>PN-1.6</v>
          </cell>
          <cell r="F35" t="str">
            <v>each</v>
          </cell>
          <cell r="G35">
            <v>99360</v>
          </cell>
          <cell r="H35">
            <v>129168</v>
          </cell>
          <cell r="I35">
            <v>129168</v>
          </cell>
          <cell r="J35">
            <v>129168</v>
          </cell>
        </row>
        <row r="36">
          <cell r="B36" t="str">
            <v>Sluice valve NR stem600PN-1.6</v>
          </cell>
          <cell r="C36" t="str">
            <v>Sluice valve NR stem</v>
          </cell>
          <cell r="D36">
            <v>600</v>
          </cell>
          <cell r="E36" t="str">
            <v>PN-1.6</v>
          </cell>
          <cell r="F36" t="str">
            <v>each</v>
          </cell>
          <cell r="G36">
            <v>147322</v>
          </cell>
          <cell r="H36">
            <v>191519</v>
          </cell>
          <cell r="I36">
            <v>191519</v>
          </cell>
          <cell r="J36">
            <v>191519</v>
          </cell>
        </row>
        <row r="37">
          <cell r="B37" t="str">
            <v>Non return valve50PN-1.6</v>
          </cell>
          <cell r="C37" t="str">
            <v>Non return valve</v>
          </cell>
          <cell r="D37">
            <v>50</v>
          </cell>
          <cell r="E37" t="str">
            <v>PN-1.6</v>
          </cell>
          <cell r="F37" t="str">
            <v>each</v>
          </cell>
          <cell r="G37">
            <v>1720</v>
          </cell>
          <cell r="H37">
            <v>2236</v>
          </cell>
          <cell r="I37">
            <v>2236</v>
          </cell>
          <cell r="J37">
            <v>2236</v>
          </cell>
        </row>
        <row r="38">
          <cell r="B38" t="str">
            <v>Non return valve65PN-1.6</v>
          </cell>
          <cell r="C38" t="str">
            <v>Non return valve</v>
          </cell>
          <cell r="D38">
            <v>65</v>
          </cell>
          <cell r="E38" t="str">
            <v>PN-1.6</v>
          </cell>
          <cell r="F38" t="str">
            <v>each</v>
          </cell>
          <cell r="G38">
            <v>2150</v>
          </cell>
          <cell r="H38">
            <v>2795</v>
          </cell>
          <cell r="I38">
            <v>2795</v>
          </cell>
          <cell r="J38">
            <v>2795</v>
          </cell>
        </row>
        <row r="39">
          <cell r="B39" t="str">
            <v>Non return valve80PN-1.6</v>
          </cell>
          <cell r="C39" t="str">
            <v>Non return valve</v>
          </cell>
          <cell r="D39">
            <v>80</v>
          </cell>
          <cell r="E39" t="str">
            <v>PN-1.6</v>
          </cell>
          <cell r="F39" t="str">
            <v>each</v>
          </cell>
          <cell r="G39">
            <v>2581</v>
          </cell>
          <cell r="H39">
            <v>3355</v>
          </cell>
          <cell r="I39">
            <v>3355</v>
          </cell>
          <cell r="J39">
            <v>3355</v>
          </cell>
        </row>
        <row r="40">
          <cell r="B40" t="str">
            <v>Non return valve100PN-1.6</v>
          </cell>
          <cell r="C40" t="str">
            <v>Non return valve</v>
          </cell>
          <cell r="D40">
            <v>100</v>
          </cell>
          <cell r="E40" t="str">
            <v>PN-1.6</v>
          </cell>
          <cell r="F40" t="str">
            <v>each</v>
          </cell>
          <cell r="G40">
            <v>3440</v>
          </cell>
          <cell r="H40">
            <v>4472</v>
          </cell>
          <cell r="I40">
            <v>4472</v>
          </cell>
          <cell r="J40">
            <v>4472</v>
          </cell>
        </row>
        <row r="41">
          <cell r="B41" t="str">
            <v>Non return valve125PN-1.6</v>
          </cell>
          <cell r="C41" t="str">
            <v>Non return valve</v>
          </cell>
          <cell r="D41">
            <v>125</v>
          </cell>
          <cell r="E41" t="str">
            <v>PN-1.6</v>
          </cell>
          <cell r="F41" t="str">
            <v>each</v>
          </cell>
          <cell r="G41">
            <v>4300</v>
          </cell>
          <cell r="H41">
            <v>5590</v>
          </cell>
          <cell r="I41">
            <v>5590</v>
          </cell>
          <cell r="J41">
            <v>5590</v>
          </cell>
        </row>
        <row r="42">
          <cell r="B42" t="str">
            <v>Non return valve150PN-1.6</v>
          </cell>
          <cell r="C42" t="str">
            <v>Non return valve</v>
          </cell>
          <cell r="D42">
            <v>150</v>
          </cell>
          <cell r="E42" t="str">
            <v>PN-1.6</v>
          </cell>
          <cell r="F42" t="str">
            <v>each</v>
          </cell>
          <cell r="G42">
            <v>6449</v>
          </cell>
          <cell r="H42">
            <v>8384</v>
          </cell>
          <cell r="I42">
            <v>8384</v>
          </cell>
          <cell r="J42">
            <v>8384</v>
          </cell>
        </row>
        <row r="43">
          <cell r="B43" t="str">
            <v>Non return valve200PN-1.6</v>
          </cell>
          <cell r="C43" t="str">
            <v>Non return valve</v>
          </cell>
          <cell r="D43">
            <v>200</v>
          </cell>
          <cell r="E43" t="str">
            <v>PN-1.6</v>
          </cell>
          <cell r="F43" t="str">
            <v>each</v>
          </cell>
          <cell r="G43">
            <v>12865</v>
          </cell>
          <cell r="H43">
            <v>16725</v>
          </cell>
          <cell r="I43">
            <v>16725</v>
          </cell>
          <cell r="J43">
            <v>16725</v>
          </cell>
        </row>
        <row r="44">
          <cell r="B44" t="str">
            <v>Non return valve250PN-1.6</v>
          </cell>
          <cell r="C44" t="str">
            <v>Non return valve</v>
          </cell>
          <cell r="D44">
            <v>250</v>
          </cell>
          <cell r="E44" t="str">
            <v>PN-1.6</v>
          </cell>
          <cell r="F44" t="str">
            <v>each</v>
          </cell>
          <cell r="G44">
            <v>18660</v>
          </cell>
          <cell r="H44">
            <v>24258</v>
          </cell>
          <cell r="I44">
            <v>24258</v>
          </cell>
          <cell r="J44">
            <v>24258</v>
          </cell>
        </row>
        <row r="45">
          <cell r="B45" t="str">
            <v>Non return valve300PN-1.6</v>
          </cell>
          <cell r="C45" t="str">
            <v>Non return valve</v>
          </cell>
          <cell r="D45">
            <v>300</v>
          </cell>
          <cell r="E45" t="str">
            <v>PN-1.6</v>
          </cell>
          <cell r="F45" t="str">
            <v>each</v>
          </cell>
          <cell r="G45">
            <v>28071</v>
          </cell>
          <cell r="H45">
            <v>36492</v>
          </cell>
          <cell r="I45">
            <v>36492</v>
          </cell>
          <cell r="J45">
            <v>36492</v>
          </cell>
        </row>
        <row r="46">
          <cell r="B46" t="str">
            <v>Non return valve350PN-1.6</v>
          </cell>
          <cell r="C46" t="str">
            <v>Non return valve</v>
          </cell>
          <cell r="D46">
            <v>350</v>
          </cell>
          <cell r="E46" t="str">
            <v>PN-1.6</v>
          </cell>
          <cell r="F46" t="str">
            <v>each</v>
          </cell>
          <cell r="G46">
            <v>37928</v>
          </cell>
          <cell r="H46">
            <v>49306</v>
          </cell>
          <cell r="I46">
            <v>49306</v>
          </cell>
          <cell r="J46">
            <v>49306</v>
          </cell>
        </row>
        <row r="47">
          <cell r="B47" t="str">
            <v>Non return valve400PN-1.6</v>
          </cell>
          <cell r="C47" t="str">
            <v>Non return valve</v>
          </cell>
          <cell r="D47">
            <v>400</v>
          </cell>
          <cell r="E47" t="str">
            <v>PN-1.6</v>
          </cell>
          <cell r="F47" t="str">
            <v>each</v>
          </cell>
          <cell r="G47">
            <v>49345</v>
          </cell>
          <cell r="H47">
            <v>64149</v>
          </cell>
          <cell r="I47">
            <v>64149</v>
          </cell>
          <cell r="J47">
            <v>64149</v>
          </cell>
        </row>
        <row r="48">
          <cell r="B48" t="str">
            <v>Non return valve450PN-1.6</v>
          </cell>
          <cell r="C48" t="str">
            <v>Non return valve</v>
          </cell>
          <cell r="D48">
            <v>450</v>
          </cell>
          <cell r="E48" t="str">
            <v>PN-1.6</v>
          </cell>
          <cell r="F48" t="str">
            <v>each</v>
          </cell>
          <cell r="G48">
            <v>83129</v>
          </cell>
          <cell r="H48">
            <v>108068</v>
          </cell>
          <cell r="I48">
            <v>108068</v>
          </cell>
          <cell r="J48">
            <v>108068</v>
          </cell>
        </row>
        <row r="49">
          <cell r="B49" t="str">
            <v>Non return valve500PN-1.6</v>
          </cell>
          <cell r="C49" t="str">
            <v>Non return valve</v>
          </cell>
          <cell r="D49">
            <v>500</v>
          </cell>
          <cell r="E49" t="str">
            <v>PN-1.6</v>
          </cell>
          <cell r="F49" t="str">
            <v>each</v>
          </cell>
          <cell r="G49">
            <v>100273</v>
          </cell>
          <cell r="H49">
            <v>130355</v>
          </cell>
          <cell r="I49">
            <v>130355</v>
          </cell>
          <cell r="J49">
            <v>130355</v>
          </cell>
        </row>
        <row r="50">
          <cell r="B50" t="str">
            <v>Non return valve600PN-1.6</v>
          </cell>
          <cell r="C50" t="str">
            <v>Non return valve</v>
          </cell>
          <cell r="D50">
            <v>600</v>
          </cell>
          <cell r="E50" t="str">
            <v>PN-1.6</v>
          </cell>
          <cell r="F50" t="str">
            <v>each</v>
          </cell>
          <cell r="G50">
            <v>160196</v>
          </cell>
          <cell r="H50">
            <v>208255</v>
          </cell>
          <cell r="I50">
            <v>208255</v>
          </cell>
          <cell r="J50">
            <v>208255</v>
          </cell>
        </row>
        <row r="51">
          <cell r="B51" t="str">
            <v>Kinetic Double Air valve40PN-1</v>
          </cell>
          <cell r="C51" t="str">
            <v>Kinetic Double Air valve</v>
          </cell>
          <cell r="D51">
            <v>40</v>
          </cell>
          <cell r="E51" t="str">
            <v>PN-1</v>
          </cell>
          <cell r="F51" t="str">
            <v>each</v>
          </cell>
          <cell r="G51">
            <v>2029</v>
          </cell>
          <cell r="H51">
            <v>2638</v>
          </cell>
          <cell r="I51">
            <v>2638</v>
          </cell>
          <cell r="J51">
            <v>2638</v>
          </cell>
        </row>
        <row r="52">
          <cell r="B52" t="str">
            <v>Kinetic Double Air valve50PN-1</v>
          </cell>
          <cell r="C52" t="str">
            <v>Kinetic Double Air valve</v>
          </cell>
          <cell r="D52">
            <v>50</v>
          </cell>
          <cell r="E52" t="str">
            <v>PN-1</v>
          </cell>
          <cell r="F52" t="str">
            <v>each</v>
          </cell>
          <cell r="G52">
            <v>2452</v>
          </cell>
          <cell r="H52">
            <v>3188</v>
          </cell>
          <cell r="I52">
            <v>3188</v>
          </cell>
          <cell r="J52">
            <v>3188</v>
          </cell>
        </row>
        <row r="53">
          <cell r="B53" t="str">
            <v>Kinetic Double Air valve80PN-1</v>
          </cell>
          <cell r="C53" t="str">
            <v>Kinetic Double Air valve</v>
          </cell>
          <cell r="D53">
            <v>80</v>
          </cell>
          <cell r="E53" t="str">
            <v>PN-1</v>
          </cell>
          <cell r="F53" t="str">
            <v>each</v>
          </cell>
          <cell r="G53">
            <v>3280</v>
          </cell>
          <cell r="H53">
            <v>4264</v>
          </cell>
          <cell r="I53">
            <v>4264</v>
          </cell>
          <cell r="J53">
            <v>4264</v>
          </cell>
        </row>
        <row r="54">
          <cell r="B54" t="str">
            <v>Kinetic Double Air valve100PN-1</v>
          </cell>
          <cell r="C54" t="str">
            <v>Kinetic Double Air valve</v>
          </cell>
          <cell r="D54">
            <v>100</v>
          </cell>
          <cell r="E54" t="str">
            <v>PN-1</v>
          </cell>
          <cell r="F54" t="str">
            <v>each</v>
          </cell>
          <cell r="G54">
            <v>4395</v>
          </cell>
          <cell r="H54">
            <v>5714</v>
          </cell>
          <cell r="I54">
            <v>5714</v>
          </cell>
          <cell r="J54">
            <v>5714</v>
          </cell>
        </row>
        <row r="55">
          <cell r="B55" t="str">
            <v>Kinetic Double Air valve150PN-1</v>
          </cell>
          <cell r="C55" t="str">
            <v>Kinetic Double Air valve</v>
          </cell>
          <cell r="D55">
            <v>150</v>
          </cell>
          <cell r="E55" t="str">
            <v>PN-1</v>
          </cell>
          <cell r="F55" t="str">
            <v>each</v>
          </cell>
          <cell r="G55">
            <v>9902</v>
          </cell>
          <cell r="H55">
            <v>12873</v>
          </cell>
          <cell r="I55">
            <v>12873</v>
          </cell>
          <cell r="J55">
            <v>12873</v>
          </cell>
        </row>
        <row r="56">
          <cell r="B56" t="str">
            <v>Kinetic Double Air valve200PN-1</v>
          </cell>
          <cell r="C56" t="str">
            <v>Kinetic Double Air valve</v>
          </cell>
          <cell r="D56">
            <v>200</v>
          </cell>
          <cell r="E56" t="str">
            <v>PN-1</v>
          </cell>
          <cell r="F56" t="str">
            <v>each</v>
          </cell>
          <cell r="G56">
            <v>16398</v>
          </cell>
          <cell r="H56">
            <v>21317</v>
          </cell>
          <cell r="I56">
            <v>21317</v>
          </cell>
          <cell r="J56">
            <v>21317</v>
          </cell>
        </row>
        <row r="57">
          <cell r="B57" t="str">
            <v>Double Air valve40PN-1</v>
          </cell>
          <cell r="C57" t="str">
            <v>Double Air valve</v>
          </cell>
          <cell r="D57">
            <v>40</v>
          </cell>
          <cell r="E57" t="str">
            <v>PN-1</v>
          </cell>
          <cell r="F57" t="str">
            <v>each</v>
          </cell>
          <cell r="G57">
            <v>1259</v>
          </cell>
          <cell r="H57">
            <v>1637</v>
          </cell>
          <cell r="I57">
            <v>1637</v>
          </cell>
          <cell r="J57">
            <v>1637</v>
          </cell>
        </row>
        <row r="58">
          <cell r="B58" t="str">
            <v>Double Air valve50PN-1</v>
          </cell>
          <cell r="C58" t="str">
            <v>Double Air valve</v>
          </cell>
          <cell r="D58">
            <v>50</v>
          </cell>
          <cell r="E58" t="str">
            <v>PN-1</v>
          </cell>
          <cell r="F58" t="str">
            <v>each</v>
          </cell>
          <cell r="G58">
            <v>1739</v>
          </cell>
          <cell r="H58">
            <v>2261</v>
          </cell>
          <cell r="I58">
            <v>2261</v>
          </cell>
          <cell r="J58">
            <v>2261</v>
          </cell>
        </row>
        <row r="59">
          <cell r="B59" t="str">
            <v>Double Air valve80PN-1</v>
          </cell>
          <cell r="C59" t="str">
            <v>Double Air valve</v>
          </cell>
          <cell r="D59">
            <v>80</v>
          </cell>
          <cell r="E59" t="str">
            <v>PN-1</v>
          </cell>
          <cell r="F59" t="str">
            <v>each</v>
          </cell>
          <cell r="G59">
            <v>2409</v>
          </cell>
          <cell r="H59">
            <v>3132</v>
          </cell>
          <cell r="I59">
            <v>3132</v>
          </cell>
          <cell r="J59">
            <v>3132</v>
          </cell>
        </row>
        <row r="60">
          <cell r="B60" t="str">
            <v>Double Air valve100PN-1</v>
          </cell>
          <cell r="C60" t="str">
            <v>Double Air valve</v>
          </cell>
          <cell r="D60">
            <v>100</v>
          </cell>
          <cell r="E60" t="str">
            <v>PN-1</v>
          </cell>
          <cell r="F60" t="str">
            <v>each</v>
          </cell>
          <cell r="G60">
            <v>2989</v>
          </cell>
          <cell r="H60">
            <v>3886</v>
          </cell>
          <cell r="I60">
            <v>3886</v>
          </cell>
          <cell r="J60">
            <v>3886</v>
          </cell>
        </row>
        <row r="61">
          <cell r="B61" t="str">
            <v>Double Air valve150PN-1</v>
          </cell>
          <cell r="C61" t="str">
            <v>Double Air valve</v>
          </cell>
          <cell r="D61">
            <v>150</v>
          </cell>
          <cell r="E61" t="str">
            <v>PN-1</v>
          </cell>
          <cell r="F61" t="str">
            <v>each</v>
          </cell>
          <cell r="G61">
            <v>7789</v>
          </cell>
          <cell r="H61">
            <v>10126</v>
          </cell>
          <cell r="I61">
            <v>10126</v>
          </cell>
          <cell r="J61">
            <v>10126</v>
          </cell>
        </row>
        <row r="62">
          <cell r="B62" t="str">
            <v>Double Air valve200PN-1</v>
          </cell>
          <cell r="C62" t="str">
            <v>Double Air valve</v>
          </cell>
          <cell r="D62">
            <v>200</v>
          </cell>
          <cell r="E62" t="str">
            <v>PN-1</v>
          </cell>
          <cell r="F62" t="str">
            <v>each</v>
          </cell>
          <cell r="G62">
            <v>13585</v>
          </cell>
          <cell r="H62">
            <v>17661</v>
          </cell>
          <cell r="I62">
            <v>17661</v>
          </cell>
          <cell r="J62">
            <v>17661</v>
          </cell>
        </row>
        <row r="63">
          <cell r="B63" t="str">
            <v>Kinetic Air valve40PN-1</v>
          </cell>
          <cell r="C63" t="str">
            <v>Kinetic Air valve</v>
          </cell>
          <cell r="D63">
            <v>40</v>
          </cell>
          <cell r="E63" t="str">
            <v>PN-1</v>
          </cell>
          <cell r="F63" t="str">
            <v>each</v>
          </cell>
          <cell r="G63">
            <v>5774</v>
          </cell>
          <cell r="H63">
            <v>7506</v>
          </cell>
          <cell r="I63">
            <v>7506</v>
          </cell>
          <cell r="J63">
            <v>7506</v>
          </cell>
        </row>
        <row r="64">
          <cell r="B64" t="str">
            <v>Kinetic Air valve50PN-1</v>
          </cell>
          <cell r="C64" t="str">
            <v>Kinetic Air valve</v>
          </cell>
          <cell r="D64">
            <v>50</v>
          </cell>
          <cell r="E64" t="str">
            <v>PN-1</v>
          </cell>
          <cell r="F64" t="str">
            <v>each</v>
          </cell>
          <cell r="G64">
            <v>6738</v>
          </cell>
          <cell r="H64">
            <v>8759</v>
          </cell>
          <cell r="I64">
            <v>8759</v>
          </cell>
          <cell r="J64">
            <v>8759</v>
          </cell>
        </row>
        <row r="65">
          <cell r="B65" t="str">
            <v>Kinetic Air valve80PN-1</v>
          </cell>
          <cell r="C65" t="str">
            <v>Kinetic Air valve</v>
          </cell>
          <cell r="D65">
            <v>80</v>
          </cell>
          <cell r="E65" t="str">
            <v>PN-1</v>
          </cell>
          <cell r="F65" t="str">
            <v>each</v>
          </cell>
          <cell r="G65">
            <v>8876</v>
          </cell>
          <cell r="H65">
            <v>11539</v>
          </cell>
          <cell r="I65">
            <v>11539</v>
          </cell>
          <cell r="J65">
            <v>11539</v>
          </cell>
        </row>
        <row r="66">
          <cell r="B66" t="str">
            <v>Kinetic Air valve100PN-1</v>
          </cell>
          <cell r="C66" t="str">
            <v>Kinetic Air valve</v>
          </cell>
          <cell r="D66">
            <v>100</v>
          </cell>
          <cell r="E66" t="str">
            <v>PN-1</v>
          </cell>
          <cell r="F66" t="str">
            <v>each</v>
          </cell>
          <cell r="G66">
            <v>12226</v>
          </cell>
          <cell r="H66">
            <v>15894</v>
          </cell>
          <cell r="I66">
            <v>15894</v>
          </cell>
          <cell r="J66">
            <v>15894</v>
          </cell>
        </row>
        <row r="67">
          <cell r="B67" t="str">
            <v>Kinetic Air valve150PN-1</v>
          </cell>
          <cell r="C67" t="str">
            <v>Kinetic Air valve</v>
          </cell>
          <cell r="D67">
            <v>150</v>
          </cell>
          <cell r="E67" t="str">
            <v>PN-1</v>
          </cell>
          <cell r="F67" t="str">
            <v>each</v>
          </cell>
          <cell r="G67">
            <v>24090</v>
          </cell>
          <cell r="H67">
            <v>31317</v>
          </cell>
          <cell r="I67">
            <v>31317</v>
          </cell>
          <cell r="J67">
            <v>31317</v>
          </cell>
        </row>
        <row r="68">
          <cell r="B68" t="str">
            <v>Kinetic Air valve200PN-1</v>
          </cell>
          <cell r="C68" t="str">
            <v>Kinetic Air valve</v>
          </cell>
          <cell r="D68">
            <v>200</v>
          </cell>
          <cell r="E68" t="str">
            <v>PN-1</v>
          </cell>
          <cell r="F68" t="str">
            <v>each</v>
          </cell>
          <cell r="G68">
            <v>35924</v>
          </cell>
          <cell r="H68">
            <v>46701</v>
          </cell>
          <cell r="I68">
            <v>46701</v>
          </cell>
          <cell r="J68">
            <v>46701</v>
          </cell>
        </row>
        <row r="69">
          <cell r="B69" t="str">
            <v>Kinetic Air valve40PN-1.6</v>
          </cell>
          <cell r="C69" t="str">
            <v>Kinetic Air valve</v>
          </cell>
          <cell r="D69">
            <v>40</v>
          </cell>
          <cell r="E69" t="str">
            <v>PN-1.6</v>
          </cell>
          <cell r="F69" t="str">
            <v>each</v>
          </cell>
          <cell r="G69">
            <v>6641</v>
          </cell>
          <cell r="H69">
            <v>8633</v>
          </cell>
          <cell r="I69">
            <v>8633</v>
          </cell>
          <cell r="J69">
            <v>8633</v>
          </cell>
        </row>
        <row r="70">
          <cell r="B70" t="str">
            <v>Kinetic Air valve50PN-1.6</v>
          </cell>
          <cell r="C70" t="str">
            <v>Kinetic Air valve</v>
          </cell>
          <cell r="D70">
            <v>50</v>
          </cell>
          <cell r="E70" t="str">
            <v>PN-1.6</v>
          </cell>
          <cell r="F70" t="str">
            <v>each</v>
          </cell>
          <cell r="G70">
            <v>7749</v>
          </cell>
          <cell r="H70">
            <v>10074</v>
          </cell>
          <cell r="I70">
            <v>10074</v>
          </cell>
          <cell r="J70">
            <v>10074</v>
          </cell>
        </row>
        <row r="71">
          <cell r="B71" t="str">
            <v>Kinetic Air valve80PN-1.6</v>
          </cell>
          <cell r="C71" t="str">
            <v>Kinetic Air valve</v>
          </cell>
          <cell r="D71">
            <v>80</v>
          </cell>
          <cell r="E71" t="str">
            <v>PN-1.6</v>
          </cell>
          <cell r="F71" t="str">
            <v>each</v>
          </cell>
          <cell r="G71">
            <v>10204</v>
          </cell>
          <cell r="H71">
            <v>13265</v>
          </cell>
          <cell r="I71">
            <v>13265</v>
          </cell>
          <cell r="J71">
            <v>13265</v>
          </cell>
        </row>
        <row r="72">
          <cell r="B72" t="str">
            <v>Kinetic Air valve100PN-1.6</v>
          </cell>
          <cell r="C72" t="str">
            <v>Kinetic Air valve</v>
          </cell>
          <cell r="D72">
            <v>100</v>
          </cell>
          <cell r="E72" t="str">
            <v>PN-1.6</v>
          </cell>
          <cell r="F72" t="str">
            <v>each</v>
          </cell>
          <cell r="G72">
            <v>14068</v>
          </cell>
          <cell r="H72">
            <v>18288</v>
          </cell>
          <cell r="I72">
            <v>18288</v>
          </cell>
          <cell r="J72">
            <v>18288</v>
          </cell>
        </row>
        <row r="73">
          <cell r="B73" t="str">
            <v>Kinetic Air valve150PN-1.6</v>
          </cell>
          <cell r="C73" t="str">
            <v>Kinetic Air valve</v>
          </cell>
          <cell r="D73">
            <v>150</v>
          </cell>
          <cell r="E73" t="str">
            <v>PN-1.6</v>
          </cell>
          <cell r="F73" t="str">
            <v>each</v>
          </cell>
          <cell r="G73">
            <v>27713</v>
          </cell>
          <cell r="H73">
            <v>36027</v>
          </cell>
          <cell r="I73">
            <v>36027</v>
          </cell>
          <cell r="J73">
            <v>36027</v>
          </cell>
        </row>
        <row r="74">
          <cell r="B74" t="str">
            <v>Kinetic Air valve200PN-1.6</v>
          </cell>
          <cell r="C74" t="str">
            <v>Kinetic Air valve</v>
          </cell>
          <cell r="D74">
            <v>200</v>
          </cell>
          <cell r="E74" t="str">
            <v>PN-1.6</v>
          </cell>
          <cell r="F74" t="str">
            <v>each</v>
          </cell>
          <cell r="G74">
            <v>41315</v>
          </cell>
          <cell r="H74">
            <v>53710</v>
          </cell>
          <cell r="I74">
            <v>53710</v>
          </cell>
          <cell r="J74">
            <v>53710</v>
          </cell>
        </row>
        <row r="75">
          <cell r="B75" t="str">
            <v>Dismantling joint63</v>
          </cell>
          <cell r="C75" t="str">
            <v>Dismantling joint</v>
          </cell>
          <cell r="D75">
            <v>63</v>
          </cell>
          <cell r="F75" t="str">
            <v>each</v>
          </cell>
          <cell r="G75">
            <v>1082</v>
          </cell>
          <cell r="H75">
            <v>1082</v>
          </cell>
          <cell r="I75">
            <v>1082</v>
          </cell>
          <cell r="J75">
            <v>2723</v>
          </cell>
        </row>
        <row r="76">
          <cell r="B76" t="str">
            <v>Dismantling joint75</v>
          </cell>
          <cell r="C76" t="str">
            <v>Dismantling joint</v>
          </cell>
          <cell r="D76">
            <v>75</v>
          </cell>
          <cell r="F76" t="str">
            <v>each</v>
          </cell>
          <cell r="G76">
            <v>1082</v>
          </cell>
          <cell r="H76">
            <v>1082</v>
          </cell>
          <cell r="I76">
            <v>1082</v>
          </cell>
          <cell r="J76">
            <v>2723</v>
          </cell>
        </row>
        <row r="77">
          <cell r="B77" t="str">
            <v>Dismantling joint90</v>
          </cell>
          <cell r="C77" t="str">
            <v>Dismantling joint</v>
          </cell>
          <cell r="D77">
            <v>90</v>
          </cell>
          <cell r="F77" t="str">
            <v>each</v>
          </cell>
          <cell r="G77">
            <v>1082</v>
          </cell>
          <cell r="H77">
            <v>1082</v>
          </cell>
          <cell r="I77">
            <v>1082</v>
          </cell>
          <cell r="J77">
            <v>2981</v>
          </cell>
        </row>
        <row r="78">
          <cell r="B78" t="str">
            <v>Dismantling joint110</v>
          </cell>
          <cell r="C78" t="str">
            <v>Dismantling joint</v>
          </cell>
          <cell r="D78">
            <v>110</v>
          </cell>
          <cell r="F78" t="str">
            <v>each</v>
          </cell>
          <cell r="G78">
            <v>1332</v>
          </cell>
          <cell r="H78">
            <v>1332</v>
          </cell>
          <cell r="I78">
            <v>1332</v>
          </cell>
          <cell r="J78">
            <v>3913</v>
          </cell>
        </row>
        <row r="79">
          <cell r="B79" t="str">
            <v>Dismantling joint125</v>
          </cell>
          <cell r="C79" t="str">
            <v>Dismantling joint</v>
          </cell>
          <cell r="D79">
            <v>125</v>
          </cell>
          <cell r="F79" t="str">
            <v>each</v>
          </cell>
          <cell r="G79">
            <v>1720</v>
          </cell>
          <cell r="H79">
            <v>1720</v>
          </cell>
          <cell r="I79">
            <v>1720</v>
          </cell>
          <cell r="J79">
            <v>5030</v>
          </cell>
        </row>
        <row r="80">
          <cell r="B80" t="str">
            <v>Dismantling joint140</v>
          </cell>
          <cell r="C80" t="str">
            <v>Dismantling joint</v>
          </cell>
          <cell r="D80">
            <v>140</v>
          </cell>
          <cell r="F80" t="str">
            <v>each</v>
          </cell>
          <cell r="G80">
            <v>2130</v>
          </cell>
          <cell r="H80">
            <v>2130</v>
          </cell>
          <cell r="I80">
            <v>2130</v>
          </cell>
          <cell r="J80">
            <v>5518</v>
          </cell>
        </row>
        <row r="81">
          <cell r="B81" t="str">
            <v>Dismantling joint160</v>
          </cell>
          <cell r="C81" t="str">
            <v>Dismantling joint</v>
          </cell>
          <cell r="D81">
            <v>160</v>
          </cell>
          <cell r="F81" t="str">
            <v>each</v>
          </cell>
          <cell r="G81">
            <v>2130</v>
          </cell>
          <cell r="H81">
            <v>2130</v>
          </cell>
          <cell r="I81">
            <v>2130</v>
          </cell>
          <cell r="J81">
            <v>5518</v>
          </cell>
        </row>
        <row r="82">
          <cell r="B82" t="str">
            <v>Dismantling joint180</v>
          </cell>
          <cell r="C82" t="str">
            <v>Dismantling joint</v>
          </cell>
          <cell r="D82">
            <v>180</v>
          </cell>
          <cell r="F82" t="str">
            <v>each</v>
          </cell>
          <cell r="G82">
            <v>2130</v>
          </cell>
          <cell r="H82">
            <v>2130</v>
          </cell>
          <cell r="I82">
            <v>2130</v>
          </cell>
          <cell r="J82">
            <v>5518</v>
          </cell>
        </row>
        <row r="83">
          <cell r="B83" t="str">
            <v>Dismantling joint200</v>
          </cell>
          <cell r="C83" t="str">
            <v>Dismantling joint</v>
          </cell>
          <cell r="D83">
            <v>200</v>
          </cell>
          <cell r="F83" t="str">
            <v>each</v>
          </cell>
          <cell r="G83">
            <v>3532</v>
          </cell>
          <cell r="H83">
            <v>3532</v>
          </cell>
          <cell r="I83">
            <v>3532</v>
          </cell>
          <cell r="J83">
            <v>7825</v>
          </cell>
        </row>
        <row r="84">
          <cell r="B84" t="str">
            <v>Dismantling joint225</v>
          </cell>
          <cell r="C84" t="str">
            <v>Dismantling joint</v>
          </cell>
          <cell r="D84">
            <v>225</v>
          </cell>
          <cell r="F84" t="str">
            <v>each</v>
          </cell>
          <cell r="G84">
            <v>3532</v>
          </cell>
          <cell r="H84">
            <v>3532</v>
          </cell>
          <cell r="I84">
            <v>3532</v>
          </cell>
          <cell r="J84">
            <v>7825</v>
          </cell>
        </row>
        <row r="85">
          <cell r="B85" t="str">
            <v>Dismantling joint250</v>
          </cell>
          <cell r="C85" t="str">
            <v>Dismantling joint</v>
          </cell>
          <cell r="D85">
            <v>250</v>
          </cell>
          <cell r="F85" t="str">
            <v>each</v>
          </cell>
          <cell r="G85">
            <v>4995</v>
          </cell>
          <cell r="H85">
            <v>4995</v>
          </cell>
          <cell r="I85">
            <v>4995</v>
          </cell>
          <cell r="J85">
            <v>9316</v>
          </cell>
        </row>
        <row r="86">
          <cell r="B86" t="str">
            <v>Dismantling joint280</v>
          </cell>
          <cell r="C86" t="str">
            <v>Dismantling joint</v>
          </cell>
          <cell r="D86">
            <v>280</v>
          </cell>
          <cell r="F86" t="str">
            <v>each</v>
          </cell>
          <cell r="G86">
            <v>4995</v>
          </cell>
          <cell r="H86">
            <v>4995</v>
          </cell>
          <cell r="I86">
            <v>4995</v>
          </cell>
          <cell r="J86">
            <v>9316</v>
          </cell>
        </row>
        <row r="87">
          <cell r="B87" t="str">
            <v>Dismantling joint315</v>
          </cell>
          <cell r="C87" t="str">
            <v>Dismantling joint</v>
          </cell>
          <cell r="D87">
            <v>315</v>
          </cell>
          <cell r="F87" t="str">
            <v>each</v>
          </cell>
          <cell r="G87">
            <v>6348</v>
          </cell>
          <cell r="H87">
            <v>6348</v>
          </cell>
          <cell r="I87">
            <v>6348</v>
          </cell>
          <cell r="J87">
            <v>14906</v>
          </cell>
        </row>
        <row r="88">
          <cell r="B88" t="str">
            <v>Dismantling joint350</v>
          </cell>
          <cell r="C88" t="str">
            <v>Dismantling joint</v>
          </cell>
          <cell r="D88">
            <v>350</v>
          </cell>
          <cell r="F88" t="str">
            <v>each</v>
          </cell>
          <cell r="G88">
            <v>7703</v>
          </cell>
          <cell r="H88">
            <v>7703</v>
          </cell>
          <cell r="I88">
            <v>7703</v>
          </cell>
          <cell r="J88">
            <v>35354</v>
          </cell>
        </row>
        <row r="89">
          <cell r="B89" t="str">
            <v>Dismantling joint400</v>
          </cell>
          <cell r="C89" t="str">
            <v>Dismantling joint</v>
          </cell>
          <cell r="D89">
            <v>400</v>
          </cell>
          <cell r="F89" t="str">
            <v>each</v>
          </cell>
          <cell r="G89">
            <v>9705</v>
          </cell>
          <cell r="H89">
            <v>9705</v>
          </cell>
          <cell r="I89">
            <v>9705</v>
          </cell>
          <cell r="J89">
            <v>40513</v>
          </cell>
        </row>
        <row r="90">
          <cell r="B90" t="str">
            <v>Dismantling joint450</v>
          </cell>
          <cell r="C90" t="str">
            <v>Dismantling joint</v>
          </cell>
          <cell r="D90">
            <v>450</v>
          </cell>
          <cell r="F90" t="str">
            <v>each</v>
          </cell>
          <cell r="G90">
            <v>11532</v>
          </cell>
          <cell r="H90">
            <v>11532</v>
          </cell>
          <cell r="I90">
            <v>11532</v>
          </cell>
          <cell r="J90">
            <v>43953</v>
          </cell>
        </row>
        <row r="91">
          <cell r="B91" t="str">
            <v>Dismantling joint500</v>
          </cell>
          <cell r="C91" t="str">
            <v>Dismantling joint</v>
          </cell>
          <cell r="D91">
            <v>500</v>
          </cell>
          <cell r="F91" t="str">
            <v>each</v>
          </cell>
          <cell r="G91">
            <v>13535</v>
          </cell>
          <cell r="H91">
            <v>13535</v>
          </cell>
          <cell r="I91">
            <v>13535</v>
          </cell>
          <cell r="J91">
            <v>52606</v>
          </cell>
        </row>
        <row r="92">
          <cell r="B92" t="str">
            <v>Dismantling joint600</v>
          </cell>
          <cell r="C92" t="str">
            <v>Dismantling joint</v>
          </cell>
          <cell r="D92">
            <v>600</v>
          </cell>
          <cell r="F92" t="str">
            <v>each</v>
          </cell>
          <cell r="G92">
            <v>20508</v>
          </cell>
          <cell r="H92">
            <v>20508</v>
          </cell>
          <cell r="I92">
            <v>20508</v>
          </cell>
          <cell r="J92">
            <v>61214</v>
          </cell>
        </row>
        <row r="93">
          <cell r="B93" t="str">
            <v>Dismantling joint700</v>
          </cell>
          <cell r="C93" t="str">
            <v>Dismantling joint</v>
          </cell>
          <cell r="D93">
            <v>700</v>
          </cell>
          <cell r="F93" t="str">
            <v>each</v>
          </cell>
          <cell r="G93">
            <v>26643</v>
          </cell>
          <cell r="H93">
            <v>26643</v>
          </cell>
          <cell r="I93">
            <v>26643</v>
          </cell>
          <cell r="J93">
            <v>68101</v>
          </cell>
        </row>
        <row r="94">
          <cell r="B94" t="str">
            <v>Dismantling joint800</v>
          </cell>
          <cell r="C94" t="str">
            <v>Dismantling joint</v>
          </cell>
          <cell r="D94">
            <v>800</v>
          </cell>
          <cell r="F94" t="str">
            <v>each</v>
          </cell>
          <cell r="G94">
            <v>32414</v>
          </cell>
          <cell r="H94">
            <v>32414</v>
          </cell>
          <cell r="I94">
            <v>32414</v>
          </cell>
          <cell r="J94">
            <v>83596</v>
          </cell>
        </row>
        <row r="95">
          <cell r="E95" t="str">
            <v>WEIGTHS</v>
          </cell>
        </row>
        <row r="96">
          <cell r="B96" t="str">
            <v>CI pipes and Specials</v>
          </cell>
          <cell r="D96" t="str">
            <v>CI pipes and Specials</v>
          </cell>
          <cell r="F96" t="str">
            <v>kg</v>
          </cell>
          <cell r="G96">
            <v>33.25</v>
          </cell>
          <cell r="H96">
            <v>52.9</v>
          </cell>
          <cell r="I96">
            <v>52.9</v>
          </cell>
          <cell r="J96">
            <v>40.700000000000003</v>
          </cell>
        </row>
        <row r="97">
          <cell r="B97" t="str">
            <v>Pigiron</v>
          </cell>
          <cell r="D97" t="str">
            <v>Pigiron</v>
          </cell>
          <cell r="F97" t="str">
            <v>MT</v>
          </cell>
          <cell r="G97">
            <v>20000</v>
          </cell>
          <cell r="H97">
            <v>27000</v>
          </cell>
          <cell r="I97">
            <v>27000</v>
          </cell>
          <cell r="J97">
            <v>19000</v>
          </cell>
        </row>
        <row r="98">
          <cell r="B98" t="str">
            <v>Coke</v>
          </cell>
          <cell r="D98" t="str">
            <v>Coke</v>
          </cell>
          <cell r="F98" t="str">
            <v>MT</v>
          </cell>
          <cell r="G98">
            <v>20000</v>
          </cell>
          <cell r="H98">
            <v>24900</v>
          </cell>
          <cell r="I98">
            <v>24900</v>
          </cell>
          <cell r="J98">
            <v>23500</v>
          </cell>
        </row>
        <row r="99">
          <cell r="B99" t="str">
            <v>CI D/F pipes - 2m long8047</v>
          </cell>
          <cell r="C99" t="str">
            <v>CI D/F pipes - 2m long</v>
          </cell>
          <cell r="D99">
            <v>80</v>
          </cell>
          <cell r="E99">
            <v>47</v>
          </cell>
          <cell r="F99" t="str">
            <v>each</v>
          </cell>
          <cell r="G99">
            <v>1562.75</v>
          </cell>
          <cell r="H99">
            <v>2486.2999999999997</v>
          </cell>
          <cell r="I99">
            <v>2486.2999999999997</v>
          </cell>
          <cell r="J99">
            <v>1912.9</v>
          </cell>
        </row>
        <row r="100">
          <cell r="B100" t="str">
            <v>CI D/F pipes - 2m long10059.2</v>
          </cell>
          <cell r="C100" t="str">
            <v>CI D/F pipes - 2m long</v>
          </cell>
          <cell r="D100">
            <v>100</v>
          </cell>
          <cell r="E100">
            <v>59.2</v>
          </cell>
          <cell r="F100" t="str">
            <v>each</v>
          </cell>
          <cell r="G100">
            <v>1968.4</v>
          </cell>
          <cell r="H100">
            <v>3131.6800000000003</v>
          </cell>
          <cell r="I100">
            <v>3131.6800000000003</v>
          </cell>
          <cell r="J100">
            <v>2409.4400000000005</v>
          </cell>
        </row>
        <row r="101">
          <cell r="B101" t="str">
            <v>CI D/F pipes - 2m long12576.8</v>
          </cell>
          <cell r="C101" t="str">
            <v>CI D/F pipes - 2m long</v>
          </cell>
          <cell r="D101">
            <v>125</v>
          </cell>
          <cell r="E101">
            <v>76.8</v>
          </cell>
          <cell r="F101" t="str">
            <v>each</v>
          </cell>
          <cell r="G101">
            <v>2553.6</v>
          </cell>
          <cell r="H101">
            <v>4062.72</v>
          </cell>
          <cell r="I101">
            <v>4062.72</v>
          </cell>
          <cell r="J101">
            <v>3125.76</v>
          </cell>
        </row>
        <row r="102">
          <cell r="B102" t="str">
            <v>CI D/F pipes - 2m long15096.6</v>
          </cell>
          <cell r="C102" t="str">
            <v>CI D/F pipes - 2m long</v>
          </cell>
          <cell r="D102">
            <v>150</v>
          </cell>
          <cell r="E102">
            <v>96.6</v>
          </cell>
          <cell r="F102" t="str">
            <v>each</v>
          </cell>
          <cell r="G102">
            <v>3211.95</v>
          </cell>
          <cell r="H102">
            <v>5110.1399999999994</v>
          </cell>
          <cell r="I102">
            <v>5110.1399999999994</v>
          </cell>
          <cell r="J102">
            <v>3931.62</v>
          </cell>
        </row>
        <row r="103">
          <cell r="B103" t="str">
            <v>CI D/F pipes - 2m long200138.8</v>
          </cell>
          <cell r="C103" t="str">
            <v>CI D/F pipes - 2m long</v>
          </cell>
          <cell r="D103">
            <v>200</v>
          </cell>
          <cell r="E103">
            <v>138.80000000000001</v>
          </cell>
          <cell r="F103" t="str">
            <v>each</v>
          </cell>
          <cell r="G103">
            <v>4615.1000000000004</v>
          </cell>
          <cell r="H103">
            <v>7342.52</v>
          </cell>
          <cell r="I103">
            <v>7342.52</v>
          </cell>
          <cell r="J103">
            <v>5649.1600000000008</v>
          </cell>
        </row>
        <row r="104">
          <cell r="B104" t="str">
            <v>CI D/F pipes - 2m long250187.6</v>
          </cell>
          <cell r="C104" t="str">
            <v>CI D/F pipes - 2m long</v>
          </cell>
          <cell r="D104">
            <v>250</v>
          </cell>
          <cell r="E104">
            <v>187.6</v>
          </cell>
          <cell r="F104" t="str">
            <v>each</v>
          </cell>
          <cell r="G104">
            <v>6237.7</v>
          </cell>
          <cell r="H104">
            <v>9924.0399999999991</v>
          </cell>
          <cell r="I104">
            <v>9924.0399999999991</v>
          </cell>
          <cell r="J104">
            <v>7635.3200000000006</v>
          </cell>
        </row>
        <row r="105">
          <cell r="B105" t="str">
            <v>CI D/F pipes - 2m long300241.2</v>
          </cell>
          <cell r="C105" t="str">
            <v>CI D/F pipes - 2m long</v>
          </cell>
          <cell r="D105">
            <v>300</v>
          </cell>
          <cell r="E105">
            <v>241.2</v>
          </cell>
          <cell r="F105" t="str">
            <v>each</v>
          </cell>
          <cell r="G105">
            <v>8019.9</v>
          </cell>
          <cell r="H105">
            <v>12759.48</v>
          </cell>
          <cell r="I105">
            <v>12759.48</v>
          </cell>
          <cell r="J105">
            <v>9816.84</v>
          </cell>
        </row>
        <row r="106">
          <cell r="B106" t="str">
            <v>CI D/F pipes - 2m long350305</v>
          </cell>
          <cell r="C106" t="str">
            <v>CI D/F pipes - 2m long</v>
          </cell>
          <cell r="D106">
            <v>350</v>
          </cell>
          <cell r="E106">
            <v>305</v>
          </cell>
          <cell r="F106" t="str">
            <v>each</v>
          </cell>
          <cell r="G106">
            <v>10141.25</v>
          </cell>
          <cell r="H106">
            <v>16134.5</v>
          </cell>
          <cell r="I106">
            <v>16134.5</v>
          </cell>
          <cell r="J106">
            <v>12413.5</v>
          </cell>
        </row>
        <row r="107">
          <cell r="B107" t="str">
            <v>CI D/F pipes - 2m long400372</v>
          </cell>
          <cell r="C107" t="str">
            <v>CI D/F pipes - 2m long</v>
          </cell>
          <cell r="D107">
            <v>400</v>
          </cell>
          <cell r="E107">
            <v>372</v>
          </cell>
          <cell r="F107" t="str">
            <v>each</v>
          </cell>
          <cell r="G107">
            <v>12369</v>
          </cell>
          <cell r="H107">
            <v>19678.8</v>
          </cell>
          <cell r="I107">
            <v>19678.8</v>
          </cell>
          <cell r="J107">
            <v>15140.400000000001</v>
          </cell>
        </row>
        <row r="108">
          <cell r="B108" t="str">
            <v>CI D/F pipes - 2m long450447</v>
          </cell>
          <cell r="C108" t="str">
            <v>CI D/F pipes - 2m long</v>
          </cell>
          <cell r="D108">
            <v>450</v>
          </cell>
          <cell r="E108">
            <v>447</v>
          </cell>
          <cell r="F108" t="str">
            <v>each</v>
          </cell>
          <cell r="G108">
            <v>14862.75</v>
          </cell>
          <cell r="H108">
            <v>23646.3</v>
          </cell>
          <cell r="I108">
            <v>23646.3</v>
          </cell>
          <cell r="J108">
            <v>18192.900000000001</v>
          </cell>
        </row>
        <row r="109">
          <cell r="B109" t="str">
            <v>CI D/F pipes - 2m long500522.8</v>
          </cell>
          <cell r="C109" t="str">
            <v>CI D/F pipes - 2m long</v>
          </cell>
          <cell r="D109">
            <v>500</v>
          </cell>
          <cell r="E109">
            <v>522.79999999999995</v>
          </cell>
          <cell r="F109" t="str">
            <v>each</v>
          </cell>
          <cell r="G109">
            <v>17383.099999999999</v>
          </cell>
          <cell r="H109">
            <v>27656.119999999995</v>
          </cell>
          <cell r="I109">
            <v>27656.119999999995</v>
          </cell>
          <cell r="J109">
            <v>21277.96</v>
          </cell>
        </row>
        <row r="110">
          <cell r="B110" t="str">
            <v>CI D/F pipes - 2m long600701</v>
          </cell>
          <cell r="C110" t="str">
            <v>CI D/F pipes - 2m long</v>
          </cell>
          <cell r="D110">
            <v>600</v>
          </cell>
          <cell r="E110">
            <v>701</v>
          </cell>
          <cell r="F110" t="str">
            <v>each</v>
          </cell>
          <cell r="G110">
            <v>23308.25</v>
          </cell>
          <cell r="H110">
            <v>37082.9</v>
          </cell>
          <cell r="I110">
            <v>37082.9</v>
          </cell>
          <cell r="J110">
            <v>28530.7</v>
          </cell>
        </row>
        <row r="111">
          <cell r="B111" t="str">
            <v>CI D/F pipes - 0.9m long8025.22</v>
          </cell>
          <cell r="C111" t="str">
            <v>CI D/F pipes - 0.9m long</v>
          </cell>
          <cell r="D111">
            <v>80</v>
          </cell>
          <cell r="E111">
            <v>25.22</v>
          </cell>
          <cell r="F111" t="str">
            <v>each</v>
          </cell>
          <cell r="G111">
            <v>838.56499999999994</v>
          </cell>
          <cell r="H111">
            <v>1334.1379999999999</v>
          </cell>
          <cell r="I111">
            <v>1334.1379999999999</v>
          </cell>
          <cell r="J111">
            <v>1026.454</v>
          </cell>
        </row>
        <row r="112">
          <cell r="B112" t="str">
            <v>CI D/F pipes - 0.9m long10031.26</v>
          </cell>
          <cell r="C112" t="str">
            <v>CI D/F pipes - 0.9m long</v>
          </cell>
          <cell r="D112">
            <v>100</v>
          </cell>
          <cell r="E112">
            <v>31.26</v>
          </cell>
          <cell r="F112" t="str">
            <v>each</v>
          </cell>
          <cell r="G112">
            <v>1039.395</v>
          </cell>
          <cell r="H112">
            <v>1653.654</v>
          </cell>
          <cell r="I112">
            <v>1653.654</v>
          </cell>
          <cell r="J112">
            <v>1272.2820000000002</v>
          </cell>
        </row>
        <row r="113">
          <cell r="B113" t="str">
            <v>CI D/F pipes - 0.9m long12540.39</v>
          </cell>
          <cell r="C113" t="str">
            <v>CI D/F pipes - 0.9m long</v>
          </cell>
          <cell r="D113">
            <v>125</v>
          </cell>
          <cell r="E113">
            <v>40.39</v>
          </cell>
          <cell r="F113" t="str">
            <v>each</v>
          </cell>
          <cell r="G113">
            <v>1342.9675</v>
          </cell>
          <cell r="H113">
            <v>2136.6309999999999</v>
          </cell>
          <cell r="I113">
            <v>2136.6309999999999</v>
          </cell>
          <cell r="J113">
            <v>1643.873</v>
          </cell>
        </row>
        <row r="114">
          <cell r="B114" t="str">
            <v>CI D/F pipes - 0.9m long15050.84</v>
          </cell>
          <cell r="C114" t="str">
            <v>CI D/F pipes - 0.9m long</v>
          </cell>
          <cell r="D114">
            <v>150</v>
          </cell>
          <cell r="E114">
            <v>50.84</v>
          </cell>
          <cell r="F114" t="str">
            <v>each</v>
          </cell>
          <cell r="G114">
            <v>1690.43</v>
          </cell>
          <cell r="H114">
            <v>2689.4360000000001</v>
          </cell>
          <cell r="I114">
            <v>2689.4360000000001</v>
          </cell>
          <cell r="J114">
            <v>2069.1880000000001</v>
          </cell>
        </row>
        <row r="115">
          <cell r="B115" t="str">
            <v>CI D/F pipes - 0.9m long20072.69</v>
          </cell>
          <cell r="C115" t="str">
            <v>CI D/F pipes - 0.9m long</v>
          </cell>
          <cell r="D115">
            <v>200</v>
          </cell>
          <cell r="E115">
            <v>72.69</v>
          </cell>
          <cell r="F115" t="str">
            <v>each</v>
          </cell>
          <cell r="G115">
            <v>2416.9425000000001</v>
          </cell>
          <cell r="H115">
            <v>3845.3009999999999</v>
          </cell>
          <cell r="I115">
            <v>3845.3009999999999</v>
          </cell>
          <cell r="J115">
            <v>2958.4830000000002</v>
          </cell>
        </row>
        <row r="116">
          <cell r="B116" t="str">
            <v>CI D/F pipes - 0.9m long25097.62</v>
          </cell>
          <cell r="C116" t="str">
            <v>CI D/F pipes - 0.9m long</v>
          </cell>
          <cell r="D116">
            <v>250</v>
          </cell>
          <cell r="E116">
            <v>97.62</v>
          </cell>
          <cell r="F116" t="str">
            <v>each</v>
          </cell>
          <cell r="G116">
            <v>3245.8650000000002</v>
          </cell>
          <cell r="H116">
            <v>5164.098</v>
          </cell>
          <cell r="I116">
            <v>5164.098</v>
          </cell>
          <cell r="J116">
            <v>3973.1340000000005</v>
          </cell>
        </row>
        <row r="117">
          <cell r="B117" t="str">
            <v>CI D/F pipes - 0.9m long300124.49</v>
          </cell>
          <cell r="C117" t="str">
            <v>CI D/F pipes - 0.9m long</v>
          </cell>
          <cell r="D117">
            <v>300</v>
          </cell>
          <cell r="E117">
            <v>124.49</v>
          </cell>
          <cell r="F117" t="str">
            <v>each</v>
          </cell>
          <cell r="G117">
            <v>4139.2924999999996</v>
          </cell>
          <cell r="H117">
            <v>6585.5209999999997</v>
          </cell>
          <cell r="I117">
            <v>6585.5209999999997</v>
          </cell>
          <cell r="J117">
            <v>5066.7430000000004</v>
          </cell>
        </row>
        <row r="118">
          <cell r="B118" t="str">
            <v>CI D/F pipes - 0.9m long350158.15</v>
          </cell>
          <cell r="C118" t="str">
            <v>CI D/F pipes - 0.9m long</v>
          </cell>
          <cell r="D118">
            <v>350</v>
          </cell>
          <cell r="E118">
            <v>158.15</v>
          </cell>
          <cell r="F118" t="str">
            <v>each</v>
          </cell>
          <cell r="G118">
            <v>5258.4875000000002</v>
          </cell>
          <cell r="H118">
            <v>8366.1350000000002</v>
          </cell>
          <cell r="I118">
            <v>8366.1350000000002</v>
          </cell>
          <cell r="J118">
            <v>6436.7050000000008</v>
          </cell>
        </row>
        <row r="119">
          <cell r="B119" t="str">
            <v>CI D/F pipes - 0.9m long400193.14</v>
          </cell>
          <cell r="C119" t="str">
            <v>CI D/F pipes - 0.9m long</v>
          </cell>
          <cell r="D119">
            <v>400</v>
          </cell>
          <cell r="E119">
            <v>193.14</v>
          </cell>
          <cell r="F119" t="str">
            <v>each</v>
          </cell>
          <cell r="G119">
            <v>6421.9049999999997</v>
          </cell>
          <cell r="H119">
            <v>10217.106</v>
          </cell>
          <cell r="I119">
            <v>10217.106</v>
          </cell>
          <cell r="J119">
            <v>7860.7979999999998</v>
          </cell>
        </row>
        <row r="120">
          <cell r="B120" t="str">
            <v>CI D/F pipes - 0.9m long450230.3</v>
          </cell>
          <cell r="C120" t="str">
            <v>CI D/F pipes - 0.9m long</v>
          </cell>
          <cell r="D120">
            <v>450</v>
          </cell>
          <cell r="E120">
            <v>230.3</v>
          </cell>
          <cell r="F120" t="str">
            <v>each</v>
          </cell>
          <cell r="G120">
            <v>7657.4750000000004</v>
          </cell>
          <cell r="H120">
            <v>12182.87</v>
          </cell>
          <cell r="I120">
            <v>12182.87</v>
          </cell>
          <cell r="J120">
            <v>9373.2100000000009</v>
          </cell>
        </row>
        <row r="121">
          <cell r="B121" t="str">
            <v>CI D/F pipes - 0.9m long500270.57</v>
          </cell>
          <cell r="C121" t="str">
            <v>CI D/F pipes - 0.9m long</v>
          </cell>
          <cell r="D121">
            <v>500</v>
          </cell>
          <cell r="E121">
            <v>270.57</v>
          </cell>
          <cell r="F121" t="str">
            <v>each</v>
          </cell>
          <cell r="G121">
            <v>8996.4524999999994</v>
          </cell>
          <cell r="H121">
            <v>14313.152999999998</v>
          </cell>
          <cell r="I121">
            <v>14313.152999999998</v>
          </cell>
          <cell r="J121">
            <v>11012.199000000001</v>
          </cell>
        </row>
        <row r="122">
          <cell r="B122" t="str">
            <v>CI D/F pipes - 0.9m long600363.85</v>
          </cell>
          <cell r="C122" t="str">
            <v>CI D/F pipes - 0.9m long</v>
          </cell>
          <cell r="D122">
            <v>600</v>
          </cell>
          <cell r="E122">
            <v>363.85</v>
          </cell>
          <cell r="F122" t="str">
            <v>each</v>
          </cell>
          <cell r="G122">
            <v>12098.012500000001</v>
          </cell>
          <cell r="H122">
            <v>19247.665000000001</v>
          </cell>
          <cell r="I122">
            <v>19247.665000000001</v>
          </cell>
          <cell r="J122">
            <v>14808.695000000002</v>
          </cell>
        </row>
        <row r="123">
          <cell r="B123" t="str">
            <v>CI D/F pipes - 0.6m long8019.28</v>
          </cell>
          <cell r="C123" t="str">
            <v>CI D/F pipes - 0.6m long</v>
          </cell>
          <cell r="D123">
            <v>80</v>
          </cell>
          <cell r="E123">
            <v>19.28</v>
          </cell>
          <cell r="F123" t="str">
            <v>each</v>
          </cell>
          <cell r="G123">
            <v>641.06000000000006</v>
          </cell>
          <cell r="H123">
            <v>1019.912</v>
          </cell>
          <cell r="I123">
            <v>1019.912</v>
          </cell>
          <cell r="J123">
            <v>784.69600000000014</v>
          </cell>
        </row>
        <row r="124">
          <cell r="B124" t="str">
            <v>CI D/F pipes - 0.6m long10023.64</v>
          </cell>
          <cell r="C124" t="str">
            <v>CI D/F pipes - 0.6m long</v>
          </cell>
          <cell r="D124">
            <v>100</v>
          </cell>
          <cell r="E124">
            <v>23.64</v>
          </cell>
          <cell r="F124" t="str">
            <v>each</v>
          </cell>
          <cell r="G124">
            <v>786.03</v>
          </cell>
          <cell r="H124">
            <v>1250.556</v>
          </cell>
          <cell r="I124">
            <v>1250.556</v>
          </cell>
          <cell r="J124">
            <v>962.14800000000014</v>
          </cell>
        </row>
        <row r="125">
          <cell r="B125" t="str">
            <v>CI D/F pipes - 0.6m long12530.46</v>
          </cell>
          <cell r="C125" t="str">
            <v>CI D/F pipes - 0.6m long</v>
          </cell>
          <cell r="D125">
            <v>125</v>
          </cell>
          <cell r="E125">
            <v>30.46</v>
          </cell>
          <cell r="F125" t="str">
            <v>each</v>
          </cell>
          <cell r="G125">
            <v>1012.7950000000001</v>
          </cell>
          <cell r="H125">
            <v>1611.3340000000001</v>
          </cell>
          <cell r="I125">
            <v>1611.3340000000001</v>
          </cell>
          <cell r="J125">
            <v>1239.7220000000002</v>
          </cell>
        </row>
        <row r="126">
          <cell r="B126" t="str">
            <v>CI D/F pipes - 0.6m long15038.33</v>
          </cell>
          <cell r="C126" t="str">
            <v>CI D/F pipes - 0.6m long</v>
          </cell>
          <cell r="D126">
            <v>150</v>
          </cell>
          <cell r="E126">
            <v>38.33</v>
          </cell>
          <cell r="F126" t="str">
            <v>each</v>
          </cell>
          <cell r="G126">
            <v>1274.4724999999999</v>
          </cell>
          <cell r="H126">
            <v>2027.6569999999999</v>
          </cell>
          <cell r="I126">
            <v>2027.6569999999999</v>
          </cell>
          <cell r="J126">
            <v>1560.0309999999999</v>
          </cell>
        </row>
        <row r="127">
          <cell r="B127" t="str">
            <v>CI D/F pipes - 0.6m long20054.66</v>
          </cell>
          <cell r="C127" t="str">
            <v>CI D/F pipes - 0.6m long</v>
          </cell>
          <cell r="D127">
            <v>200</v>
          </cell>
          <cell r="E127">
            <v>54.66</v>
          </cell>
          <cell r="F127" t="str">
            <v>each</v>
          </cell>
          <cell r="G127">
            <v>1817.4449999999999</v>
          </cell>
          <cell r="H127">
            <v>2891.5139999999997</v>
          </cell>
          <cell r="I127">
            <v>2891.5139999999997</v>
          </cell>
          <cell r="J127">
            <v>2224.6619999999998</v>
          </cell>
        </row>
        <row r="128">
          <cell r="B128" t="str">
            <v>CI D/F pipes - 0.6m long25073.08</v>
          </cell>
          <cell r="C128" t="str">
            <v>CI D/F pipes - 0.6m long</v>
          </cell>
          <cell r="D128">
            <v>250</v>
          </cell>
          <cell r="E128">
            <v>73.08</v>
          </cell>
          <cell r="F128" t="str">
            <v>each</v>
          </cell>
          <cell r="G128">
            <v>2429.91</v>
          </cell>
          <cell r="H128">
            <v>3865.9319999999998</v>
          </cell>
          <cell r="I128">
            <v>3865.9319999999998</v>
          </cell>
          <cell r="J128">
            <v>2974.3560000000002</v>
          </cell>
        </row>
        <row r="129">
          <cell r="B129" t="str">
            <v>CI D/F pipes - 0.6m long30093.26</v>
          </cell>
          <cell r="C129" t="str">
            <v>CI D/F pipes - 0.6m long</v>
          </cell>
          <cell r="D129">
            <v>300</v>
          </cell>
          <cell r="E129">
            <v>93.26</v>
          </cell>
          <cell r="F129" t="str">
            <v>each</v>
          </cell>
          <cell r="G129">
            <v>3100.895</v>
          </cell>
          <cell r="H129">
            <v>4933.4539999999997</v>
          </cell>
          <cell r="I129">
            <v>4933.4539999999997</v>
          </cell>
          <cell r="J129">
            <v>3795.6820000000007</v>
          </cell>
        </row>
        <row r="130">
          <cell r="B130" t="str">
            <v>CI D/F pipes - 0.6m long350118.1</v>
          </cell>
          <cell r="C130" t="str">
            <v>CI D/F pipes - 0.6m long</v>
          </cell>
          <cell r="D130">
            <v>350</v>
          </cell>
          <cell r="E130">
            <v>118.1</v>
          </cell>
          <cell r="F130" t="str">
            <v>each</v>
          </cell>
          <cell r="G130">
            <v>3926.8249999999998</v>
          </cell>
          <cell r="H130">
            <v>6247.49</v>
          </cell>
          <cell r="I130">
            <v>6247.49</v>
          </cell>
          <cell r="J130">
            <v>4806.67</v>
          </cell>
        </row>
        <row r="131">
          <cell r="B131" t="str">
            <v>CI D/F pipes - 0.6m long400144.36</v>
          </cell>
          <cell r="C131" t="str">
            <v>CI D/F pipes - 0.6m long</v>
          </cell>
          <cell r="D131">
            <v>400</v>
          </cell>
          <cell r="E131">
            <v>144.36000000000001</v>
          </cell>
          <cell r="F131" t="str">
            <v>each</v>
          </cell>
          <cell r="G131">
            <v>4799.97</v>
          </cell>
          <cell r="H131">
            <v>7636.6440000000002</v>
          </cell>
          <cell r="I131">
            <v>7636.6440000000002</v>
          </cell>
          <cell r="J131">
            <v>5875.4520000000011</v>
          </cell>
        </row>
        <row r="132">
          <cell r="B132" t="str">
            <v>CI D/F pipes - 0.6m long450171.2</v>
          </cell>
          <cell r="C132" t="str">
            <v>CI D/F pipes - 0.6m long</v>
          </cell>
          <cell r="D132">
            <v>450</v>
          </cell>
          <cell r="E132">
            <v>171.2</v>
          </cell>
          <cell r="F132" t="str">
            <v>each</v>
          </cell>
          <cell r="G132">
            <v>5692.4</v>
          </cell>
          <cell r="H132">
            <v>9056.48</v>
          </cell>
          <cell r="I132">
            <v>9056.48</v>
          </cell>
          <cell r="J132">
            <v>6967.84</v>
          </cell>
        </row>
        <row r="133">
          <cell r="B133" t="str">
            <v>CI D/F pipes - 0.6m long500201.78</v>
          </cell>
          <cell r="C133" t="str">
            <v>CI D/F pipes - 0.6m long</v>
          </cell>
          <cell r="D133">
            <v>500</v>
          </cell>
          <cell r="E133">
            <v>201.78</v>
          </cell>
          <cell r="F133" t="str">
            <v>each</v>
          </cell>
          <cell r="G133">
            <v>6709.1850000000004</v>
          </cell>
          <cell r="H133">
            <v>10674.162</v>
          </cell>
          <cell r="I133">
            <v>10674.162</v>
          </cell>
          <cell r="J133">
            <v>8212.4459999999999</v>
          </cell>
        </row>
        <row r="134">
          <cell r="B134" t="str">
            <v>CI D/F pipes - 0.6m long600271.9</v>
          </cell>
          <cell r="C134" t="str">
            <v>CI D/F pipes - 0.6m long</v>
          </cell>
          <cell r="D134">
            <v>600</v>
          </cell>
          <cell r="E134">
            <v>271.89999999999998</v>
          </cell>
          <cell r="F134" t="str">
            <v>each</v>
          </cell>
          <cell r="G134">
            <v>9040.6749999999993</v>
          </cell>
          <cell r="H134">
            <v>14383.509999999998</v>
          </cell>
          <cell r="I134">
            <v>14383.509999999998</v>
          </cell>
          <cell r="J134">
            <v>11066.33</v>
          </cell>
        </row>
        <row r="135">
          <cell r="B135" t="str">
            <v>Bell mouth807</v>
          </cell>
          <cell r="C135" t="str">
            <v>Bell mouth</v>
          </cell>
          <cell r="D135">
            <v>80</v>
          </cell>
          <cell r="E135">
            <v>7</v>
          </cell>
          <cell r="F135" t="str">
            <v>each</v>
          </cell>
          <cell r="G135">
            <v>232.75</v>
          </cell>
          <cell r="H135">
            <v>370.3</v>
          </cell>
          <cell r="I135">
            <v>370.3</v>
          </cell>
          <cell r="J135">
            <v>284.90000000000003</v>
          </cell>
        </row>
        <row r="136">
          <cell r="B136" t="str">
            <v>Bell mouth1009</v>
          </cell>
          <cell r="C136" t="str">
            <v>Bell mouth</v>
          </cell>
          <cell r="D136">
            <v>100</v>
          </cell>
          <cell r="E136">
            <v>9</v>
          </cell>
          <cell r="F136" t="str">
            <v>each</v>
          </cell>
          <cell r="G136">
            <v>299.25</v>
          </cell>
          <cell r="H136">
            <v>476.09999999999997</v>
          </cell>
          <cell r="I136">
            <v>476.09999999999997</v>
          </cell>
          <cell r="J136">
            <v>366.3</v>
          </cell>
        </row>
        <row r="137">
          <cell r="B137" t="str">
            <v>Bell mouth12512</v>
          </cell>
          <cell r="C137" t="str">
            <v>Bell mouth</v>
          </cell>
          <cell r="D137">
            <v>125</v>
          </cell>
          <cell r="E137">
            <v>12</v>
          </cell>
          <cell r="F137" t="str">
            <v>each</v>
          </cell>
          <cell r="G137">
            <v>399</v>
          </cell>
          <cell r="H137">
            <v>634.79999999999995</v>
          </cell>
          <cell r="I137">
            <v>634.79999999999995</v>
          </cell>
          <cell r="J137">
            <v>488.40000000000003</v>
          </cell>
        </row>
        <row r="138">
          <cell r="B138" t="str">
            <v>Bell mouth15015</v>
          </cell>
          <cell r="C138" t="str">
            <v>Bell mouth</v>
          </cell>
          <cell r="D138">
            <v>150</v>
          </cell>
          <cell r="E138">
            <v>15</v>
          </cell>
          <cell r="F138" t="str">
            <v>each</v>
          </cell>
          <cell r="G138">
            <v>498.75</v>
          </cell>
          <cell r="H138">
            <v>793.5</v>
          </cell>
          <cell r="I138">
            <v>793.5</v>
          </cell>
          <cell r="J138">
            <v>610.5</v>
          </cell>
        </row>
        <row r="139">
          <cell r="B139" t="str">
            <v>Bell mouth20023</v>
          </cell>
          <cell r="C139" t="str">
            <v>Bell mouth</v>
          </cell>
          <cell r="D139">
            <v>200</v>
          </cell>
          <cell r="E139">
            <v>23</v>
          </cell>
          <cell r="F139" t="str">
            <v>each</v>
          </cell>
          <cell r="G139">
            <v>764.75</v>
          </cell>
          <cell r="H139">
            <v>1216.7</v>
          </cell>
          <cell r="I139">
            <v>1216.7</v>
          </cell>
          <cell r="J139">
            <v>936.1</v>
          </cell>
        </row>
        <row r="140">
          <cell r="B140" t="str">
            <v>Bell mouth25031</v>
          </cell>
          <cell r="C140" t="str">
            <v>Bell mouth</v>
          </cell>
          <cell r="D140">
            <v>250</v>
          </cell>
          <cell r="E140">
            <v>31</v>
          </cell>
          <cell r="F140" t="str">
            <v>each</v>
          </cell>
          <cell r="G140">
            <v>1030.75</v>
          </cell>
          <cell r="H140">
            <v>1639.8999999999999</v>
          </cell>
          <cell r="I140">
            <v>1639.8999999999999</v>
          </cell>
          <cell r="J140">
            <v>1261.7</v>
          </cell>
        </row>
        <row r="141">
          <cell r="B141" t="str">
            <v>Bell mouth30045</v>
          </cell>
          <cell r="C141" t="str">
            <v>Bell mouth</v>
          </cell>
          <cell r="D141">
            <v>300</v>
          </cell>
          <cell r="E141">
            <v>45</v>
          </cell>
          <cell r="F141" t="str">
            <v>each</v>
          </cell>
          <cell r="G141">
            <v>1496.25</v>
          </cell>
          <cell r="H141">
            <v>2380.5</v>
          </cell>
          <cell r="I141">
            <v>2380.5</v>
          </cell>
          <cell r="J141">
            <v>1831.5000000000002</v>
          </cell>
        </row>
        <row r="142">
          <cell r="B142" t="str">
            <v>Bell mouth35058</v>
          </cell>
          <cell r="C142" t="str">
            <v>Bell mouth</v>
          </cell>
          <cell r="D142">
            <v>350</v>
          </cell>
          <cell r="E142">
            <v>58</v>
          </cell>
          <cell r="F142" t="str">
            <v>each</v>
          </cell>
          <cell r="G142">
            <v>1928.5</v>
          </cell>
          <cell r="H142">
            <v>3068.2</v>
          </cell>
          <cell r="I142">
            <v>3068.2</v>
          </cell>
          <cell r="J142">
            <v>2360.6000000000004</v>
          </cell>
        </row>
        <row r="143">
          <cell r="B143" t="str">
            <v>Bell mouth40080</v>
          </cell>
          <cell r="C143" t="str">
            <v>Bell mouth</v>
          </cell>
          <cell r="D143">
            <v>400</v>
          </cell>
          <cell r="E143">
            <v>80</v>
          </cell>
          <cell r="F143" t="str">
            <v>each</v>
          </cell>
          <cell r="G143">
            <v>2660</v>
          </cell>
          <cell r="H143">
            <v>4232</v>
          </cell>
          <cell r="I143">
            <v>4232</v>
          </cell>
          <cell r="J143">
            <v>3256</v>
          </cell>
        </row>
        <row r="144">
          <cell r="B144" t="str">
            <v>Bell mouth45093</v>
          </cell>
          <cell r="C144" t="str">
            <v>Bell mouth</v>
          </cell>
          <cell r="D144">
            <v>450</v>
          </cell>
          <cell r="E144">
            <v>93</v>
          </cell>
          <cell r="F144" t="str">
            <v>each</v>
          </cell>
          <cell r="G144">
            <v>3092.25</v>
          </cell>
          <cell r="H144">
            <v>4919.7</v>
          </cell>
          <cell r="I144">
            <v>4919.7</v>
          </cell>
          <cell r="J144">
            <v>3785.1000000000004</v>
          </cell>
        </row>
        <row r="145">
          <cell r="B145" t="str">
            <v>Bell mouth500120</v>
          </cell>
          <cell r="C145" t="str">
            <v>Bell mouth</v>
          </cell>
          <cell r="D145">
            <v>500</v>
          </cell>
          <cell r="E145">
            <v>120</v>
          </cell>
          <cell r="F145" t="str">
            <v>each</v>
          </cell>
          <cell r="G145">
            <v>3990</v>
          </cell>
          <cell r="H145">
            <v>6348</v>
          </cell>
          <cell r="I145">
            <v>6348</v>
          </cell>
          <cell r="J145">
            <v>4884</v>
          </cell>
        </row>
        <row r="146">
          <cell r="B146" t="str">
            <v>Bell mouth600201</v>
          </cell>
          <cell r="C146" t="str">
            <v>Bell mouth</v>
          </cell>
          <cell r="D146">
            <v>600</v>
          </cell>
          <cell r="E146">
            <v>201</v>
          </cell>
          <cell r="F146" t="str">
            <v>each</v>
          </cell>
          <cell r="G146">
            <v>6683.25</v>
          </cell>
          <cell r="H146">
            <v>10632.9</v>
          </cell>
          <cell r="I146">
            <v>10632.9</v>
          </cell>
          <cell r="J146">
            <v>8180.7000000000007</v>
          </cell>
        </row>
        <row r="147">
          <cell r="B147" t="str">
            <v>CI D/F Bend 90deg8013</v>
          </cell>
          <cell r="C147" t="str">
            <v>CI D/F Bend 90deg</v>
          </cell>
          <cell r="D147">
            <v>80</v>
          </cell>
          <cell r="E147">
            <v>13</v>
          </cell>
          <cell r="F147" t="str">
            <v>each</v>
          </cell>
          <cell r="G147">
            <v>432.25</v>
          </cell>
          <cell r="H147">
            <v>687.69999999999993</v>
          </cell>
          <cell r="I147">
            <v>687.69999999999993</v>
          </cell>
          <cell r="J147">
            <v>529.1</v>
          </cell>
        </row>
        <row r="148">
          <cell r="B148" t="str">
            <v>CI D/F Bend 90deg10017</v>
          </cell>
          <cell r="C148" t="str">
            <v>CI D/F Bend 90deg</v>
          </cell>
          <cell r="D148">
            <v>100</v>
          </cell>
          <cell r="E148">
            <v>17</v>
          </cell>
          <cell r="F148" t="str">
            <v>each</v>
          </cell>
          <cell r="G148">
            <v>565.25</v>
          </cell>
          <cell r="H148">
            <v>899.3</v>
          </cell>
          <cell r="I148">
            <v>899.3</v>
          </cell>
          <cell r="J148">
            <v>691.90000000000009</v>
          </cell>
        </row>
        <row r="149">
          <cell r="B149" t="str">
            <v>CI D/F Bend 90deg12523</v>
          </cell>
          <cell r="C149" t="str">
            <v>CI D/F Bend 90deg</v>
          </cell>
          <cell r="D149">
            <v>125</v>
          </cell>
          <cell r="E149">
            <v>23</v>
          </cell>
          <cell r="F149" t="str">
            <v>each</v>
          </cell>
          <cell r="G149">
            <v>764.75</v>
          </cell>
          <cell r="H149">
            <v>1216.7</v>
          </cell>
          <cell r="I149">
            <v>1216.7</v>
          </cell>
          <cell r="J149">
            <v>936.1</v>
          </cell>
        </row>
        <row r="150">
          <cell r="B150" t="str">
            <v>CI D/F Bend 90deg15031</v>
          </cell>
          <cell r="C150" t="str">
            <v>CI D/F Bend 90deg</v>
          </cell>
          <cell r="D150">
            <v>150</v>
          </cell>
          <cell r="E150">
            <v>31</v>
          </cell>
          <cell r="F150" t="str">
            <v>each</v>
          </cell>
          <cell r="G150">
            <v>1030.75</v>
          </cell>
          <cell r="H150">
            <v>1639.8999999999999</v>
          </cell>
          <cell r="I150">
            <v>1639.8999999999999</v>
          </cell>
          <cell r="J150">
            <v>1261.7</v>
          </cell>
        </row>
        <row r="151">
          <cell r="B151" t="str">
            <v>CI D/F Bend 90deg20049</v>
          </cell>
          <cell r="C151" t="str">
            <v>CI D/F Bend 90deg</v>
          </cell>
          <cell r="D151">
            <v>200</v>
          </cell>
          <cell r="E151">
            <v>49</v>
          </cell>
          <cell r="F151" t="str">
            <v>each</v>
          </cell>
          <cell r="G151">
            <v>1629.25</v>
          </cell>
          <cell r="H151">
            <v>2592.1</v>
          </cell>
          <cell r="I151">
            <v>2592.1</v>
          </cell>
          <cell r="J151">
            <v>1994.3000000000002</v>
          </cell>
        </row>
        <row r="152">
          <cell r="B152" t="str">
            <v>CI D/F Bend 90deg25072</v>
          </cell>
          <cell r="C152" t="str">
            <v>CI D/F Bend 90deg</v>
          </cell>
          <cell r="D152">
            <v>250</v>
          </cell>
          <cell r="E152">
            <v>72</v>
          </cell>
          <cell r="F152" t="str">
            <v>each</v>
          </cell>
          <cell r="G152">
            <v>2394</v>
          </cell>
          <cell r="H152">
            <v>3808.7999999999997</v>
          </cell>
          <cell r="I152">
            <v>3808.7999999999997</v>
          </cell>
          <cell r="J152">
            <v>2930.4</v>
          </cell>
        </row>
        <row r="153">
          <cell r="B153" t="str">
            <v>CI D/F Bend 90deg300100</v>
          </cell>
          <cell r="C153" t="str">
            <v>CI D/F Bend 90deg</v>
          </cell>
          <cell r="D153">
            <v>300</v>
          </cell>
          <cell r="E153">
            <v>100</v>
          </cell>
          <cell r="F153" t="str">
            <v>each</v>
          </cell>
          <cell r="G153">
            <v>3325</v>
          </cell>
          <cell r="H153">
            <v>5290</v>
          </cell>
          <cell r="I153">
            <v>5290</v>
          </cell>
          <cell r="J153">
            <v>4070.0000000000005</v>
          </cell>
        </row>
        <row r="154">
          <cell r="B154" t="str">
            <v>CI D/F Bend 90deg350137</v>
          </cell>
          <cell r="C154" t="str">
            <v>CI D/F Bend 90deg</v>
          </cell>
          <cell r="D154">
            <v>350</v>
          </cell>
          <cell r="E154">
            <v>137</v>
          </cell>
          <cell r="F154" t="str">
            <v>each</v>
          </cell>
          <cell r="G154">
            <v>4555.25</v>
          </cell>
          <cell r="H154">
            <v>7247.3</v>
          </cell>
          <cell r="I154">
            <v>7247.3</v>
          </cell>
          <cell r="J154">
            <v>5575.9000000000005</v>
          </cell>
        </row>
        <row r="155">
          <cell r="B155" t="str">
            <v>CI D/F Bend 90deg400181</v>
          </cell>
          <cell r="C155" t="str">
            <v>CI D/F Bend 90deg</v>
          </cell>
          <cell r="D155">
            <v>400</v>
          </cell>
          <cell r="E155">
            <v>181</v>
          </cell>
          <cell r="F155" t="str">
            <v>each</v>
          </cell>
          <cell r="G155">
            <v>6018.25</v>
          </cell>
          <cell r="H155">
            <v>9574.9</v>
          </cell>
          <cell r="I155">
            <v>9574.9</v>
          </cell>
          <cell r="J155">
            <v>7366.7000000000007</v>
          </cell>
        </row>
        <row r="156">
          <cell r="B156" t="str">
            <v>CI D/F Bend 90deg450226</v>
          </cell>
          <cell r="C156" t="str">
            <v>CI D/F Bend 90deg</v>
          </cell>
          <cell r="D156">
            <v>450</v>
          </cell>
          <cell r="E156">
            <v>226</v>
          </cell>
          <cell r="F156" t="str">
            <v>each</v>
          </cell>
          <cell r="G156">
            <v>7514.5</v>
          </cell>
          <cell r="H156">
            <v>11955.4</v>
          </cell>
          <cell r="I156">
            <v>11955.4</v>
          </cell>
          <cell r="J156">
            <v>9198.2000000000007</v>
          </cell>
        </row>
        <row r="157">
          <cell r="B157" t="str">
            <v>CI D/F Bend 90deg500290</v>
          </cell>
          <cell r="C157" t="str">
            <v>CI D/F Bend 90deg</v>
          </cell>
          <cell r="D157">
            <v>500</v>
          </cell>
          <cell r="E157">
            <v>290</v>
          </cell>
          <cell r="F157" t="str">
            <v>each</v>
          </cell>
          <cell r="G157">
            <v>9642.5</v>
          </cell>
          <cell r="H157">
            <v>15341</v>
          </cell>
          <cell r="I157">
            <v>15341</v>
          </cell>
          <cell r="J157">
            <v>11803</v>
          </cell>
        </row>
        <row r="158">
          <cell r="B158" t="str">
            <v>CI D/F Bend 90deg600442</v>
          </cell>
          <cell r="C158" t="str">
            <v>CI D/F Bend 90deg</v>
          </cell>
          <cell r="D158">
            <v>600</v>
          </cell>
          <cell r="E158">
            <v>442</v>
          </cell>
          <cell r="F158" t="str">
            <v>each</v>
          </cell>
          <cell r="G158">
            <v>14696.5</v>
          </cell>
          <cell r="H158">
            <v>23381.8</v>
          </cell>
          <cell r="I158">
            <v>23381.8</v>
          </cell>
          <cell r="J158">
            <v>17989.400000000001</v>
          </cell>
        </row>
        <row r="159">
          <cell r="B159" t="str">
            <v>Tail piece8012</v>
          </cell>
          <cell r="C159" t="str">
            <v>Tail piece</v>
          </cell>
          <cell r="D159">
            <v>80</v>
          </cell>
          <cell r="E159">
            <v>12</v>
          </cell>
          <cell r="F159" t="str">
            <v>each</v>
          </cell>
          <cell r="G159">
            <v>399</v>
          </cell>
          <cell r="H159">
            <v>634.79999999999995</v>
          </cell>
          <cell r="I159">
            <v>634.79999999999995</v>
          </cell>
          <cell r="J159">
            <v>488.40000000000003</v>
          </cell>
        </row>
        <row r="160">
          <cell r="B160" t="str">
            <v>Tail piece10013.513</v>
          </cell>
          <cell r="C160" t="str">
            <v>Tail piece</v>
          </cell>
          <cell r="D160">
            <v>100</v>
          </cell>
          <cell r="E160">
            <v>13.513</v>
          </cell>
          <cell r="F160" t="str">
            <v>each</v>
          </cell>
          <cell r="G160">
            <v>449.30725000000001</v>
          </cell>
          <cell r="H160">
            <v>714.83769999999993</v>
          </cell>
          <cell r="I160">
            <v>714.83769999999993</v>
          </cell>
          <cell r="J160">
            <v>549.97910000000002</v>
          </cell>
        </row>
        <row r="161">
          <cell r="B161" t="str">
            <v>Tail piece12519</v>
          </cell>
          <cell r="C161" t="str">
            <v>Tail piece</v>
          </cell>
          <cell r="D161">
            <v>125</v>
          </cell>
          <cell r="E161">
            <v>19</v>
          </cell>
          <cell r="F161" t="str">
            <v>each</v>
          </cell>
          <cell r="G161">
            <v>631.75</v>
          </cell>
          <cell r="H161">
            <v>1005.1</v>
          </cell>
          <cell r="I161">
            <v>1005.1</v>
          </cell>
          <cell r="J161">
            <v>773.30000000000007</v>
          </cell>
        </row>
        <row r="162">
          <cell r="B162" t="str">
            <v>Tail piece15023</v>
          </cell>
          <cell r="C162" t="str">
            <v>Tail piece</v>
          </cell>
          <cell r="D162">
            <v>150</v>
          </cell>
          <cell r="E162">
            <v>23</v>
          </cell>
          <cell r="F162" t="str">
            <v>each</v>
          </cell>
          <cell r="G162">
            <v>764.75</v>
          </cell>
          <cell r="H162">
            <v>1216.7</v>
          </cell>
          <cell r="I162">
            <v>1216.7</v>
          </cell>
          <cell r="J162">
            <v>936.1</v>
          </cell>
        </row>
        <row r="163">
          <cell r="B163" t="str">
            <v>Tail piece20038.97</v>
          </cell>
          <cell r="C163" t="str">
            <v>Tail piece</v>
          </cell>
          <cell r="D163">
            <v>200</v>
          </cell>
          <cell r="E163">
            <v>38.97</v>
          </cell>
          <cell r="F163" t="str">
            <v>each</v>
          </cell>
          <cell r="G163">
            <v>1295.7525000000001</v>
          </cell>
          <cell r="H163">
            <v>2061.5129999999999</v>
          </cell>
          <cell r="I163">
            <v>2061.5129999999999</v>
          </cell>
          <cell r="J163">
            <v>1586.079</v>
          </cell>
        </row>
        <row r="164">
          <cell r="B164" t="str">
            <v>Tail piece25053</v>
          </cell>
          <cell r="C164" t="str">
            <v>Tail piece</v>
          </cell>
          <cell r="D164">
            <v>250</v>
          </cell>
          <cell r="E164">
            <v>53</v>
          </cell>
          <cell r="F164" t="str">
            <v>each</v>
          </cell>
          <cell r="G164">
            <v>1762.25</v>
          </cell>
          <cell r="H164">
            <v>2803.7</v>
          </cell>
          <cell r="I164">
            <v>2803.7</v>
          </cell>
          <cell r="J164">
            <v>2157.1000000000004</v>
          </cell>
        </row>
        <row r="165">
          <cell r="B165" t="str">
            <v>Tail piece30068</v>
          </cell>
          <cell r="C165" t="str">
            <v>Tail piece</v>
          </cell>
          <cell r="D165">
            <v>300</v>
          </cell>
          <cell r="E165">
            <v>68</v>
          </cell>
          <cell r="F165" t="str">
            <v>each</v>
          </cell>
          <cell r="G165">
            <v>2261</v>
          </cell>
          <cell r="H165">
            <v>3597.2</v>
          </cell>
          <cell r="I165">
            <v>3597.2</v>
          </cell>
          <cell r="J165">
            <v>2767.6000000000004</v>
          </cell>
        </row>
        <row r="166">
          <cell r="B166" t="str">
            <v>Tail piece35089.44</v>
          </cell>
          <cell r="C166" t="str">
            <v>Tail piece</v>
          </cell>
          <cell r="D166">
            <v>350</v>
          </cell>
          <cell r="E166">
            <v>89.44</v>
          </cell>
          <cell r="F166" t="str">
            <v>each</v>
          </cell>
          <cell r="G166">
            <v>2973.88</v>
          </cell>
          <cell r="H166">
            <v>4731.3760000000002</v>
          </cell>
          <cell r="I166">
            <v>4731.3760000000002</v>
          </cell>
          <cell r="J166">
            <v>3640.2080000000001</v>
          </cell>
        </row>
        <row r="167">
          <cell r="B167" t="str">
            <v>Tail piece400108.86</v>
          </cell>
          <cell r="C167" t="str">
            <v>Tail piece</v>
          </cell>
          <cell r="D167">
            <v>400</v>
          </cell>
          <cell r="E167">
            <v>108.86</v>
          </cell>
          <cell r="F167" t="str">
            <v>each</v>
          </cell>
          <cell r="G167">
            <v>3619.5949999999998</v>
          </cell>
          <cell r="H167">
            <v>5758.6939999999995</v>
          </cell>
          <cell r="I167">
            <v>5758.6939999999995</v>
          </cell>
          <cell r="J167">
            <v>4430.6019999999999</v>
          </cell>
        </row>
        <row r="168">
          <cell r="B168" t="str">
            <v>Tail piece450127.62</v>
          </cell>
          <cell r="C168" t="str">
            <v>Tail piece</v>
          </cell>
          <cell r="D168">
            <v>450</v>
          </cell>
          <cell r="E168">
            <v>127.62</v>
          </cell>
          <cell r="F168" t="str">
            <v>each</v>
          </cell>
          <cell r="G168">
            <v>4243.3649999999998</v>
          </cell>
          <cell r="H168">
            <v>6751.098</v>
          </cell>
          <cell r="I168">
            <v>6751.098</v>
          </cell>
          <cell r="J168">
            <v>5194.1340000000009</v>
          </cell>
        </row>
        <row r="169">
          <cell r="B169" t="str">
            <v>Tail piece500151.48</v>
          </cell>
          <cell r="C169" t="str">
            <v>Tail piece</v>
          </cell>
          <cell r="D169">
            <v>500</v>
          </cell>
          <cell r="E169">
            <v>151.47999999999999</v>
          </cell>
          <cell r="F169" t="str">
            <v>each</v>
          </cell>
          <cell r="G169">
            <v>5036.71</v>
          </cell>
          <cell r="H169">
            <v>8013.2919999999995</v>
          </cell>
          <cell r="I169">
            <v>8013.2919999999995</v>
          </cell>
          <cell r="J169">
            <v>6165.2359999999999</v>
          </cell>
        </row>
        <row r="170">
          <cell r="B170" t="str">
            <v>Tail piece600204.11</v>
          </cell>
          <cell r="C170" t="str">
            <v>Tail piece</v>
          </cell>
          <cell r="D170">
            <v>600</v>
          </cell>
          <cell r="E170">
            <v>204.11</v>
          </cell>
          <cell r="F170" t="str">
            <v>each</v>
          </cell>
          <cell r="G170">
            <v>6786.6575000000003</v>
          </cell>
          <cell r="H170">
            <v>10797.419</v>
          </cell>
          <cell r="I170">
            <v>10797.419</v>
          </cell>
          <cell r="J170">
            <v>8307.2770000000019</v>
          </cell>
        </row>
        <row r="171">
          <cell r="B171" t="str">
            <v>Duckfoot bend8021</v>
          </cell>
          <cell r="C171" t="str">
            <v>Duckfoot bend</v>
          </cell>
          <cell r="D171">
            <v>80</v>
          </cell>
          <cell r="E171">
            <v>21</v>
          </cell>
          <cell r="F171" t="str">
            <v>each</v>
          </cell>
          <cell r="G171">
            <v>698.25</v>
          </cell>
          <cell r="H171">
            <v>1110.8999999999999</v>
          </cell>
          <cell r="I171">
            <v>1110.8999999999999</v>
          </cell>
          <cell r="J171">
            <v>854.7</v>
          </cell>
        </row>
        <row r="172">
          <cell r="B172" t="str">
            <v>Duckfoot bend10026</v>
          </cell>
          <cell r="C172" t="str">
            <v>Duckfoot bend</v>
          </cell>
          <cell r="D172">
            <v>100</v>
          </cell>
          <cell r="E172">
            <v>26</v>
          </cell>
          <cell r="F172" t="str">
            <v>each</v>
          </cell>
          <cell r="G172">
            <v>864.5</v>
          </cell>
          <cell r="H172">
            <v>1375.3999999999999</v>
          </cell>
          <cell r="I172">
            <v>1375.3999999999999</v>
          </cell>
          <cell r="J172">
            <v>1058.2</v>
          </cell>
        </row>
        <row r="173">
          <cell r="B173" t="str">
            <v>Duckfoot bend12536</v>
          </cell>
          <cell r="C173" t="str">
            <v>Duckfoot bend</v>
          </cell>
          <cell r="D173">
            <v>125</v>
          </cell>
          <cell r="E173">
            <v>36</v>
          </cell>
          <cell r="F173" t="str">
            <v>each</v>
          </cell>
          <cell r="G173">
            <v>1197</v>
          </cell>
          <cell r="H173">
            <v>1904.3999999999999</v>
          </cell>
          <cell r="I173">
            <v>1904.3999999999999</v>
          </cell>
          <cell r="J173">
            <v>1465.2</v>
          </cell>
        </row>
        <row r="174">
          <cell r="B174" t="str">
            <v>Duckfoot bend15046.97</v>
          </cell>
          <cell r="C174" t="str">
            <v>Duckfoot bend</v>
          </cell>
          <cell r="D174">
            <v>150</v>
          </cell>
          <cell r="E174">
            <v>46.97</v>
          </cell>
          <cell r="F174" t="str">
            <v>each</v>
          </cell>
          <cell r="G174">
            <v>1561.7525000000001</v>
          </cell>
          <cell r="H174">
            <v>2484.7129999999997</v>
          </cell>
          <cell r="I174">
            <v>2484.7129999999997</v>
          </cell>
          <cell r="J174">
            <v>1911.6790000000001</v>
          </cell>
        </row>
        <row r="175">
          <cell r="B175" t="str">
            <v>Duckfoot bend20074</v>
          </cell>
          <cell r="C175" t="str">
            <v>Duckfoot bend</v>
          </cell>
          <cell r="D175">
            <v>200</v>
          </cell>
          <cell r="E175">
            <v>74</v>
          </cell>
          <cell r="F175" t="str">
            <v>each</v>
          </cell>
          <cell r="G175">
            <v>2460.5</v>
          </cell>
          <cell r="H175">
            <v>3914.6</v>
          </cell>
          <cell r="I175">
            <v>3914.6</v>
          </cell>
          <cell r="J175">
            <v>3011.8</v>
          </cell>
        </row>
        <row r="176">
          <cell r="B176" t="str">
            <v>Duckfoot bend250111</v>
          </cell>
          <cell r="C176" t="str">
            <v>Duckfoot bend</v>
          </cell>
          <cell r="D176">
            <v>250</v>
          </cell>
          <cell r="E176">
            <v>111</v>
          </cell>
          <cell r="F176" t="str">
            <v>each</v>
          </cell>
          <cell r="G176">
            <v>3690.75</v>
          </cell>
          <cell r="H176">
            <v>5871.9</v>
          </cell>
          <cell r="I176">
            <v>5871.9</v>
          </cell>
          <cell r="J176">
            <v>4517.7000000000007</v>
          </cell>
        </row>
        <row r="177">
          <cell r="B177" t="str">
            <v>Duckfoot bend300156</v>
          </cell>
          <cell r="C177" t="str">
            <v>Duckfoot bend</v>
          </cell>
          <cell r="D177">
            <v>300</v>
          </cell>
          <cell r="E177">
            <v>156</v>
          </cell>
          <cell r="F177" t="str">
            <v>each</v>
          </cell>
          <cell r="G177">
            <v>5187</v>
          </cell>
          <cell r="H177">
            <v>8252.4</v>
          </cell>
          <cell r="I177">
            <v>8252.4</v>
          </cell>
          <cell r="J177">
            <v>6349.2000000000007</v>
          </cell>
        </row>
        <row r="178">
          <cell r="B178" t="str">
            <v>Duckfoot bend350214</v>
          </cell>
          <cell r="C178" t="str">
            <v>Duckfoot bend</v>
          </cell>
          <cell r="D178">
            <v>350</v>
          </cell>
          <cell r="E178">
            <v>214</v>
          </cell>
          <cell r="F178" t="str">
            <v>each</v>
          </cell>
          <cell r="G178">
            <v>7115.5</v>
          </cell>
          <cell r="H178">
            <v>11320.6</v>
          </cell>
          <cell r="I178">
            <v>11320.6</v>
          </cell>
          <cell r="J178">
            <v>8709.8000000000011</v>
          </cell>
        </row>
        <row r="179">
          <cell r="B179" t="str">
            <v>Duckfoot bend400281</v>
          </cell>
          <cell r="C179" t="str">
            <v>Duckfoot bend</v>
          </cell>
          <cell r="D179">
            <v>400</v>
          </cell>
          <cell r="E179">
            <v>281</v>
          </cell>
          <cell r="F179" t="str">
            <v>each</v>
          </cell>
          <cell r="G179">
            <v>9343.25</v>
          </cell>
          <cell r="H179">
            <v>14864.9</v>
          </cell>
          <cell r="I179">
            <v>14864.9</v>
          </cell>
          <cell r="J179">
            <v>11436.7</v>
          </cell>
        </row>
        <row r="180">
          <cell r="B180" t="str">
            <v>Duckfoot bend450350</v>
          </cell>
          <cell r="C180" t="str">
            <v>Duckfoot bend</v>
          </cell>
          <cell r="D180">
            <v>450</v>
          </cell>
          <cell r="E180">
            <v>350</v>
          </cell>
          <cell r="F180" t="str">
            <v>each</v>
          </cell>
          <cell r="G180">
            <v>11637.5</v>
          </cell>
          <cell r="H180">
            <v>18515</v>
          </cell>
          <cell r="I180">
            <v>18515</v>
          </cell>
          <cell r="J180">
            <v>14245.000000000002</v>
          </cell>
        </row>
        <row r="181">
          <cell r="B181" t="str">
            <v>Duckfoot bend500446</v>
          </cell>
          <cell r="C181" t="str">
            <v>Duckfoot bend</v>
          </cell>
          <cell r="D181">
            <v>500</v>
          </cell>
          <cell r="E181">
            <v>446</v>
          </cell>
          <cell r="F181" t="str">
            <v>each</v>
          </cell>
          <cell r="G181">
            <v>14829.5</v>
          </cell>
          <cell r="H181">
            <v>23593.399999999998</v>
          </cell>
          <cell r="I181">
            <v>23593.399999999998</v>
          </cell>
          <cell r="J181">
            <v>18152.2</v>
          </cell>
        </row>
        <row r="182">
          <cell r="B182" t="str">
            <v>Duckfoot bend600677</v>
          </cell>
          <cell r="C182" t="str">
            <v>Duckfoot bend</v>
          </cell>
          <cell r="D182">
            <v>600</v>
          </cell>
          <cell r="E182">
            <v>677</v>
          </cell>
          <cell r="F182" t="str">
            <v>each</v>
          </cell>
          <cell r="G182">
            <v>22510.25</v>
          </cell>
          <cell r="H182">
            <v>35813.299999999996</v>
          </cell>
          <cell r="I182">
            <v>35813.299999999996</v>
          </cell>
          <cell r="J182">
            <v>27553.9</v>
          </cell>
        </row>
        <row r="183">
          <cell r="B183" t="str">
            <v>Semicircular bend8025.44</v>
          </cell>
          <cell r="C183" t="str">
            <v>Semicircular bend</v>
          </cell>
          <cell r="D183">
            <v>80</v>
          </cell>
          <cell r="E183">
            <v>25.44</v>
          </cell>
          <cell r="F183" t="str">
            <v>each</v>
          </cell>
          <cell r="G183">
            <v>845.88</v>
          </cell>
          <cell r="H183">
            <v>1345.7760000000001</v>
          </cell>
          <cell r="I183">
            <v>1345.7760000000001</v>
          </cell>
          <cell r="J183">
            <v>1035.4080000000001</v>
          </cell>
        </row>
        <row r="184">
          <cell r="B184" t="str">
            <v>Semicircular bend10035.35</v>
          </cell>
          <cell r="C184" t="str">
            <v>Semicircular bend</v>
          </cell>
          <cell r="D184">
            <v>100</v>
          </cell>
          <cell r="E184">
            <v>35.35</v>
          </cell>
          <cell r="F184" t="str">
            <v>each</v>
          </cell>
          <cell r="G184">
            <v>1175.3875</v>
          </cell>
          <cell r="H184">
            <v>1870.0150000000001</v>
          </cell>
          <cell r="I184">
            <v>1870.0150000000001</v>
          </cell>
          <cell r="J184">
            <v>1438.7450000000001</v>
          </cell>
        </row>
        <row r="185">
          <cell r="B185" t="str">
            <v>Semicircular bend12550.8</v>
          </cell>
          <cell r="C185" t="str">
            <v>Semicircular bend</v>
          </cell>
          <cell r="D185">
            <v>125</v>
          </cell>
          <cell r="E185">
            <v>50.8</v>
          </cell>
          <cell r="F185" t="str">
            <v>each</v>
          </cell>
          <cell r="G185">
            <v>1689.1</v>
          </cell>
          <cell r="H185">
            <v>2687.3199999999997</v>
          </cell>
          <cell r="I185">
            <v>2687.3199999999997</v>
          </cell>
          <cell r="J185">
            <v>2067.56</v>
          </cell>
        </row>
        <row r="186">
          <cell r="B186" t="str">
            <v>Semicircular bend15071.12</v>
          </cell>
          <cell r="C186" t="str">
            <v>Semicircular bend</v>
          </cell>
          <cell r="D186">
            <v>150</v>
          </cell>
          <cell r="E186">
            <v>71.12</v>
          </cell>
          <cell r="F186" t="str">
            <v>each</v>
          </cell>
          <cell r="G186">
            <v>2364.7400000000002</v>
          </cell>
          <cell r="H186">
            <v>3762.248</v>
          </cell>
          <cell r="I186">
            <v>3762.248</v>
          </cell>
          <cell r="J186">
            <v>2894.5840000000003</v>
          </cell>
        </row>
        <row r="187">
          <cell r="B187" t="str">
            <v>Semicircular bend200116.85</v>
          </cell>
          <cell r="C187" t="str">
            <v>Semicircular bend</v>
          </cell>
          <cell r="D187">
            <v>200</v>
          </cell>
          <cell r="E187">
            <v>116.85</v>
          </cell>
          <cell r="F187" t="str">
            <v>each</v>
          </cell>
          <cell r="G187">
            <v>3885.2624999999998</v>
          </cell>
          <cell r="H187">
            <v>6181.3649999999998</v>
          </cell>
          <cell r="I187">
            <v>6181.3649999999998</v>
          </cell>
          <cell r="J187">
            <v>4755.7950000000001</v>
          </cell>
        </row>
        <row r="188">
          <cell r="B188" t="str">
            <v>Sluice valve80</v>
          </cell>
          <cell r="C188" t="str">
            <v>Sluice valve</v>
          </cell>
          <cell r="D188">
            <v>80</v>
          </cell>
          <cell r="F188" t="str">
            <v>each</v>
          </cell>
          <cell r="G188">
            <v>3273</v>
          </cell>
          <cell r="H188">
            <v>4255</v>
          </cell>
          <cell r="I188">
            <v>4255</v>
          </cell>
          <cell r="J188">
            <v>4255</v>
          </cell>
        </row>
        <row r="189">
          <cell r="B189" t="str">
            <v>Sluice valve100</v>
          </cell>
          <cell r="C189" t="str">
            <v>Sluice valve</v>
          </cell>
          <cell r="D189">
            <v>100</v>
          </cell>
          <cell r="F189" t="str">
            <v>each</v>
          </cell>
          <cell r="G189">
            <v>4364</v>
          </cell>
          <cell r="H189">
            <v>5673</v>
          </cell>
          <cell r="I189">
            <v>5673</v>
          </cell>
          <cell r="J189">
            <v>5673</v>
          </cell>
        </row>
        <row r="190">
          <cell r="B190" t="str">
            <v>Sluice valve125</v>
          </cell>
          <cell r="C190" t="str">
            <v>Sluice valve</v>
          </cell>
          <cell r="D190">
            <v>125</v>
          </cell>
          <cell r="F190" t="str">
            <v>each</v>
          </cell>
          <cell r="G190">
            <v>5454</v>
          </cell>
          <cell r="H190">
            <v>7090</v>
          </cell>
          <cell r="I190">
            <v>7090</v>
          </cell>
          <cell r="J190">
            <v>7090</v>
          </cell>
        </row>
        <row r="191">
          <cell r="B191" t="str">
            <v>Sluice valve150</v>
          </cell>
          <cell r="C191" t="str">
            <v>Sluice valve</v>
          </cell>
          <cell r="D191">
            <v>150</v>
          </cell>
          <cell r="F191" t="str">
            <v>each</v>
          </cell>
          <cell r="G191">
            <v>6545</v>
          </cell>
          <cell r="H191">
            <v>8509</v>
          </cell>
          <cell r="I191">
            <v>8509</v>
          </cell>
          <cell r="J191">
            <v>8509</v>
          </cell>
        </row>
        <row r="192">
          <cell r="B192" t="str">
            <v>Sluice valve200</v>
          </cell>
          <cell r="C192" t="str">
            <v>Sluice valve</v>
          </cell>
          <cell r="D192">
            <v>200</v>
          </cell>
          <cell r="F192" t="str">
            <v>each</v>
          </cell>
          <cell r="G192">
            <v>11472</v>
          </cell>
          <cell r="H192">
            <v>14914</v>
          </cell>
          <cell r="I192">
            <v>14914</v>
          </cell>
          <cell r="J192">
            <v>14914</v>
          </cell>
        </row>
        <row r="193">
          <cell r="B193" t="str">
            <v>Sluice valve250</v>
          </cell>
          <cell r="C193" t="str">
            <v>Sluice valve</v>
          </cell>
          <cell r="D193">
            <v>250</v>
          </cell>
          <cell r="F193" t="str">
            <v>each</v>
          </cell>
          <cell r="G193">
            <v>16226</v>
          </cell>
          <cell r="H193">
            <v>21094</v>
          </cell>
          <cell r="I193">
            <v>21094</v>
          </cell>
          <cell r="J193">
            <v>21094</v>
          </cell>
        </row>
        <row r="194">
          <cell r="B194" t="str">
            <v>Sluice valve300</v>
          </cell>
          <cell r="C194" t="str">
            <v>Sluice valve</v>
          </cell>
          <cell r="D194">
            <v>300</v>
          </cell>
          <cell r="F194" t="str">
            <v>each</v>
          </cell>
          <cell r="G194">
            <v>22274</v>
          </cell>
          <cell r="H194">
            <v>28956</v>
          </cell>
          <cell r="I194">
            <v>28956</v>
          </cell>
          <cell r="J194">
            <v>28956</v>
          </cell>
        </row>
        <row r="195">
          <cell r="B195" t="str">
            <v>Sluice valve350</v>
          </cell>
          <cell r="C195" t="str">
            <v>Sluice valve</v>
          </cell>
          <cell r="D195">
            <v>350</v>
          </cell>
          <cell r="F195" t="str">
            <v>each</v>
          </cell>
          <cell r="G195">
            <v>50087</v>
          </cell>
          <cell r="H195">
            <v>71629</v>
          </cell>
          <cell r="I195">
            <v>71629</v>
          </cell>
          <cell r="J195">
            <v>71629</v>
          </cell>
        </row>
        <row r="196">
          <cell r="B196" t="str">
            <v>Sluice valve400</v>
          </cell>
          <cell r="C196" t="str">
            <v>Sluice valve</v>
          </cell>
          <cell r="D196">
            <v>400</v>
          </cell>
          <cell r="F196" t="str">
            <v>each</v>
          </cell>
          <cell r="G196">
            <v>59372</v>
          </cell>
          <cell r="H196">
            <v>89548</v>
          </cell>
          <cell r="I196">
            <v>89548</v>
          </cell>
          <cell r="J196">
            <v>89548</v>
          </cell>
        </row>
        <row r="197">
          <cell r="B197" t="str">
            <v>Sluice valve450</v>
          </cell>
          <cell r="C197" t="str">
            <v>Sluice valve</v>
          </cell>
          <cell r="D197">
            <v>450</v>
          </cell>
          <cell r="F197" t="str">
            <v>each</v>
          </cell>
          <cell r="G197">
            <v>74549</v>
          </cell>
          <cell r="H197">
            <v>112411</v>
          </cell>
          <cell r="I197">
            <v>112411</v>
          </cell>
          <cell r="J197">
            <v>112411</v>
          </cell>
        </row>
        <row r="198">
          <cell r="B198" t="str">
            <v>Sluice valve500</v>
          </cell>
          <cell r="C198" t="str">
            <v>Sluice valve</v>
          </cell>
          <cell r="D198">
            <v>500</v>
          </cell>
          <cell r="F198" t="str">
            <v>each</v>
          </cell>
          <cell r="G198">
            <v>85525</v>
          </cell>
          <cell r="H198">
            <v>129168</v>
          </cell>
          <cell r="I198">
            <v>129168</v>
          </cell>
          <cell r="J198">
            <v>129168</v>
          </cell>
        </row>
        <row r="199">
          <cell r="B199" t="str">
            <v>Sluice valve600</v>
          </cell>
          <cell r="C199" t="str">
            <v>Sluice valve</v>
          </cell>
          <cell r="D199">
            <v>600</v>
          </cell>
          <cell r="F199" t="str">
            <v>each</v>
          </cell>
          <cell r="G199">
            <v>125270</v>
          </cell>
          <cell r="H199">
            <v>191519</v>
          </cell>
          <cell r="I199">
            <v>191519</v>
          </cell>
          <cell r="J199">
            <v>191519</v>
          </cell>
        </row>
        <row r="200">
          <cell r="B200" t="str">
            <v>MTAs63mm</v>
          </cell>
          <cell r="C200" t="str">
            <v>MTAs</v>
          </cell>
          <cell r="D200" t="str">
            <v>63mm</v>
          </cell>
          <cell r="E200" t="str">
            <v>PVC</v>
          </cell>
          <cell r="F200" t="str">
            <v>each</v>
          </cell>
          <cell r="G200">
            <v>50</v>
          </cell>
          <cell r="H200">
            <v>58</v>
          </cell>
          <cell r="I200">
            <v>67</v>
          </cell>
        </row>
        <row r="201">
          <cell r="B201" t="str">
            <v>MTAs75mm</v>
          </cell>
          <cell r="C201" t="str">
            <v>MTAs</v>
          </cell>
          <cell r="D201" t="str">
            <v>75mm</v>
          </cell>
          <cell r="E201" t="str">
            <v>PVC</v>
          </cell>
          <cell r="F201" t="str">
            <v>each</v>
          </cell>
          <cell r="G201">
            <v>70</v>
          </cell>
          <cell r="H201">
            <v>81</v>
          </cell>
          <cell r="I201">
            <v>93</v>
          </cell>
        </row>
        <row r="202">
          <cell r="B202" t="str">
            <v>MTAs90mm</v>
          </cell>
          <cell r="C202" t="str">
            <v>MTAs</v>
          </cell>
          <cell r="D202" t="str">
            <v>90mm</v>
          </cell>
          <cell r="E202" t="str">
            <v>PVC</v>
          </cell>
          <cell r="F202" t="str">
            <v>each</v>
          </cell>
          <cell r="G202">
            <v>90</v>
          </cell>
          <cell r="H202">
            <v>104</v>
          </cell>
          <cell r="I202">
            <v>120</v>
          </cell>
        </row>
        <row r="203">
          <cell r="B203" t="str">
            <v>MTAs110mm</v>
          </cell>
          <cell r="C203" t="str">
            <v>MTAs</v>
          </cell>
          <cell r="D203" t="str">
            <v>110mm</v>
          </cell>
          <cell r="E203" t="str">
            <v>PVC</v>
          </cell>
          <cell r="F203" t="str">
            <v>each</v>
          </cell>
          <cell r="G203">
            <v>100</v>
          </cell>
          <cell r="H203">
            <v>115</v>
          </cell>
          <cell r="I203">
            <v>132</v>
          </cell>
        </row>
        <row r="204">
          <cell r="B204" t="str">
            <v>MTAs125mm</v>
          </cell>
          <cell r="C204" t="str">
            <v>MTAs</v>
          </cell>
          <cell r="D204" t="str">
            <v>125mm</v>
          </cell>
          <cell r="E204" t="str">
            <v>PVC</v>
          </cell>
          <cell r="F204" t="str">
            <v>each</v>
          </cell>
          <cell r="G204">
            <v>142</v>
          </cell>
          <cell r="H204">
            <v>163</v>
          </cell>
          <cell r="I204">
            <v>187</v>
          </cell>
        </row>
        <row r="205">
          <cell r="B205" t="str">
            <v>MTAs140mm</v>
          </cell>
          <cell r="C205" t="str">
            <v>MTAs</v>
          </cell>
          <cell r="D205" t="str">
            <v>140mm</v>
          </cell>
          <cell r="E205" t="str">
            <v>PVC</v>
          </cell>
          <cell r="F205" t="str">
            <v>each</v>
          </cell>
          <cell r="G205">
            <v>165</v>
          </cell>
          <cell r="H205">
            <v>190</v>
          </cell>
          <cell r="I205">
            <v>219</v>
          </cell>
        </row>
        <row r="206">
          <cell r="B206" t="str">
            <v>MTAs160mm</v>
          </cell>
          <cell r="C206" t="str">
            <v>MTAs</v>
          </cell>
          <cell r="D206" t="str">
            <v>160mm</v>
          </cell>
          <cell r="E206" t="str">
            <v>PVC</v>
          </cell>
          <cell r="F206" t="str">
            <v>each</v>
          </cell>
          <cell r="G206">
            <v>188</v>
          </cell>
          <cell r="H206">
            <v>216</v>
          </cell>
          <cell r="I206">
            <v>248</v>
          </cell>
        </row>
        <row r="207">
          <cell r="B207" t="str">
            <v>MTAs180mm</v>
          </cell>
          <cell r="C207" t="str">
            <v>MTAs</v>
          </cell>
          <cell r="D207" t="str">
            <v>180mm</v>
          </cell>
          <cell r="E207" t="str">
            <v>PVC</v>
          </cell>
          <cell r="F207" t="str">
            <v>each</v>
          </cell>
          <cell r="G207">
            <v>220</v>
          </cell>
          <cell r="H207">
            <v>253</v>
          </cell>
          <cell r="I207">
            <v>291</v>
          </cell>
        </row>
        <row r="208">
          <cell r="B208" t="str">
            <v>MTAs200mm</v>
          </cell>
          <cell r="C208" t="str">
            <v>MTAs</v>
          </cell>
          <cell r="D208" t="str">
            <v>200mm</v>
          </cell>
          <cell r="E208" t="str">
            <v>PVC</v>
          </cell>
          <cell r="F208" t="str">
            <v>each</v>
          </cell>
          <cell r="G208">
            <v>260</v>
          </cell>
          <cell r="H208">
            <v>299</v>
          </cell>
          <cell r="I208">
            <v>344</v>
          </cell>
        </row>
        <row r="209">
          <cell r="B209" t="str">
            <v>MTAs225mm</v>
          </cell>
          <cell r="C209" t="str">
            <v>MTAs</v>
          </cell>
          <cell r="D209" t="str">
            <v>225mm</v>
          </cell>
          <cell r="E209" t="str">
            <v>PVC</v>
          </cell>
          <cell r="F209" t="str">
            <v>each</v>
          </cell>
          <cell r="G209">
            <v>280</v>
          </cell>
          <cell r="H209">
            <v>322</v>
          </cell>
          <cell r="I209">
            <v>370</v>
          </cell>
        </row>
        <row r="210">
          <cell r="B210" t="str">
            <v>MTAs250mm</v>
          </cell>
          <cell r="C210" t="str">
            <v>MTAs</v>
          </cell>
          <cell r="D210" t="str">
            <v>250mm</v>
          </cell>
          <cell r="E210" t="str">
            <v>PVC</v>
          </cell>
          <cell r="F210" t="str">
            <v>each</v>
          </cell>
          <cell r="G210">
            <v>340</v>
          </cell>
          <cell r="H210">
            <v>391</v>
          </cell>
          <cell r="I210">
            <v>450</v>
          </cell>
        </row>
        <row r="211">
          <cell r="B211" t="str">
            <v>MTAs280mm</v>
          </cell>
          <cell r="C211" t="str">
            <v>MTAs</v>
          </cell>
          <cell r="D211" t="str">
            <v>280mm</v>
          </cell>
          <cell r="E211" t="str">
            <v>PVC</v>
          </cell>
          <cell r="F211" t="str">
            <v>each</v>
          </cell>
          <cell r="G211">
            <v>380</v>
          </cell>
          <cell r="H211">
            <v>437</v>
          </cell>
          <cell r="I211">
            <v>503</v>
          </cell>
        </row>
        <row r="212">
          <cell r="B212" t="str">
            <v>MTAs315mm</v>
          </cell>
          <cell r="C212" t="str">
            <v>MTAs</v>
          </cell>
          <cell r="D212" t="str">
            <v>315mm</v>
          </cell>
          <cell r="E212" t="str">
            <v>PVC</v>
          </cell>
          <cell r="F212" t="str">
            <v>each</v>
          </cell>
          <cell r="G212">
            <v>420</v>
          </cell>
          <cell r="H212">
            <v>483</v>
          </cell>
          <cell r="I212">
            <v>555</v>
          </cell>
        </row>
        <row r="213">
          <cell r="B213" t="str">
            <v>MS threaded flanges63mm</v>
          </cell>
          <cell r="C213" t="str">
            <v>MS threaded flanges</v>
          </cell>
          <cell r="D213" t="str">
            <v>63mm</v>
          </cell>
          <cell r="E213" t="str">
            <v>PVC</v>
          </cell>
          <cell r="F213" t="str">
            <v>each</v>
          </cell>
          <cell r="G213">
            <v>296</v>
          </cell>
          <cell r="H213">
            <v>340</v>
          </cell>
          <cell r="I213">
            <v>391</v>
          </cell>
        </row>
        <row r="214">
          <cell r="B214" t="str">
            <v>MS threaded flanges75mm</v>
          </cell>
          <cell r="C214" t="str">
            <v>MS threaded flanges</v>
          </cell>
          <cell r="D214" t="str">
            <v>75mm</v>
          </cell>
          <cell r="E214" t="str">
            <v>PVC</v>
          </cell>
          <cell r="F214" t="str">
            <v>each</v>
          </cell>
          <cell r="G214">
            <v>296</v>
          </cell>
          <cell r="H214">
            <v>340</v>
          </cell>
          <cell r="I214">
            <v>391</v>
          </cell>
        </row>
        <row r="215">
          <cell r="B215" t="str">
            <v>MS threaded flanges90mm</v>
          </cell>
          <cell r="C215" t="str">
            <v>MS threaded flanges</v>
          </cell>
          <cell r="D215" t="str">
            <v>90mm</v>
          </cell>
          <cell r="E215" t="str">
            <v>PVC</v>
          </cell>
          <cell r="F215" t="str">
            <v>each</v>
          </cell>
          <cell r="G215">
            <v>296</v>
          </cell>
          <cell r="H215">
            <v>340</v>
          </cell>
          <cell r="I215">
            <v>391</v>
          </cell>
        </row>
        <row r="216">
          <cell r="B216" t="str">
            <v>MS threaded flanges110mm</v>
          </cell>
          <cell r="C216" t="str">
            <v>MS threaded flanges</v>
          </cell>
          <cell r="D216" t="str">
            <v>110mm</v>
          </cell>
          <cell r="E216" t="str">
            <v>PVC</v>
          </cell>
          <cell r="F216" t="str">
            <v>each</v>
          </cell>
          <cell r="G216">
            <v>360</v>
          </cell>
          <cell r="H216">
            <v>414</v>
          </cell>
          <cell r="I216">
            <v>476</v>
          </cell>
        </row>
        <row r="217">
          <cell r="B217" t="str">
            <v>MS threaded flanges125mm</v>
          </cell>
          <cell r="C217" t="str">
            <v>MS threaded flanges</v>
          </cell>
          <cell r="D217" t="str">
            <v>125mm</v>
          </cell>
          <cell r="E217" t="str">
            <v>PVC</v>
          </cell>
          <cell r="F217" t="str">
            <v>each</v>
          </cell>
          <cell r="G217">
            <v>484</v>
          </cell>
          <cell r="H217">
            <v>557</v>
          </cell>
          <cell r="I217">
            <v>641</v>
          </cell>
        </row>
        <row r="218">
          <cell r="B218" t="str">
            <v>MS threaded flanges140mm</v>
          </cell>
          <cell r="C218" t="str">
            <v>MS threaded flanges</v>
          </cell>
          <cell r="D218" t="str">
            <v>140mm</v>
          </cell>
          <cell r="E218" t="str">
            <v>PVC</v>
          </cell>
          <cell r="F218" t="str">
            <v>each</v>
          </cell>
          <cell r="G218">
            <v>564</v>
          </cell>
          <cell r="H218">
            <v>649</v>
          </cell>
          <cell r="I218">
            <v>746</v>
          </cell>
        </row>
        <row r="219">
          <cell r="B219" t="str">
            <v>MS threaded flanges160mm</v>
          </cell>
          <cell r="C219" t="str">
            <v>MS threaded flanges</v>
          </cell>
          <cell r="D219" t="str">
            <v>160mm</v>
          </cell>
          <cell r="E219" t="str">
            <v>PVC</v>
          </cell>
          <cell r="F219" t="str">
            <v>each</v>
          </cell>
          <cell r="G219">
            <v>564</v>
          </cell>
          <cell r="H219">
            <v>649</v>
          </cell>
          <cell r="I219">
            <v>746</v>
          </cell>
        </row>
        <row r="220">
          <cell r="B220" t="str">
            <v>MS threaded flanges180mm</v>
          </cell>
          <cell r="C220" t="str">
            <v>MS threaded flanges</v>
          </cell>
          <cell r="D220" t="str">
            <v>180mm</v>
          </cell>
          <cell r="E220" t="str">
            <v>PVC</v>
          </cell>
          <cell r="F220" t="str">
            <v>each</v>
          </cell>
          <cell r="G220">
            <v>764</v>
          </cell>
          <cell r="H220">
            <v>879</v>
          </cell>
          <cell r="I220">
            <v>1011</v>
          </cell>
        </row>
        <row r="221">
          <cell r="B221" t="str">
            <v>MS threaded flanges200mm</v>
          </cell>
          <cell r="C221" t="str">
            <v>MS threaded flanges</v>
          </cell>
          <cell r="D221" t="str">
            <v>200mm</v>
          </cell>
          <cell r="E221" t="str">
            <v>PVC</v>
          </cell>
          <cell r="F221" t="str">
            <v>each</v>
          </cell>
          <cell r="G221">
            <v>780</v>
          </cell>
          <cell r="H221">
            <v>897</v>
          </cell>
          <cell r="I221">
            <v>1032</v>
          </cell>
        </row>
        <row r="222">
          <cell r="B222" t="str">
            <v>MS threaded flanges225mm</v>
          </cell>
          <cell r="C222" t="str">
            <v>MS threaded flanges</v>
          </cell>
          <cell r="D222" t="str">
            <v>225mm</v>
          </cell>
          <cell r="E222" t="str">
            <v>PVC</v>
          </cell>
          <cell r="F222" t="str">
            <v>each</v>
          </cell>
          <cell r="G222">
            <v>825</v>
          </cell>
          <cell r="H222">
            <v>949</v>
          </cell>
          <cell r="I222">
            <v>1091</v>
          </cell>
        </row>
        <row r="223">
          <cell r="B223" t="str">
            <v>MS threaded flanges250mm</v>
          </cell>
          <cell r="C223" t="str">
            <v>MS threaded flanges</v>
          </cell>
          <cell r="D223" t="str">
            <v>250mm</v>
          </cell>
          <cell r="E223" t="str">
            <v>PVC</v>
          </cell>
          <cell r="F223" t="str">
            <v>each</v>
          </cell>
          <cell r="G223">
            <v>840</v>
          </cell>
          <cell r="H223">
            <v>966</v>
          </cell>
          <cell r="I223">
            <v>1111</v>
          </cell>
        </row>
        <row r="224">
          <cell r="B224" t="str">
            <v>MS threaded flanges280mm</v>
          </cell>
          <cell r="C224" t="str">
            <v>MS threaded flanges</v>
          </cell>
          <cell r="D224" t="str">
            <v>280mm</v>
          </cell>
          <cell r="E224" t="str">
            <v>PVC</v>
          </cell>
          <cell r="F224" t="str">
            <v>each</v>
          </cell>
          <cell r="G224">
            <v>860</v>
          </cell>
          <cell r="H224">
            <v>989</v>
          </cell>
          <cell r="I224">
            <v>1137</v>
          </cell>
        </row>
        <row r="225">
          <cell r="B225" t="str">
            <v>MS threaded flanges315mm</v>
          </cell>
          <cell r="C225" t="str">
            <v>MS threaded flanges</v>
          </cell>
          <cell r="D225" t="str">
            <v>315mm</v>
          </cell>
          <cell r="E225" t="str">
            <v>PVC</v>
          </cell>
          <cell r="F225" t="str">
            <v>each</v>
          </cell>
          <cell r="G225">
            <v>860</v>
          </cell>
          <cell r="H225">
            <v>989</v>
          </cell>
          <cell r="I225">
            <v>1137</v>
          </cell>
        </row>
        <row r="226">
          <cell r="B226" t="str">
            <v>Jointing charges-Main line63mmPVC</v>
          </cell>
          <cell r="C226" t="str">
            <v>Jointing charges-Main line</v>
          </cell>
          <cell r="D226" t="str">
            <v>63mm</v>
          </cell>
          <cell r="E226" t="str">
            <v>PVC</v>
          </cell>
          <cell r="F226" t="str">
            <v>each</v>
          </cell>
          <cell r="G226">
            <v>147.16</v>
          </cell>
          <cell r="H226">
            <v>147.16</v>
          </cell>
          <cell r="I226">
            <v>147.16</v>
          </cell>
        </row>
        <row r="227">
          <cell r="B227" t="str">
            <v>Jointing charges-Main line75mmPVC</v>
          </cell>
          <cell r="C227" t="str">
            <v>Jointing charges-Main line</v>
          </cell>
          <cell r="D227" t="str">
            <v>75mm</v>
          </cell>
          <cell r="E227" t="str">
            <v>PVC</v>
          </cell>
          <cell r="F227" t="str">
            <v>each</v>
          </cell>
          <cell r="G227">
            <v>147.16</v>
          </cell>
          <cell r="H227">
            <v>147.16</v>
          </cell>
          <cell r="I227">
            <v>147.16</v>
          </cell>
        </row>
        <row r="228">
          <cell r="B228" t="str">
            <v>Jointing charges-Main line90mmPVC</v>
          </cell>
          <cell r="C228" t="str">
            <v>Jointing charges-Main line</v>
          </cell>
          <cell r="D228" t="str">
            <v>90mm</v>
          </cell>
          <cell r="E228" t="str">
            <v>PVC</v>
          </cell>
          <cell r="F228" t="str">
            <v>each</v>
          </cell>
          <cell r="G228">
            <v>147.16</v>
          </cell>
          <cell r="H228">
            <v>147.16</v>
          </cell>
          <cell r="I228">
            <v>147.16</v>
          </cell>
        </row>
        <row r="229">
          <cell r="B229" t="str">
            <v>Jointing charges-Main line110mmPVC</v>
          </cell>
          <cell r="C229" t="str">
            <v>Jointing charges-Main line</v>
          </cell>
          <cell r="D229" t="str">
            <v>110mm</v>
          </cell>
          <cell r="E229" t="str">
            <v>PVC</v>
          </cell>
          <cell r="F229" t="str">
            <v>each</v>
          </cell>
          <cell r="G229">
            <v>264.36</v>
          </cell>
          <cell r="H229">
            <v>264.36</v>
          </cell>
          <cell r="I229">
            <v>264.36</v>
          </cell>
        </row>
        <row r="230">
          <cell r="B230" t="str">
            <v>Jointing charges-Main line125mmPVC</v>
          </cell>
          <cell r="C230" t="str">
            <v>Jointing charges-Main line</v>
          </cell>
          <cell r="D230" t="str">
            <v>125mm</v>
          </cell>
          <cell r="E230" t="str">
            <v>PVC</v>
          </cell>
          <cell r="F230" t="str">
            <v>each</v>
          </cell>
          <cell r="G230">
            <v>276.5</v>
          </cell>
          <cell r="H230">
            <v>276.5</v>
          </cell>
          <cell r="I230">
            <v>276.5</v>
          </cell>
        </row>
        <row r="231">
          <cell r="B231" t="str">
            <v>Jointing charges-Main line140mmPVC</v>
          </cell>
          <cell r="C231" t="str">
            <v>Jointing charges-Main line</v>
          </cell>
          <cell r="D231" t="str">
            <v>140mm</v>
          </cell>
          <cell r="E231" t="str">
            <v>PVC</v>
          </cell>
          <cell r="F231" t="str">
            <v>each</v>
          </cell>
          <cell r="G231">
            <v>364.94</v>
          </cell>
          <cell r="H231">
            <v>364.94</v>
          </cell>
          <cell r="I231">
            <v>364.94</v>
          </cell>
        </row>
        <row r="232">
          <cell r="B232" t="str">
            <v>Jointing charges-Main line160mmPVC</v>
          </cell>
          <cell r="C232" t="str">
            <v>Jointing charges-Main line</v>
          </cell>
          <cell r="D232" t="str">
            <v>160mm</v>
          </cell>
          <cell r="E232" t="str">
            <v>PVC</v>
          </cell>
          <cell r="F232" t="str">
            <v>each</v>
          </cell>
          <cell r="G232">
            <v>364.94</v>
          </cell>
          <cell r="H232">
            <v>364.94</v>
          </cell>
          <cell r="I232">
            <v>364.94</v>
          </cell>
        </row>
        <row r="233">
          <cell r="B233" t="str">
            <v>Jointing charges-Main line180mmPVC</v>
          </cell>
          <cell r="C233" t="str">
            <v>Jointing charges-Main line</v>
          </cell>
          <cell r="D233" t="str">
            <v>180mm</v>
          </cell>
          <cell r="E233" t="str">
            <v>PVC</v>
          </cell>
          <cell r="F233" t="str">
            <v>each</v>
          </cell>
          <cell r="G233">
            <v>364.94</v>
          </cell>
          <cell r="H233">
            <v>364.94</v>
          </cell>
          <cell r="I233">
            <v>364.94</v>
          </cell>
        </row>
        <row r="234">
          <cell r="B234" t="str">
            <v>Jointing charges-Main line200mmPVC</v>
          </cell>
          <cell r="C234" t="str">
            <v>Jointing charges-Main line</v>
          </cell>
          <cell r="D234" t="str">
            <v>200mm</v>
          </cell>
          <cell r="E234" t="str">
            <v>PVC</v>
          </cell>
          <cell r="F234" t="str">
            <v>each</v>
          </cell>
          <cell r="G234">
            <v>387.88</v>
          </cell>
          <cell r="H234">
            <v>387.88</v>
          </cell>
          <cell r="I234">
            <v>387.88</v>
          </cell>
        </row>
        <row r="235">
          <cell r="B235" t="str">
            <v>Jointing charges-Main line225mmPVC</v>
          </cell>
          <cell r="C235" t="str">
            <v>Jointing charges-Main line</v>
          </cell>
          <cell r="D235" t="str">
            <v>225mm</v>
          </cell>
          <cell r="E235" t="str">
            <v>PVC</v>
          </cell>
          <cell r="F235" t="str">
            <v>each</v>
          </cell>
          <cell r="G235">
            <v>387.88</v>
          </cell>
          <cell r="H235">
            <v>387.88</v>
          </cell>
          <cell r="I235">
            <v>387.88</v>
          </cell>
        </row>
        <row r="236">
          <cell r="B236" t="str">
            <v>Jointing charges-Main line250mmPVC</v>
          </cell>
          <cell r="C236" t="str">
            <v>Jointing charges-Main line</v>
          </cell>
          <cell r="D236" t="str">
            <v>250mm</v>
          </cell>
          <cell r="E236" t="str">
            <v>PVC</v>
          </cell>
          <cell r="F236" t="str">
            <v>each</v>
          </cell>
          <cell r="G236">
            <v>567.64</v>
          </cell>
          <cell r="H236">
            <v>567.64</v>
          </cell>
          <cell r="I236">
            <v>567.64</v>
          </cell>
        </row>
        <row r="237">
          <cell r="B237" t="str">
            <v>Jointing charges-Main line280mmPVC</v>
          </cell>
          <cell r="C237" t="str">
            <v>Jointing charges-Main line</v>
          </cell>
          <cell r="D237" t="str">
            <v>280mm</v>
          </cell>
          <cell r="E237" t="str">
            <v>PVC</v>
          </cell>
          <cell r="F237" t="str">
            <v>each</v>
          </cell>
          <cell r="G237">
            <v>567.64</v>
          </cell>
          <cell r="H237">
            <v>567.64</v>
          </cell>
          <cell r="I237">
            <v>567.64</v>
          </cell>
        </row>
        <row r="238">
          <cell r="B238" t="str">
            <v>Jointing charges-Main line315mmPVC</v>
          </cell>
          <cell r="C238" t="str">
            <v>Jointing charges-Main line</v>
          </cell>
          <cell r="D238" t="str">
            <v>315mm</v>
          </cell>
          <cell r="E238" t="str">
            <v>PVC</v>
          </cell>
          <cell r="F238" t="str">
            <v>each</v>
          </cell>
          <cell r="G238">
            <v>602.08000000000004</v>
          </cell>
          <cell r="H238">
            <v>602.08000000000004</v>
          </cell>
          <cell r="I238">
            <v>602.08000000000004</v>
          </cell>
        </row>
        <row r="239">
          <cell r="B239" t="str">
            <v>Jointing charges-Air valve63mmPVC</v>
          </cell>
          <cell r="C239" t="str">
            <v>Jointing charges-Air valve</v>
          </cell>
          <cell r="D239" t="str">
            <v>63mm</v>
          </cell>
          <cell r="E239" t="str">
            <v>PVC</v>
          </cell>
          <cell r="F239" t="str">
            <v>each</v>
          </cell>
          <cell r="G239">
            <v>46.06</v>
          </cell>
          <cell r="H239">
            <v>46.06</v>
          </cell>
          <cell r="I239">
            <v>46.06</v>
          </cell>
        </row>
        <row r="240">
          <cell r="B240" t="str">
            <v>Jointing charges-Air valve75mmPVC</v>
          </cell>
          <cell r="C240" t="str">
            <v>Jointing charges-Air valve</v>
          </cell>
          <cell r="D240" t="str">
            <v>75mm</v>
          </cell>
          <cell r="E240" t="str">
            <v>PVC</v>
          </cell>
          <cell r="F240" t="str">
            <v>each</v>
          </cell>
          <cell r="G240">
            <v>46.06</v>
          </cell>
          <cell r="H240">
            <v>46.06</v>
          </cell>
          <cell r="I240">
            <v>46.06</v>
          </cell>
        </row>
        <row r="241">
          <cell r="B241" t="str">
            <v>Jointing charges-Air valve90mmPVC</v>
          </cell>
          <cell r="C241" t="str">
            <v>Jointing charges-Air valve</v>
          </cell>
          <cell r="D241" t="str">
            <v>90mm</v>
          </cell>
          <cell r="E241" t="str">
            <v>PVC</v>
          </cell>
          <cell r="F241" t="str">
            <v>each</v>
          </cell>
          <cell r="G241">
            <v>46.06</v>
          </cell>
          <cell r="H241">
            <v>46.06</v>
          </cell>
          <cell r="I241">
            <v>46.06</v>
          </cell>
        </row>
        <row r="242">
          <cell r="B242" t="str">
            <v>Jointing charges-Air valve110mmPVC</v>
          </cell>
          <cell r="C242" t="str">
            <v>Jointing charges-Air valve</v>
          </cell>
          <cell r="D242" t="str">
            <v>110mm</v>
          </cell>
          <cell r="E242" t="str">
            <v>PVC</v>
          </cell>
          <cell r="F242" t="str">
            <v>each</v>
          </cell>
          <cell r="G242">
            <v>46.06</v>
          </cell>
          <cell r="H242">
            <v>46.06</v>
          </cell>
          <cell r="I242">
            <v>46.06</v>
          </cell>
        </row>
        <row r="243">
          <cell r="B243" t="str">
            <v>Jointing charges-Air valve125mmPVC</v>
          </cell>
          <cell r="C243" t="str">
            <v>Jointing charges-Air valve</v>
          </cell>
          <cell r="D243" t="str">
            <v>125mm</v>
          </cell>
          <cell r="E243" t="str">
            <v>PVC</v>
          </cell>
          <cell r="F243" t="str">
            <v>each</v>
          </cell>
          <cell r="G243">
            <v>71.89</v>
          </cell>
          <cell r="H243">
            <v>71.89</v>
          </cell>
          <cell r="I243">
            <v>71.89</v>
          </cell>
        </row>
        <row r="244">
          <cell r="B244" t="str">
            <v>Jointing charges-Air valve140mmPVC</v>
          </cell>
          <cell r="C244" t="str">
            <v>Jointing charges-Air valve</v>
          </cell>
          <cell r="D244" t="str">
            <v>140mm</v>
          </cell>
          <cell r="E244" t="str">
            <v>PVC</v>
          </cell>
          <cell r="F244" t="str">
            <v>each</v>
          </cell>
          <cell r="G244">
            <v>71.89</v>
          </cell>
          <cell r="H244">
            <v>71.89</v>
          </cell>
          <cell r="I244">
            <v>71.89</v>
          </cell>
        </row>
        <row r="245">
          <cell r="B245" t="str">
            <v>Jointing charges-Air valve160mmPVC</v>
          </cell>
          <cell r="C245" t="str">
            <v>Jointing charges-Air valve</v>
          </cell>
          <cell r="D245" t="str">
            <v>160mm</v>
          </cell>
          <cell r="E245" t="str">
            <v>PVC</v>
          </cell>
          <cell r="F245" t="str">
            <v>each</v>
          </cell>
          <cell r="G245">
            <v>71.89</v>
          </cell>
          <cell r="H245">
            <v>71.89</v>
          </cell>
          <cell r="I245">
            <v>71.89</v>
          </cell>
        </row>
        <row r="246">
          <cell r="B246" t="str">
            <v>Jointing charges-Air valve180mmPVC</v>
          </cell>
          <cell r="C246" t="str">
            <v>Jointing charges-Air valve</v>
          </cell>
          <cell r="D246" t="str">
            <v>180mm</v>
          </cell>
          <cell r="E246" t="str">
            <v>PVC</v>
          </cell>
          <cell r="F246" t="str">
            <v>each</v>
          </cell>
          <cell r="G246">
            <v>71.89</v>
          </cell>
          <cell r="H246">
            <v>71.89</v>
          </cell>
          <cell r="I246">
            <v>71.89</v>
          </cell>
        </row>
        <row r="247">
          <cell r="B247" t="str">
            <v>Jointing charges-Air valve200mmPVC</v>
          </cell>
          <cell r="C247" t="str">
            <v>Jointing charges-Air valve</v>
          </cell>
          <cell r="D247" t="str">
            <v>200mm</v>
          </cell>
          <cell r="E247" t="str">
            <v>PVC</v>
          </cell>
          <cell r="F247" t="str">
            <v>each</v>
          </cell>
          <cell r="G247">
            <v>71.89</v>
          </cell>
          <cell r="H247">
            <v>71.89</v>
          </cell>
          <cell r="I247">
            <v>71.89</v>
          </cell>
        </row>
        <row r="248">
          <cell r="B248" t="str">
            <v>Jointing charges-Air valve225mmPVC</v>
          </cell>
          <cell r="C248" t="str">
            <v>Jointing charges-Air valve</v>
          </cell>
          <cell r="D248" t="str">
            <v>225mm</v>
          </cell>
          <cell r="E248" t="str">
            <v>PVC</v>
          </cell>
          <cell r="F248" t="str">
            <v>each</v>
          </cell>
          <cell r="G248">
            <v>71.89</v>
          </cell>
          <cell r="H248">
            <v>71.89</v>
          </cell>
          <cell r="I248">
            <v>71.89</v>
          </cell>
        </row>
        <row r="249">
          <cell r="B249" t="str">
            <v>Jointing charges-Air valve250mmPVC</v>
          </cell>
          <cell r="C249" t="str">
            <v>Jointing charges-Air valve</v>
          </cell>
          <cell r="D249" t="str">
            <v>250mm</v>
          </cell>
          <cell r="E249" t="str">
            <v>PVC</v>
          </cell>
          <cell r="F249" t="str">
            <v>each</v>
          </cell>
          <cell r="G249">
            <v>73.58</v>
          </cell>
          <cell r="H249">
            <v>73.58</v>
          </cell>
          <cell r="I249">
            <v>73.58</v>
          </cell>
        </row>
        <row r="250">
          <cell r="B250" t="str">
            <v>Jointing charges-Air valve280mmPVC</v>
          </cell>
          <cell r="C250" t="str">
            <v>Jointing charges-Air valve</v>
          </cell>
          <cell r="D250" t="str">
            <v>280mm</v>
          </cell>
          <cell r="E250" t="str">
            <v>PVC</v>
          </cell>
          <cell r="F250" t="str">
            <v>each</v>
          </cell>
          <cell r="G250">
            <v>73.58</v>
          </cell>
          <cell r="H250">
            <v>73.58</v>
          </cell>
          <cell r="I250">
            <v>73.58</v>
          </cell>
        </row>
        <row r="251">
          <cell r="B251" t="str">
            <v>Jointing charges-Air valve315mmPVC</v>
          </cell>
          <cell r="C251" t="str">
            <v>Jointing charges-Air valve</v>
          </cell>
          <cell r="D251" t="str">
            <v>315mm</v>
          </cell>
          <cell r="E251" t="str">
            <v>PVC</v>
          </cell>
          <cell r="F251" t="str">
            <v>each</v>
          </cell>
          <cell r="G251">
            <v>73.58</v>
          </cell>
          <cell r="H251">
            <v>73.58</v>
          </cell>
          <cell r="I251">
            <v>73.58</v>
          </cell>
        </row>
        <row r="252">
          <cell r="B252" t="str">
            <v>Labour charges for flanged joints63mmPVC</v>
          </cell>
          <cell r="C252" t="str">
            <v>Labour charges for flanged joints</v>
          </cell>
          <cell r="D252" t="str">
            <v>63mm</v>
          </cell>
          <cell r="E252" t="str">
            <v>PVC</v>
          </cell>
          <cell r="F252" t="str">
            <v>each</v>
          </cell>
          <cell r="G252">
            <v>220.4</v>
          </cell>
          <cell r="H252">
            <v>220.4</v>
          </cell>
          <cell r="I252">
            <v>220.4</v>
          </cell>
        </row>
        <row r="253">
          <cell r="B253" t="str">
            <v>Labour charges for flanged joints75mmPVC</v>
          </cell>
          <cell r="C253" t="str">
            <v>Labour charges for flanged joints</v>
          </cell>
          <cell r="D253" t="str">
            <v>75mm</v>
          </cell>
          <cell r="E253" t="str">
            <v>PVC</v>
          </cell>
          <cell r="F253" t="str">
            <v>each</v>
          </cell>
          <cell r="G253">
            <v>220.4</v>
          </cell>
          <cell r="H253">
            <v>220.4</v>
          </cell>
          <cell r="I253">
            <v>220.4</v>
          </cell>
        </row>
        <row r="254">
          <cell r="B254" t="str">
            <v>Labour charges for flanged joints90mmPVC</v>
          </cell>
          <cell r="C254" t="str">
            <v>Labour charges for flanged joints</v>
          </cell>
          <cell r="D254" t="str">
            <v>90mm</v>
          </cell>
          <cell r="E254" t="str">
            <v>PVC</v>
          </cell>
          <cell r="F254" t="str">
            <v>each</v>
          </cell>
          <cell r="G254">
            <v>220.4</v>
          </cell>
          <cell r="H254">
            <v>220.4</v>
          </cell>
          <cell r="I254">
            <v>220.4</v>
          </cell>
        </row>
        <row r="255">
          <cell r="B255" t="str">
            <v>Labour charges for flanged joints110mmPVC</v>
          </cell>
          <cell r="C255" t="str">
            <v>Labour charges for flanged joints</v>
          </cell>
          <cell r="D255" t="str">
            <v>110mm</v>
          </cell>
          <cell r="E255" t="str">
            <v>PVC</v>
          </cell>
          <cell r="F255" t="str">
            <v>each</v>
          </cell>
          <cell r="G255">
            <v>234.8</v>
          </cell>
          <cell r="H255">
            <v>234.8</v>
          </cell>
          <cell r="I255">
            <v>234.8</v>
          </cell>
        </row>
        <row r="256">
          <cell r="B256" t="str">
            <v>Labour charges for flanged joints125mmPVC</v>
          </cell>
          <cell r="C256" t="str">
            <v>Labour charges for flanged joints</v>
          </cell>
          <cell r="D256" t="str">
            <v>125mm</v>
          </cell>
          <cell r="E256" t="str">
            <v>PVC</v>
          </cell>
          <cell r="F256" t="str">
            <v>each</v>
          </cell>
          <cell r="G256">
            <v>339.2</v>
          </cell>
          <cell r="H256">
            <v>339.2</v>
          </cell>
          <cell r="I256">
            <v>339.2</v>
          </cell>
        </row>
        <row r="257">
          <cell r="B257" t="str">
            <v>Labour charges for flanged joints140mmPVC</v>
          </cell>
          <cell r="C257" t="str">
            <v>Labour charges for flanged joints</v>
          </cell>
          <cell r="D257" t="str">
            <v>140mm</v>
          </cell>
          <cell r="E257" t="str">
            <v>PVC</v>
          </cell>
          <cell r="F257" t="str">
            <v>each</v>
          </cell>
          <cell r="G257">
            <v>353.2</v>
          </cell>
          <cell r="H257">
            <v>353.2</v>
          </cell>
          <cell r="I257">
            <v>353.2</v>
          </cell>
        </row>
        <row r="258">
          <cell r="B258" t="str">
            <v>Labour charges for flanged joints160mmPVC</v>
          </cell>
          <cell r="C258" t="str">
            <v>Labour charges for flanged joints</v>
          </cell>
          <cell r="D258" t="str">
            <v>160mm</v>
          </cell>
          <cell r="E258" t="str">
            <v>PVC</v>
          </cell>
          <cell r="F258" t="str">
            <v>each</v>
          </cell>
          <cell r="G258">
            <v>353.2</v>
          </cell>
          <cell r="H258">
            <v>353.2</v>
          </cell>
          <cell r="I258">
            <v>353.2</v>
          </cell>
        </row>
        <row r="259">
          <cell r="B259" t="str">
            <v>Labour charges for flanged joints180mmPVC</v>
          </cell>
          <cell r="C259" t="str">
            <v>Labour charges for flanged joints</v>
          </cell>
          <cell r="D259" t="str">
            <v>180mm</v>
          </cell>
          <cell r="E259" t="str">
            <v>PVC</v>
          </cell>
          <cell r="F259" t="str">
            <v>each</v>
          </cell>
          <cell r="G259">
            <v>353.2</v>
          </cell>
          <cell r="H259">
            <v>353.2</v>
          </cell>
          <cell r="I259">
            <v>353.2</v>
          </cell>
        </row>
        <row r="260">
          <cell r="B260" t="str">
            <v>Labour charges for flanged joints200mmPVC</v>
          </cell>
          <cell r="C260" t="str">
            <v>Labour charges for flanged joints</v>
          </cell>
          <cell r="D260" t="str">
            <v>200mm</v>
          </cell>
          <cell r="E260" t="str">
            <v>PVC</v>
          </cell>
          <cell r="F260" t="str">
            <v>each</v>
          </cell>
          <cell r="G260">
            <v>466</v>
          </cell>
          <cell r="H260">
            <v>466</v>
          </cell>
          <cell r="I260">
            <v>466</v>
          </cell>
        </row>
        <row r="261">
          <cell r="B261" t="str">
            <v>Labour charges for flanged joints225mmPVC</v>
          </cell>
          <cell r="C261" t="str">
            <v>Labour charges for flanged joints</v>
          </cell>
          <cell r="D261" t="str">
            <v>225mm</v>
          </cell>
          <cell r="E261" t="str">
            <v>PVC</v>
          </cell>
          <cell r="F261" t="str">
            <v>each</v>
          </cell>
          <cell r="G261">
            <v>466</v>
          </cell>
          <cell r="H261">
            <v>466</v>
          </cell>
          <cell r="I261">
            <v>466</v>
          </cell>
        </row>
        <row r="262">
          <cell r="B262" t="str">
            <v>Labour charges for flanged joints250mmPVC</v>
          </cell>
          <cell r="C262" t="str">
            <v>Labour charges for flanged joints</v>
          </cell>
          <cell r="D262" t="str">
            <v>250mm</v>
          </cell>
          <cell r="E262" t="str">
            <v>PVC</v>
          </cell>
          <cell r="F262" t="str">
            <v>each</v>
          </cell>
          <cell r="G262">
            <v>576</v>
          </cell>
          <cell r="H262">
            <v>576</v>
          </cell>
          <cell r="I262">
            <v>576</v>
          </cell>
        </row>
        <row r="263">
          <cell r="B263" t="str">
            <v>Labour charges for flanged joints280mmPVC</v>
          </cell>
          <cell r="C263" t="str">
            <v>Labour charges for flanged joints</v>
          </cell>
          <cell r="D263" t="str">
            <v>280mm</v>
          </cell>
          <cell r="E263" t="str">
            <v>PVC</v>
          </cell>
          <cell r="F263" t="str">
            <v>each</v>
          </cell>
          <cell r="G263">
            <v>576</v>
          </cell>
          <cell r="H263">
            <v>576</v>
          </cell>
          <cell r="I263">
            <v>576</v>
          </cell>
        </row>
        <row r="264">
          <cell r="B264" t="str">
            <v>Labour charges for flanged joints315mmPVC</v>
          </cell>
          <cell r="C264" t="str">
            <v>Labour charges for flanged joints</v>
          </cell>
          <cell r="D264" t="str">
            <v>315mm</v>
          </cell>
          <cell r="E264" t="str">
            <v>PVC</v>
          </cell>
          <cell r="F264" t="str">
            <v>each</v>
          </cell>
          <cell r="G264">
            <v>690</v>
          </cell>
          <cell r="H264">
            <v>690</v>
          </cell>
          <cell r="I264">
            <v>690</v>
          </cell>
        </row>
        <row r="265">
          <cell r="B265" t="str">
            <v>Labour charges for fixing of valve63mmPVC</v>
          </cell>
          <cell r="C265" t="str">
            <v>Labour charges for fixing of valve</v>
          </cell>
          <cell r="D265" t="str">
            <v>63mm</v>
          </cell>
          <cell r="E265" t="str">
            <v>PVC</v>
          </cell>
          <cell r="F265" t="str">
            <v>each</v>
          </cell>
          <cell r="G265">
            <v>72.599999999999994</v>
          </cell>
          <cell r="H265">
            <v>72.599999999999994</v>
          </cell>
          <cell r="I265">
            <v>72.599999999999994</v>
          </cell>
        </row>
        <row r="266">
          <cell r="B266" t="str">
            <v>Labour charges for fixing of valve75mmPVC</v>
          </cell>
          <cell r="C266" t="str">
            <v>Labour charges for fixing of valve</v>
          </cell>
          <cell r="D266" t="str">
            <v>75mm</v>
          </cell>
          <cell r="E266" t="str">
            <v>PVC</v>
          </cell>
          <cell r="F266" t="str">
            <v>each</v>
          </cell>
          <cell r="G266">
            <v>72.599999999999994</v>
          </cell>
          <cell r="H266">
            <v>72.599999999999994</v>
          </cell>
          <cell r="I266">
            <v>72.599999999999994</v>
          </cell>
        </row>
        <row r="267">
          <cell r="B267" t="str">
            <v>Labour charges for fixing of valve90mmPVC</v>
          </cell>
          <cell r="C267" t="str">
            <v>Labour charges for fixing of valve</v>
          </cell>
          <cell r="D267" t="str">
            <v>90mm</v>
          </cell>
          <cell r="E267" t="str">
            <v>PVC</v>
          </cell>
          <cell r="F267" t="str">
            <v>each</v>
          </cell>
          <cell r="G267">
            <v>72.599999999999994</v>
          </cell>
          <cell r="H267">
            <v>72.599999999999994</v>
          </cell>
          <cell r="I267">
            <v>72.599999999999994</v>
          </cell>
        </row>
        <row r="268">
          <cell r="B268" t="str">
            <v>Labour charges for fixing of valve110mmPVC</v>
          </cell>
          <cell r="C268" t="str">
            <v>Labour charges for fixing of valve</v>
          </cell>
          <cell r="D268" t="str">
            <v>110mm</v>
          </cell>
          <cell r="E268" t="str">
            <v>PVC</v>
          </cell>
          <cell r="F268" t="str">
            <v>each</v>
          </cell>
          <cell r="G268">
            <v>72.599999999999994</v>
          </cell>
          <cell r="H268">
            <v>72.599999999999994</v>
          </cell>
          <cell r="I268">
            <v>72.599999999999994</v>
          </cell>
        </row>
        <row r="269">
          <cell r="B269" t="str">
            <v>Labour charges for fixing of valve125mmPVC</v>
          </cell>
          <cell r="C269" t="str">
            <v>Labour charges for fixing of valve</v>
          </cell>
          <cell r="D269" t="str">
            <v>125mm</v>
          </cell>
          <cell r="E269" t="str">
            <v>PVC</v>
          </cell>
          <cell r="F269" t="str">
            <v>each</v>
          </cell>
          <cell r="G269">
            <v>76.599999999999994</v>
          </cell>
          <cell r="H269">
            <v>76.599999999999994</v>
          </cell>
          <cell r="I269">
            <v>76.599999999999994</v>
          </cell>
        </row>
        <row r="270">
          <cell r="B270" t="str">
            <v>Labour charges for fixing of valve140mmPVC</v>
          </cell>
          <cell r="C270" t="str">
            <v>Labour charges for fixing of valve</v>
          </cell>
          <cell r="D270" t="str">
            <v>140mm</v>
          </cell>
          <cell r="E270" t="str">
            <v>PVC</v>
          </cell>
          <cell r="F270" t="str">
            <v>each</v>
          </cell>
          <cell r="G270">
            <v>76.599999999999994</v>
          </cell>
          <cell r="H270">
            <v>76.599999999999994</v>
          </cell>
          <cell r="I270">
            <v>76.599999999999994</v>
          </cell>
        </row>
        <row r="271">
          <cell r="B271" t="str">
            <v>Labour charges for fixing of valve160mmPVC</v>
          </cell>
          <cell r="C271" t="str">
            <v>Labour charges for fixing of valve</v>
          </cell>
          <cell r="D271" t="str">
            <v>160mm</v>
          </cell>
          <cell r="E271" t="str">
            <v>PVC</v>
          </cell>
          <cell r="F271" t="str">
            <v>each</v>
          </cell>
          <cell r="G271">
            <v>76.599999999999994</v>
          </cell>
          <cell r="H271">
            <v>76.599999999999994</v>
          </cell>
          <cell r="I271">
            <v>76.599999999999994</v>
          </cell>
        </row>
        <row r="272">
          <cell r="B272" t="str">
            <v>Labour charges for fixing of valve180mmPVC</v>
          </cell>
          <cell r="C272" t="str">
            <v>Labour charges for fixing of valve</v>
          </cell>
          <cell r="D272" t="str">
            <v>180mm</v>
          </cell>
          <cell r="E272" t="str">
            <v>PVC</v>
          </cell>
          <cell r="F272" t="str">
            <v>each</v>
          </cell>
          <cell r="G272">
            <v>76.599999999999994</v>
          </cell>
          <cell r="H272">
            <v>76.599999999999994</v>
          </cell>
          <cell r="I272">
            <v>76.599999999999994</v>
          </cell>
        </row>
        <row r="273">
          <cell r="B273" t="str">
            <v>Labour charges for fixing of valve200mmPVC</v>
          </cell>
          <cell r="C273" t="str">
            <v>Labour charges for fixing of valve</v>
          </cell>
          <cell r="D273" t="str">
            <v>200mm</v>
          </cell>
          <cell r="E273" t="str">
            <v>PVC</v>
          </cell>
          <cell r="F273" t="str">
            <v>each</v>
          </cell>
          <cell r="G273">
            <v>76.599999999999994</v>
          </cell>
          <cell r="H273">
            <v>76.599999999999994</v>
          </cell>
          <cell r="I273">
            <v>76.599999999999994</v>
          </cell>
        </row>
        <row r="274">
          <cell r="B274" t="str">
            <v>Labour charges for fixing of valve225mmPVC</v>
          </cell>
          <cell r="C274" t="str">
            <v>Labour charges for fixing of valve</v>
          </cell>
          <cell r="D274" t="str">
            <v>225mm</v>
          </cell>
          <cell r="E274" t="str">
            <v>PVC</v>
          </cell>
          <cell r="F274" t="str">
            <v>each</v>
          </cell>
          <cell r="G274">
            <v>76.599999999999994</v>
          </cell>
          <cell r="H274">
            <v>76.599999999999994</v>
          </cell>
          <cell r="I274">
            <v>76.599999999999994</v>
          </cell>
        </row>
        <row r="275">
          <cell r="B275" t="str">
            <v>Labour charges for fixing of valve250mmPVC</v>
          </cell>
          <cell r="C275" t="str">
            <v>Labour charges for fixing of valve</v>
          </cell>
          <cell r="D275" t="str">
            <v>250mm</v>
          </cell>
          <cell r="E275" t="str">
            <v>PVC</v>
          </cell>
          <cell r="F275" t="str">
            <v>each</v>
          </cell>
          <cell r="G275">
            <v>89.8</v>
          </cell>
          <cell r="H275">
            <v>89.8</v>
          </cell>
          <cell r="I275">
            <v>89.8</v>
          </cell>
        </row>
        <row r="276">
          <cell r="B276" t="str">
            <v>Labour charges for fixing of valve280mmPVC</v>
          </cell>
          <cell r="C276" t="str">
            <v>Labour charges for fixing of valve</v>
          </cell>
          <cell r="D276" t="str">
            <v>280mm</v>
          </cell>
          <cell r="E276" t="str">
            <v>PVC</v>
          </cell>
          <cell r="F276" t="str">
            <v>each</v>
          </cell>
          <cell r="G276">
            <v>89.8</v>
          </cell>
          <cell r="H276">
            <v>89.8</v>
          </cell>
          <cell r="I276">
            <v>89.8</v>
          </cell>
        </row>
        <row r="277">
          <cell r="B277" t="str">
            <v>Labour charges for fixing of valve315mmPVC</v>
          </cell>
          <cell r="C277" t="str">
            <v>Labour charges for fixing of valve</v>
          </cell>
          <cell r="D277" t="str">
            <v>315mm</v>
          </cell>
          <cell r="E277" t="str">
            <v>PVC</v>
          </cell>
          <cell r="F277" t="str">
            <v>each</v>
          </cell>
          <cell r="G277">
            <v>89.8</v>
          </cell>
          <cell r="H277">
            <v>89.8</v>
          </cell>
          <cell r="I277">
            <v>89.8</v>
          </cell>
        </row>
        <row r="278">
          <cell r="B278" t="str">
            <v>CI A/F Air Tee80x40mm</v>
          </cell>
          <cell r="C278" t="str">
            <v>CI A/F Air Tee</v>
          </cell>
          <cell r="D278" t="str">
            <v>80x40mm</v>
          </cell>
          <cell r="E278">
            <v>24.5</v>
          </cell>
          <cell r="F278" t="str">
            <v>each</v>
          </cell>
          <cell r="G278">
            <v>814.625</v>
          </cell>
          <cell r="H278">
            <v>1296.05</v>
          </cell>
          <cell r="I278">
            <v>997.15000000000009</v>
          </cell>
        </row>
        <row r="279">
          <cell r="B279" t="str">
            <v>CI A/F Air Tee100x40mm</v>
          </cell>
          <cell r="C279" t="str">
            <v>CI A/F Air Tee</v>
          </cell>
          <cell r="D279" t="str">
            <v>100x40mm</v>
          </cell>
          <cell r="E279">
            <v>29.08</v>
          </cell>
          <cell r="F279" t="str">
            <v>each</v>
          </cell>
          <cell r="G279">
            <v>966.91</v>
          </cell>
          <cell r="H279">
            <v>1538.3319999999999</v>
          </cell>
          <cell r="I279">
            <v>1183.556</v>
          </cell>
        </row>
        <row r="280">
          <cell r="B280" t="str">
            <v>CI A/F Air Tee125x50mm</v>
          </cell>
          <cell r="C280" t="str">
            <v>CI A/F Air Tee</v>
          </cell>
          <cell r="D280" t="str">
            <v>125x50mm</v>
          </cell>
          <cell r="E280">
            <v>36.03</v>
          </cell>
          <cell r="F280" t="str">
            <v>each</v>
          </cell>
          <cell r="G280">
            <v>1197.9974999999999</v>
          </cell>
          <cell r="H280">
            <v>1905.9870000000001</v>
          </cell>
          <cell r="I280">
            <v>1466.421</v>
          </cell>
        </row>
        <row r="281">
          <cell r="B281" t="str">
            <v>CI A/F Air Tee150x50mm</v>
          </cell>
          <cell r="C281" t="str">
            <v>CI A/F Air Tee</v>
          </cell>
          <cell r="D281" t="str">
            <v>150x50mm</v>
          </cell>
          <cell r="E281">
            <v>41.64</v>
          </cell>
          <cell r="F281" t="str">
            <v>each</v>
          </cell>
          <cell r="G281">
            <v>1384.53</v>
          </cell>
          <cell r="H281">
            <v>2202.7559999999999</v>
          </cell>
          <cell r="I281">
            <v>1694.748</v>
          </cell>
        </row>
        <row r="282">
          <cell r="B282" t="str">
            <v>CI A/F Air Tee200x50mm</v>
          </cell>
          <cell r="C282" t="str">
            <v>CI A/F Air Tee</v>
          </cell>
          <cell r="D282" t="str">
            <v>200x50mm</v>
          </cell>
          <cell r="E282">
            <v>58.07</v>
          </cell>
          <cell r="F282" t="str">
            <v>each</v>
          </cell>
          <cell r="G282">
            <v>1930.8275000000001</v>
          </cell>
          <cell r="H282">
            <v>3071.9029999999998</v>
          </cell>
          <cell r="I282">
            <v>2363.4490000000001</v>
          </cell>
        </row>
        <row r="283">
          <cell r="B283" t="str">
            <v>CI A/F Air Tee250x80mm</v>
          </cell>
          <cell r="C283" t="str">
            <v>CI A/F Air Tee</v>
          </cell>
          <cell r="D283" t="str">
            <v>250x80mm</v>
          </cell>
          <cell r="E283">
            <v>78</v>
          </cell>
          <cell r="F283" t="str">
            <v>each</v>
          </cell>
          <cell r="G283">
            <v>2593.5</v>
          </cell>
          <cell r="H283">
            <v>4126.2</v>
          </cell>
          <cell r="I283">
            <v>3174.6000000000004</v>
          </cell>
        </row>
        <row r="284">
          <cell r="B284" t="str">
            <v>CI A/F Air Tee300x80mm</v>
          </cell>
          <cell r="C284" t="str">
            <v>CI A/F Air Tee</v>
          </cell>
          <cell r="D284" t="str">
            <v>300x80mm</v>
          </cell>
          <cell r="E284">
            <v>99.12</v>
          </cell>
          <cell r="F284" t="str">
            <v>each</v>
          </cell>
          <cell r="G284">
            <v>3295.7400000000002</v>
          </cell>
          <cell r="H284">
            <v>5243.4480000000003</v>
          </cell>
          <cell r="I284">
            <v>4034.1840000000007</v>
          </cell>
        </row>
        <row r="285">
          <cell r="B285" t="str">
            <v>HDPE Tail piece80x40mm</v>
          </cell>
          <cell r="C285" t="str">
            <v>HDPE Tail piece</v>
          </cell>
          <cell r="D285" t="str">
            <v>80x40mm</v>
          </cell>
          <cell r="G285">
            <v>48</v>
          </cell>
          <cell r="H285">
            <v>48</v>
          </cell>
          <cell r="I285">
            <v>48</v>
          </cell>
        </row>
        <row r="286">
          <cell r="B286" t="str">
            <v>HDPE Tail piece80x40mm</v>
          </cell>
          <cell r="C286" t="str">
            <v>HDPE Tail piece</v>
          </cell>
          <cell r="D286" t="str">
            <v>80x40mm</v>
          </cell>
          <cell r="G286">
            <v>56</v>
          </cell>
          <cell r="H286">
            <v>56</v>
          </cell>
          <cell r="I286">
            <v>56</v>
          </cell>
        </row>
        <row r="287">
          <cell r="B287" t="str">
            <v>HDPE Tail piece80x40mm</v>
          </cell>
          <cell r="C287" t="str">
            <v>HDPE Tail piece</v>
          </cell>
          <cell r="D287" t="str">
            <v>80x40mm</v>
          </cell>
          <cell r="G287">
            <v>64</v>
          </cell>
          <cell r="H287">
            <v>64</v>
          </cell>
          <cell r="I287">
            <v>64</v>
          </cell>
        </row>
        <row r="288">
          <cell r="B288" t="str">
            <v>HDPE Tail piece100x40mm</v>
          </cell>
          <cell r="C288" t="str">
            <v>HDPE Tail piece</v>
          </cell>
          <cell r="D288" t="str">
            <v>100x40mm</v>
          </cell>
          <cell r="G288">
            <v>82</v>
          </cell>
          <cell r="H288">
            <v>82</v>
          </cell>
          <cell r="I288">
            <v>82</v>
          </cell>
        </row>
        <row r="289">
          <cell r="B289" t="str">
            <v>HDPE Tail piece125x50mm</v>
          </cell>
          <cell r="C289" t="str">
            <v>HDPE Tail piece</v>
          </cell>
          <cell r="D289" t="str">
            <v>125x50mm</v>
          </cell>
          <cell r="G289">
            <v>112</v>
          </cell>
          <cell r="H289">
            <v>112</v>
          </cell>
          <cell r="I289">
            <v>112</v>
          </cell>
        </row>
        <row r="290">
          <cell r="B290" t="str">
            <v>HDPE Tail piece150x50mm</v>
          </cell>
          <cell r="C290" t="str">
            <v>HDPE Tail piece</v>
          </cell>
          <cell r="D290" t="str">
            <v>150x50mm</v>
          </cell>
          <cell r="G290">
            <v>142</v>
          </cell>
          <cell r="H290">
            <v>142</v>
          </cell>
          <cell r="I290">
            <v>142</v>
          </cell>
        </row>
        <row r="291">
          <cell r="B291" t="str">
            <v>HDPE Tail piece150x50mm</v>
          </cell>
          <cell r="C291" t="str">
            <v>HDPE Tail piece</v>
          </cell>
          <cell r="D291" t="str">
            <v>150x50mm</v>
          </cell>
          <cell r="G291">
            <v>155</v>
          </cell>
          <cell r="H291">
            <v>155</v>
          </cell>
          <cell r="I291">
            <v>155</v>
          </cell>
        </row>
        <row r="292">
          <cell r="B292" t="str">
            <v>HDPE Tail piece150x50mm</v>
          </cell>
          <cell r="C292" t="str">
            <v>HDPE Tail piece</v>
          </cell>
          <cell r="D292" t="str">
            <v>150x50mm</v>
          </cell>
          <cell r="G292">
            <v>195</v>
          </cell>
          <cell r="H292">
            <v>195</v>
          </cell>
          <cell r="I292">
            <v>195</v>
          </cell>
        </row>
        <row r="293">
          <cell r="B293" t="str">
            <v>HDPE Tail piece200x50mm</v>
          </cell>
          <cell r="C293" t="str">
            <v>HDPE Tail piece</v>
          </cell>
          <cell r="D293" t="str">
            <v>200x50mm</v>
          </cell>
          <cell r="G293">
            <v>242</v>
          </cell>
          <cell r="H293">
            <v>242</v>
          </cell>
          <cell r="I293">
            <v>242</v>
          </cell>
        </row>
        <row r="294">
          <cell r="B294" t="str">
            <v>HDPE Tail piece200x50mm</v>
          </cell>
          <cell r="C294" t="str">
            <v>HDPE Tail piece</v>
          </cell>
          <cell r="D294" t="str">
            <v>200x50mm</v>
          </cell>
          <cell r="G294">
            <v>279</v>
          </cell>
          <cell r="H294">
            <v>279</v>
          </cell>
          <cell r="I294">
            <v>279</v>
          </cell>
        </row>
        <row r="295">
          <cell r="B295" t="str">
            <v>HDPE Tail piece250x80mm</v>
          </cell>
          <cell r="C295" t="str">
            <v>HDPE Tail piece</v>
          </cell>
          <cell r="D295" t="str">
            <v>250x80mm</v>
          </cell>
          <cell r="G295">
            <v>328</v>
          </cell>
          <cell r="H295">
            <v>328</v>
          </cell>
          <cell r="I295">
            <v>328</v>
          </cell>
        </row>
        <row r="296">
          <cell r="B296" t="str">
            <v>HDPE Tail piece250x80mm</v>
          </cell>
          <cell r="C296" t="str">
            <v>HDPE Tail piece</v>
          </cell>
          <cell r="D296" t="str">
            <v>250x80mm</v>
          </cell>
          <cell r="G296">
            <v>336</v>
          </cell>
          <cell r="H296">
            <v>336</v>
          </cell>
          <cell r="I296">
            <v>336</v>
          </cell>
        </row>
        <row r="297">
          <cell r="B297" t="str">
            <v>HDPE Tail piece300x80mm</v>
          </cell>
          <cell r="C297" t="str">
            <v>HDPE Tail piece</v>
          </cell>
          <cell r="D297" t="str">
            <v>300x80mm</v>
          </cell>
          <cell r="G297">
            <v>342</v>
          </cell>
          <cell r="H297">
            <v>342</v>
          </cell>
          <cell r="I297">
            <v>342</v>
          </cell>
        </row>
        <row r="298">
          <cell r="B298" t="str">
            <v>MS flanges63mm</v>
          </cell>
          <cell r="C298" t="str">
            <v>MS flanges</v>
          </cell>
          <cell r="D298" t="str">
            <v>63mm</v>
          </cell>
          <cell r="G298">
            <v>148</v>
          </cell>
          <cell r="H298">
            <v>148</v>
          </cell>
          <cell r="I298">
            <v>148</v>
          </cell>
        </row>
        <row r="299">
          <cell r="B299" t="str">
            <v>MS flanges75mm</v>
          </cell>
          <cell r="C299" t="str">
            <v>MS flanges</v>
          </cell>
          <cell r="D299" t="str">
            <v>75mm</v>
          </cell>
          <cell r="G299">
            <v>148</v>
          </cell>
          <cell r="H299">
            <v>148</v>
          </cell>
          <cell r="I299">
            <v>148</v>
          </cell>
        </row>
        <row r="300">
          <cell r="B300" t="str">
            <v>MS flanges90mm</v>
          </cell>
          <cell r="C300" t="str">
            <v>MS flanges</v>
          </cell>
          <cell r="D300" t="str">
            <v>90mm</v>
          </cell>
          <cell r="G300">
            <v>148</v>
          </cell>
          <cell r="H300">
            <v>148</v>
          </cell>
          <cell r="I300">
            <v>148</v>
          </cell>
        </row>
        <row r="301">
          <cell r="B301" t="str">
            <v>MS flanges110mm</v>
          </cell>
          <cell r="C301" t="str">
            <v>MS flanges</v>
          </cell>
          <cell r="D301" t="str">
            <v>110mm</v>
          </cell>
          <cell r="G301">
            <v>180</v>
          </cell>
          <cell r="H301">
            <v>180</v>
          </cell>
          <cell r="I301">
            <v>180</v>
          </cell>
        </row>
        <row r="302">
          <cell r="B302" t="str">
            <v>MS flanges125mm</v>
          </cell>
          <cell r="C302" t="str">
            <v>MS flanges</v>
          </cell>
          <cell r="D302" t="str">
            <v>125mm</v>
          </cell>
          <cell r="G302">
            <v>242</v>
          </cell>
          <cell r="H302">
            <v>242</v>
          </cell>
          <cell r="I302">
            <v>242</v>
          </cell>
        </row>
        <row r="303">
          <cell r="B303" t="str">
            <v>MS flanges140mm</v>
          </cell>
          <cell r="C303" t="str">
            <v>MS flanges</v>
          </cell>
          <cell r="D303" t="str">
            <v>140mm</v>
          </cell>
          <cell r="G303">
            <v>282</v>
          </cell>
          <cell r="H303">
            <v>282</v>
          </cell>
          <cell r="I303">
            <v>282</v>
          </cell>
        </row>
        <row r="304">
          <cell r="B304" t="str">
            <v>MS flanges160mm</v>
          </cell>
          <cell r="C304" t="str">
            <v>MS flanges</v>
          </cell>
          <cell r="D304" t="str">
            <v>160mm</v>
          </cell>
          <cell r="G304">
            <v>282</v>
          </cell>
          <cell r="H304">
            <v>282</v>
          </cell>
          <cell r="I304">
            <v>282</v>
          </cell>
        </row>
        <row r="305">
          <cell r="B305" t="str">
            <v>MS flanges180mm</v>
          </cell>
          <cell r="C305" t="str">
            <v>MS flanges</v>
          </cell>
          <cell r="D305" t="str">
            <v>180mm</v>
          </cell>
          <cell r="G305">
            <v>382</v>
          </cell>
          <cell r="H305">
            <v>382</v>
          </cell>
          <cell r="I305">
            <v>382</v>
          </cell>
        </row>
        <row r="306">
          <cell r="B306" t="str">
            <v>MS flanges200mm</v>
          </cell>
          <cell r="C306" t="str">
            <v>MS flanges</v>
          </cell>
          <cell r="D306" t="str">
            <v>200mm</v>
          </cell>
          <cell r="G306">
            <v>382</v>
          </cell>
          <cell r="H306">
            <v>382</v>
          </cell>
          <cell r="I306">
            <v>382</v>
          </cell>
        </row>
        <row r="307">
          <cell r="B307" t="str">
            <v>MS flanges225mm</v>
          </cell>
          <cell r="C307" t="str">
            <v>MS flanges</v>
          </cell>
          <cell r="D307" t="str">
            <v>225mm</v>
          </cell>
          <cell r="G307">
            <v>382</v>
          </cell>
          <cell r="H307">
            <v>382</v>
          </cell>
          <cell r="I307">
            <v>382</v>
          </cell>
        </row>
        <row r="308">
          <cell r="B308" t="str">
            <v>MS flanges250mm</v>
          </cell>
          <cell r="C308" t="str">
            <v>MS flanges</v>
          </cell>
          <cell r="D308" t="str">
            <v>250mm</v>
          </cell>
          <cell r="G308">
            <v>461</v>
          </cell>
          <cell r="H308">
            <v>461</v>
          </cell>
          <cell r="I308">
            <v>461</v>
          </cell>
        </row>
        <row r="309">
          <cell r="B309" t="str">
            <v>MS flanges280mm</v>
          </cell>
          <cell r="C309" t="str">
            <v>MS flanges</v>
          </cell>
          <cell r="D309" t="str">
            <v>280mm</v>
          </cell>
          <cell r="G309">
            <v>470</v>
          </cell>
          <cell r="H309">
            <v>470</v>
          </cell>
          <cell r="I309">
            <v>470</v>
          </cell>
        </row>
        <row r="310">
          <cell r="B310" t="str">
            <v>MS flanges315mm</v>
          </cell>
          <cell r="C310" t="str">
            <v>MS flanges</v>
          </cell>
          <cell r="D310" t="str">
            <v>315mm</v>
          </cell>
          <cell r="G310">
            <v>482</v>
          </cell>
          <cell r="H310">
            <v>482</v>
          </cell>
          <cell r="I310">
            <v>482</v>
          </cell>
        </row>
        <row r="311">
          <cell r="B311" t="str">
            <v>Jiffy Joint80mm diaDI</v>
          </cell>
          <cell r="C311" t="str">
            <v>Jiffy Joint</v>
          </cell>
          <cell r="D311" t="str">
            <v>80mm dia</v>
          </cell>
          <cell r="E311" t="str">
            <v>DI</v>
          </cell>
          <cell r="F311" t="str">
            <v>each</v>
          </cell>
          <cell r="G311">
            <v>458</v>
          </cell>
          <cell r="H311">
            <v>458</v>
          </cell>
          <cell r="I311">
            <v>458</v>
          </cell>
        </row>
        <row r="312">
          <cell r="B312" t="str">
            <v>Jiffy Joint100mm diaDI</v>
          </cell>
          <cell r="C312" t="str">
            <v>Jiffy Joint</v>
          </cell>
          <cell r="D312" t="str">
            <v>100mm dia</v>
          </cell>
          <cell r="E312" t="str">
            <v>DI</v>
          </cell>
          <cell r="F312" t="str">
            <v>each</v>
          </cell>
          <cell r="G312">
            <v>526</v>
          </cell>
          <cell r="H312">
            <v>526</v>
          </cell>
          <cell r="I312">
            <v>526</v>
          </cell>
        </row>
        <row r="313">
          <cell r="B313" t="str">
            <v>Jiffy Joint125mm diaDI</v>
          </cell>
          <cell r="C313" t="str">
            <v>Jiffy Joint</v>
          </cell>
          <cell r="D313" t="str">
            <v>125mm dia</v>
          </cell>
          <cell r="E313" t="str">
            <v>DI</v>
          </cell>
          <cell r="F313" t="str">
            <v>each</v>
          </cell>
          <cell r="G313">
            <v>566</v>
          </cell>
          <cell r="H313">
            <v>566</v>
          </cell>
          <cell r="I313">
            <v>566</v>
          </cell>
        </row>
        <row r="314">
          <cell r="B314" t="str">
            <v>Jiffy Joint150mm diaDI</v>
          </cell>
          <cell r="C314" t="str">
            <v>Jiffy Joint</v>
          </cell>
          <cell r="D314" t="str">
            <v>150mm dia</v>
          </cell>
          <cell r="E314" t="str">
            <v>DI</v>
          </cell>
          <cell r="F314" t="str">
            <v>each</v>
          </cell>
          <cell r="G314">
            <v>899</v>
          </cell>
          <cell r="H314">
            <v>899</v>
          </cell>
          <cell r="I314">
            <v>899</v>
          </cell>
        </row>
        <row r="315">
          <cell r="B315" t="str">
            <v>Jiffy Joint200mm diaDI</v>
          </cell>
          <cell r="C315" t="str">
            <v>Jiffy Joint</v>
          </cell>
          <cell r="D315" t="str">
            <v>200mm dia</v>
          </cell>
          <cell r="E315" t="str">
            <v>DI</v>
          </cell>
          <cell r="F315" t="str">
            <v>each</v>
          </cell>
          <cell r="G315">
            <v>1147</v>
          </cell>
          <cell r="H315">
            <v>1147</v>
          </cell>
          <cell r="I315">
            <v>1147</v>
          </cell>
        </row>
        <row r="316">
          <cell r="B316" t="str">
            <v>Jiffy Joint250mm diaDI</v>
          </cell>
          <cell r="C316" t="str">
            <v>Jiffy Joint</v>
          </cell>
          <cell r="D316" t="str">
            <v>250mm dia</v>
          </cell>
          <cell r="E316" t="str">
            <v>DI</v>
          </cell>
          <cell r="F316" t="str">
            <v>each</v>
          </cell>
          <cell r="G316">
            <v>1813</v>
          </cell>
          <cell r="H316">
            <v>1813</v>
          </cell>
          <cell r="I316">
            <v>1813</v>
          </cell>
        </row>
        <row r="317">
          <cell r="B317" t="str">
            <v>Jiffy Joint300mm diaDI</v>
          </cell>
          <cell r="C317" t="str">
            <v>Jiffy Joint</v>
          </cell>
          <cell r="D317" t="str">
            <v>300mm dia</v>
          </cell>
          <cell r="E317" t="str">
            <v>DI</v>
          </cell>
          <cell r="F317" t="str">
            <v>each</v>
          </cell>
          <cell r="G317">
            <v>2155</v>
          </cell>
          <cell r="H317">
            <v>2155</v>
          </cell>
          <cell r="I317">
            <v>2155</v>
          </cell>
        </row>
        <row r="318">
          <cell r="B318" t="str">
            <v>Jiffy Joint350mm diaDI</v>
          </cell>
          <cell r="C318" t="str">
            <v>Jiffy Joint</v>
          </cell>
          <cell r="D318" t="str">
            <v>350mm dia</v>
          </cell>
          <cell r="E318" t="str">
            <v>DI</v>
          </cell>
          <cell r="F318" t="str">
            <v>each</v>
          </cell>
          <cell r="G318">
            <v>2557</v>
          </cell>
          <cell r="H318">
            <v>2557</v>
          </cell>
          <cell r="I318">
            <v>2557</v>
          </cell>
        </row>
        <row r="319">
          <cell r="B319" t="str">
            <v>Jiffy Joint400mm diaDI</v>
          </cell>
          <cell r="C319" t="str">
            <v>Jiffy Joint</v>
          </cell>
          <cell r="D319" t="str">
            <v>400mm dia</v>
          </cell>
          <cell r="E319" t="str">
            <v>DI</v>
          </cell>
          <cell r="F319" t="str">
            <v>each</v>
          </cell>
          <cell r="G319">
            <v>3430</v>
          </cell>
          <cell r="H319">
            <v>3430</v>
          </cell>
          <cell r="I319">
            <v>3430</v>
          </cell>
        </row>
        <row r="320">
          <cell r="B320" t="str">
            <v>Jiffy Joint450mm diaDI</v>
          </cell>
          <cell r="C320" t="str">
            <v>Jiffy Joint</v>
          </cell>
          <cell r="D320" t="str">
            <v>450mm dia</v>
          </cell>
          <cell r="E320" t="str">
            <v>DI</v>
          </cell>
          <cell r="F320" t="str">
            <v>each</v>
          </cell>
          <cell r="G320">
            <v>3859</v>
          </cell>
          <cell r="H320">
            <v>3859</v>
          </cell>
          <cell r="I320">
            <v>3859</v>
          </cell>
        </row>
        <row r="321">
          <cell r="B321" t="str">
            <v>Jiffy Joint500mm diaDI</v>
          </cell>
          <cell r="C321" t="str">
            <v>Jiffy Joint</v>
          </cell>
          <cell r="D321" t="str">
            <v>500mm dia</v>
          </cell>
          <cell r="E321" t="str">
            <v>DI</v>
          </cell>
          <cell r="F321" t="str">
            <v>each</v>
          </cell>
          <cell r="G321">
            <v>4288</v>
          </cell>
          <cell r="H321">
            <v>4288</v>
          </cell>
          <cell r="I321">
            <v>4288</v>
          </cell>
        </row>
        <row r="322">
          <cell r="B322" t="str">
            <v>Jiffy Joint600mm diaDI</v>
          </cell>
          <cell r="C322" t="str">
            <v>Jiffy Joint</v>
          </cell>
          <cell r="D322" t="str">
            <v>600mm dia</v>
          </cell>
          <cell r="E322" t="str">
            <v>DI</v>
          </cell>
          <cell r="F322" t="str">
            <v>each</v>
          </cell>
          <cell r="G322">
            <v>5146</v>
          </cell>
          <cell r="H322">
            <v>5146</v>
          </cell>
          <cell r="I322">
            <v>5146</v>
          </cell>
        </row>
        <row r="323">
          <cell r="B323" t="str">
            <v>Jiffy Joint700mm diaDI</v>
          </cell>
          <cell r="C323" t="str">
            <v>Jiffy Joint</v>
          </cell>
          <cell r="D323" t="str">
            <v>700mm dia</v>
          </cell>
          <cell r="E323" t="str">
            <v>DI</v>
          </cell>
          <cell r="F323" t="str">
            <v>each</v>
          </cell>
          <cell r="G323">
            <v>6004</v>
          </cell>
          <cell r="H323">
            <v>6004</v>
          </cell>
          <cell r="I323">
            <v>6004</v>
          </cell>
        </row>
        <row r="324">
          <cell r="B324" t="str">
            <v>Jiffy Joint800mm diaDI</v>
          </cell>
          <cell r="C324" t="str">
            <v>Jiffy Joint</v>
          </cell>
          <cell r="D324" t="str">
            <v>800mm dia</v>
          </cell>
          <cell r="E324" t="str">
            <v>DI</v>
          </cell>
          <cell r="F324" t="str">
            <v>each</v>
          </cell>
          <cell r="G324">
            <v>6862</v>
          </cell>
          <cell r="H324">
            <v>6862</v>
          </cell>
          <cell r="I324">
            <v>6862</v>
          </cell>
        </row>
        <row r="325">
          <cell r="B325" t="str">
            <v>Jointing materials- sluive valve80mm diaDI</v>
          </cell>
          <cell r="C325" t="str">
            <v>Jointing materials- sluive valve</v>
          </cell>
          <cell r="D325" t="str">
            <v>80mm dia</v>
          </cell>
          <cell r="E325" t="str">
            <v>DI</v>
          </cell>
          <cell r="F325" t="str">
            <v>each</v>
          </cell>
          <cell r="G325">
            <v>179.60999999999999</v>
          </cell>
          <cell r="H325">
            <v>179.60999999999999</v>
          </cell>
          <cell r="I325">
            <v>179.60999999999999</v>
          </cell>
        </row>
        <row r="326">
          <cell r="B326" t="str">
            <v>Jointing materials- sluive valve100mm diaDI</v>
          </cell>
          <cell r="C326" t="str">
            <v>Jointing materials- sluive valve</v>
          </cell>
          <cell r="D326" t="str">
            <v>100mm dia</v>
          </cell>
          <cell r="E326" t="str">
            <v>DI</v>
          </cell>
          <cell r="F326" t="str">
            <v>each</v>
          </cell>
          <cell r="G326">
            <v>396.54</v>
          </cell>
          <cell r="H326">
            <v>396.54</v>
          </cell>
          <cell r="I326">
            <v>396.54</v>
          </cell>
        </row>
        <row r="327">
          <cell r="B327" t="str">
            <v>Jointing materials- sluive valve125mm diaDI</v>
          </cell>
          <cell r="C327" t="str">
            <v>Jointing materials- sluive valve</v>
          </cell>
          <cell r="D327" t="str">
            <v>125mm dia</v>
          </cell>
          <cell r="E327" t="str">
            <v>DI</v>
          </cell>
          <cell r="F327" t="str">
            <v>each</v>
          </cell>
          <cell r="G327">
            <v>414.75</v>
          </cell>
          <cell r="H327">
            <v>414.75</v>
          </cell>
          <cell r="I327">
            <v>414.75</v>
          </cell>
        </row>
        <row r="328">
          <cell r="B328" t="str">
            <v>Jointing materials- sluive valve150mm diaDI</v>
          </cell>
          <cell r="C328" t="str">
            <v>Jointing materials- sluive valve</v>
          </cell>
          <cell r="D328" t="str">
            <v>150mm dia</v>
          </cell>
          <cell r="E328" t="str">
            <v>DI</v>
          </cell>
          <cell r="F328" t="str">
            <v>each</v>
          </cell>
          <cell r="G328">
            <v>547.41</v>
          </cell>
          <cell r="H328">
            <v>547.41</v>
          </cell>
          <cell r="I328">
            <v>547.41</v>
          </cell>
        </row>
        <row r="329">
          <cell r="B329" t="str">
            <v>Jointing materials- sluive valve200mm diaDI</v>
          </cell>
          <cell r="C329" t="str">
            <v>Jointing materials- sluive valve</v>
          </cell>
          <cell r="D329" t="str">
            <v>200mm dia</v>
          </cell>
          <cell r="E329" t="str">
            <v>DI</v>
          </cell>
          <cell r="F329" t="str">
            <v>each</v>
          </cell>
          <cell r="G329">
            <v>581.81999999999994</v>
          </cell>
          <cell r="H329">
            <v>581.81999999999994</v>
          </cell>
          <cell r="I329">
            <v>581.81999999999994</v>
          </cell>
        </row>
        <row r="330">
          <cell r="B330" t="str">
            <v>Jointing materials- sluive valve250mm diaDI</v>
          </cell>
          <cell r="C330" t="str">
            <v>Jointing materials- sluive valve</v>
          </cell>
          <cell r="D330" t="str">
            <v>250mm dia</v>
          </cell>
          <cell r="E330" t="str">
            <v>DI</v>
          </cell>
          <cell r="F330" t="str">
            <v>each</v>
          </cell>
          <cell r="G330">
            <v>851.46</v>
          </cell>
          <cell r="H330">
            <v>851.46</v>
          </cell>
          <cell r="I330">
            <v>851.46</v>
          </cell>
        </row>
        <row r="331">
          <cell r="B331" t="str">
            <v>Jointing materials- sluive valve300mm diaDI</v>
          </cell>
          <cell r="C331" t="str">
            <v>Jointing materials- sluive valve</v>
          </cell>
          <cell r="D331" t="str">
            <v>300mm dia</v>
          </cell>
          <cell r="E331" t="str">
            <v>DI</v>
          </cell>
          <cell r="F331" t="str">
            <v>each</v>
          </cell>
          <cell r="G331">
            <v>903.12000000000012</v>
          </cell>
          <cell r="H331">
            <v>903.12000000000012</v>
          </cell>
          <cell r="I331">
            <v>903.12000000000012</v>
          </cell>
        </row>
        <row r="332">
          <cell r="B332" t="str">
            <v>Jointing materials- sluive valve350mm diaDI</v>
          </cell>
          <cell r="C332" t="str">
            <v>Jointing materials- sluive valve</v>
          </cell>
          <cell r="D332" t="str">
            <v>350mm dia</v>
          </cell>
          <cell r="E332" t="str">
            <v>DI</v>
          </cell>
          <cell r="F332" t="str">
            <v>each</v>
          </cell>
          <cell r="G332">
            <v>1185.96</v>
          </cell>
          <cell r="H332">
            <v>1185.96</v>
          </cell>
          <cell r="I332">
            <v>1185.96</v>
          </cell>
        </row>
        <row r="333">
          <cell r="B333" t="str">
            <v>Jointing materials- sluive valve400mm diaDI</v>
          </cell>
          <cell r="C333" t="str">
            <v>Jointing materials- sluive valve</v>
          </cell>
          <cell r="D333" t="str">
            <v>400mm dia</v>
          </cell>
          <cell r="E333" t="str">
            <v>DI</v>
          </cell>
          <cell r="F333" t="str">
            <v>each</v>
          </cell>
          <cell r="G333">
            <v>1872.78</v>
          </cell>
          <cell r="H333">
            <v>1872.78</v>
          </cell>
          <cell r="I333">
            <v>1872.78</v>
          </cell>
        </row>
        <row r="334">
          <cell r="B334" t="str">
            <v>Jointing materials- sluive valve450mm diaDI</v>
          </cell>
          <cell r="C334" t="str">
            <v>Jointing materials- sluive valve</v>
          </cell>
          <cell r="D334" t="str">
            <v>450mm dia</v>
          </cell>
          <cell r="E334" t="str">
            <v>DI</v>
          </cell>
          <cell r="F334" t="str">
            <v>each</v>
          </cell>
          <cell r="G334">
            <v>2315.6999999999998</v>
          </cell>
          <cell r="H334">
            <v>2315.6999999999998</v>
          </cell>
          <cell r="I334">
            <v>2315.6999999999998</v>
          </cell>
        </row>
        <row r="335">
          <cell r="B335" t="str">
            <v>Jointing materials- sluive valve500mm diaDI</v>
          </cell>
          <cell r="C335" t="str">
            <v>Jointing materials- sluive valve</v>
          </cell>
          <cell r="D335" t="str">
            <v>500mm dia</v>
          </cell>
          <cell r="E335" t="str">
            <v>DI</v>
          </cell>
          <cell r="F335" t="str">
            <v>each</v>
          </cell>
          <cell r="G335">
            <v>2609.37</v>
          </cell>
          <cell r="H335">
            <v>2609.37</v>
          </cell>
          <cell r="I335">
            <v>2609.37</v>
          </cell>
        </row>
        <row r="336">
          <cell r="B336" t="str">
            <v>Jointing materials- sluive valve600mm diaDI</v>
          </cell>
          <cell r="C336" t="str">
            <v>Jointing materials- sluive valve</v>
          </cell>
          <cell r="D336" t="str">
            <v>600mm dia</v>
          </cell>
          <cell r="E336" t="str">
            <v>DI</v>
          </cell>
          <cell r="F336" t="str">
            <v>each</v>
          </cell>
          <cell r="G336">
            <v>4151.5499999999993</v>
          </cell>
          <cell r="H336">
            <v>4151.5499999999993</v>
          </cell>
          <cell r="I336">
            <v>4151.5499999999993</v>
          </cell>
        </row>
        <row r="337">
          <cell r="B337" t="str">
            <v>Jointing materials- sluive valve700mm diaDI</v>
          </cell>
          <cell r="C337" t="str">
            <v>Jointing materials- sluive valve</v>
          </cell>
          <cell r="D337" t="str">
            <v>700mm dia</v>
          </cell>
          <cell r="E337" t="str">
            <v>DI</v>
          </cell>
          <cell r="F337" t="str">
            <v>each</v>
          </cell>
          <cell r="G337">
            <v>4404.54</v>
          </cell>
          <cell r="H337">
            <v>4404.54</v>
          </cell>
          <cell r="I337">
            <v>4404.54</v>
          </cell>
        </row>
        <row r="338">
          <cell r="B338" t="str">
            <v>Jointing materials- sluive valve800mm diaDI</v>
          </cell>
          <cell r="C338" t="str">
            <v>Jointing materials- sluive valve</v>
          </cell>
          <cell r="D338" t="str">
            <v>800mm dia</v>
          </cell>
          <cell r="E338" t="str">
            <v>DI</v>
          </cell>
          <cell r="F338" t="str">
            <v>each</v>
          </cell>
          <cell r="G338">
            <v>4536.6900000000005</v>
          </cell>
          <cell r="H338">
            <v>4536.6900000000005</v>
          </cell>
          <cell r="I338">
            <v>4536.6900000000005</v>
          </cell>
        </row>
        <row r="339">
          <cell r="B339" t="str">
            <v>Labour charges for flanged joints80mm diaDI</v>
          </cell>
          <cell r="C339" t="str">
            <v>Labour charges for flanged joints</v>
          </cell>
          <cell r="D339" t="str">
            <v>80mm dia</v>
          </cell>
          <cell r="E339" t="str">
            <v>DI</v>
          </cell>
          <cell r="F339" t="str">
            <v>each</v>
          </cell>
          <cell r="G339">
            <v>137.69999999999999</v>
          </cell>
          <cell r="H339">
            <v>137.69999999999999</v>
          </cell>
          <cell r="I339">
            <v>137.69999999999999</v>
          </cell>
        </row>
        <row r="340">
          <cell r="B340" t="str">
            <v>Labour charges for flanged joints100mm diaDI</v>
          </cell>
          <cell r="C340" t="str">
            <v>Labour charges for flanged joints</v>
          </cell>
          <cell r="D340" t="str">
            <v>100mm dia</v>
          </cell>
          <cell r="E340" t="str">
            <v>DI</v>
          </cell>
          <cell r="F340" t="str">
            <v>each</v>
          </cell>
          <cell r="G340">
            <v>176.10000000000002</v>
          </cell>
          <cell r="H340">
            <v>176.10000000000002</v>
          </cell>
          <cell r="I340">
            <v>176.10000000000002</v>
          </cell>
        </row>
        <row r="341">
          <cell r="B341" t="str">
            <v>Labour charges for flanged joints125mm diaDI</v>
          </cell>
          <cell r="C341" t="str">
            <v>Labour charges for flanged joints</v>
          </cell>
          <cell r="D341" t="str">
            <v>125mm dia</v>
          </cell>
          <cell r="E341" t="str">
            <v>DI</v>
          </cell>
          <cell r="F341" t="str">
            <v>each</v>
          </cell>
          <cell r="G341">
            <v>254.39999999999998</v>
          </cell>
          <cell r="H341">
            <v>254.39999999999998</v>
          </cell>
          <cell r="I341">
            <v>254.39999999999998</v>
          </cell>
        </row>
        <row r="342">
          <cell r="B342" t="str">
            <v>Labour charges for flanged joints150mm diaDI</v>
          </cell>
          <cell r="C342" t="str">
            <v>Labour charges for flanged joints</v>
          </cell>
          <cell r="D342" t="str">
            <v>150mm dia</v>
          </cell>
          <cell r="E342" t="str">
            <v>DI</v>
          </cell>
          <cell r="F342" t="str">
            <v>each</v>
          </cell>
          <cell r="G342">
            <v>264.89999999999998</v>
          </cell>
          <cell r="H342">
            <v>264.89999999999998</v>
          </cell>
          <cell r="I342">
            <v>264.89999999999998</v>
          </cell>
        </row>
        <row r="343">
          <cell r="B343" t="str">
            <v>Labour charges for flanged joints200mm diaDI</v>
          </cell>
          <cell r="C343" t="str">
            <v>Labour charges for flanged joints</v>
          </cell>
          <cell r="D343" t="str">
            <v>200mm dia</v>
          </cell>
          <cell r="E343" t="str">
            <v>DI</v>
          </cell>
          <cell r="F343" t="str">
            <v>each</v>
          </cell>
          <cell r="G343">
            <v>349.5</v>
          </cell>
          <cell r="H343">
            <v>349.5</v>
          </cell>
          <cell r="I343">
            <v>349.5</v>
          </cell>
        </row>
        <row r="344">
          <cell r="B344" t="str">
            <v>Labour charges for flanged joints250mm diaDI</v>
          </cell>
          <cell r="C344" t="str">
            <v>Labour charges for flanged joints</v>
          </cell>
          <cell r="D344" t="str">
            <v>250mm dia</v>
          </cell>
          <cell r="E344" t="str">
            <v>DI</v>
          </cell>
          <cell r="F344" t="str">
            <v>each</v>
          </cell>
          <cell r="G344">
            <v>432</v>
          </cell>
          <cell r="H344">
            <v>432</v>
          </cell>
          <cell r="I344">
            <v>432</v>
          </cell>
        </row>
        <row r="345">
          <cell r="B345" t="str">
            <v>Labour charges for flanged joints300mm diaDI</v>
          </cell>
          <cell r="C345" t="str">
            <v>Labour charges for flanged joints</v>
          </cell>
          <cell r="D345" t="str">
            <v>300mm dia</v>
          </cell>
          <cell r="E345" t="str">
            <v>DI</v>
          </cell>
          <cell r="F345" t="str">
            <v>each</v>
          </cell>
          <cell r="G345">
            <v>517.5</v>
          </cell>
          <cell r="H345">
            <v>517.5</v>
          </cell>
          <cell r="I345">
            <v>517.5</v>
          </cell>
        </row>
        <row r="346">
          <cell r="B346" t="str">
            <v>Labour charges for flanged joints350mm diaDI</v>
          </cell>
          <cell r="C346" t="str">
            <v>Labour charges for flanged joints</v>
          </cell>
          <cell r="D346" t="str">
            <v>350mm dia</v>
          </cell>
          <cell r="E346" t="str">
            <v>DI</v>
          </cell>
          <cell r="F346" t="str">
            <v>each</v>
          </cell>
          <cell r="G346">
            <v>566.40000000000009</v>
          </cell>
          <cell r="H346">
            <v>566.40000000000009</v>
          </cell>
          <cell r="I346">
            <v>566.40000000000009</v>
          </cell>
        </row>
        <row r="347">
          <cell r="B347" t="str">
            <v>Labour charges for flanged joints400mm diaDI</v>
          </cell>
          <cell r="C347" t="str">
            <v>Labour charges for flanged joints</v>
          </cell>
          <cell r="D347" t="str">
            <v>400mm dia</v>
          </cell>
          <cell r="E347" t="str">
            <v>DI</v>
          </cell>
          <cell r="F347" t="str">
            <v>each</v>
          </cell>
          <cell r="G347">
            <v>728.7</v>
          </cell>
          <cell r="H347">
            <v>728.7</v>
          </cell>
          <cell r="I347">
            <v>728.7</v>
          </cell>
        </row>
        <row r="348">
          <cell r="B348" t="str">
            <v>Labour charges for flanged joints450mm diaDI</v>
          </cell>
          <cell r="C348" t="str">
            <v>Labour charges for flanged joints</v>
          </cell>
          <cell r="D348" t="str">
            <v>450mm dia</v>
          </cell>
          <cell r="E348" t="str">
            <v>DI</v>
          </cell>
          <cell r="F348" t="str">
            <v>each</v>
          </cell>
          <cell r="G348">
            <v>817.19999999999993</v>
          </cell>
          <cell r="H348">
            <v>817.19999999999993</v>
          </cell>
          <cell r="I348">
            <v>817.19999999999993</v>
          </cell>
        </row>
        <row r="349">
          <cell r="B349" t="str">
            <v>Labour charges for flanged joints500mm diaDI</v>
          </cell>
          <cell r="C349" t="str">
            <v>Labour charges for flanged joints</v>
          </cell>
          <cell r="D349" t="str">
            <v>500mm dia</v>
          </cell>
          <cell r="E349" t="str">
            <v>DI</v>
          </cell>
          <cell r="F349" t="str">
            <v>each</v>
          </cell>
          <cell r="G349">
            <v>858.59999999999991</v>
          </cell>
          <cell r="H349">
            <v>858.59999999999991</v>
          </cell>
          <cell r="I349">
            <v>858.59999999999991</v>
          </cell>
        </row>
        <row r="350">
          <cell r="B350" t="str">
            <v>Labour charges for flanged joints600mm diaDI</v>
          </cell>
          <cell r="C350" t="str">
            <v>Labour charges for flanged joints</v>
          </cell>
          <cell r="D350" t="str">
            <v>600mm dia</v>
          </cell>
          <cell r="E350" t="str">
            <v>DI</v>
          </cell>
          <cell r="F350" t="str">
            <v>each</v>
          </cell>
          <cell r="G350">
            <v>1197.9000000000001</v>
          </cell>
          <cell r="H350">
            <v>1197.9000000000001</v>
          </cell>
          <cell r="I350">
            <v>1197.9000000000001</v>
          </cell>
        </row>
        <row r="351">
          <cell r="B351" t="str">
            <v>Labour charges for flanged joints700mm diaDI</v>
          </cell>
          <cell r="C351" t="str">
            <v>Labour charges for flanged joints</v>
          </cell>
          <cell r="D351" t="str">
            <v>700mm dia</v>
          </cell>
          <cell r="E351" t="str">
            <v>DI</v>
          </cell>
          <cell r="F351" t="str">
            <v>each</v>
          </cell>
          <cell r="G351">
            <v>1217.0999999999999</v>
          </cell>
          <cell r="H351">
            <v>1217.0999999999999</v>
          </cell>
          <cell r="I351">
            <v>1217.0999999999999</v>
          </cell>
        </row>
        <row r="352">
          <cell r="B352" t="str">
            <v>Labour charges for flanged joints800mm diaDI</v>
          </cell>
          <cell r="C352" t="str">
            <v>Labour charges for flanged joints</v>
          </cell>
          <cell r="D352" t="str">
            <v>800mm dia</v>
          </cell>
          <cell r="E352" t="str">
            <v>DI</v>
          </cell>
          <cell r="F352" t="str">
            <v>each</v>
          </cell>
          <cell r="G352">
            <v>1423.1999999999998</v>
          </cell>
          <cell r="H352">
            <v>1423.1999999999998</v>
          </cell>
          <cell r="I352">
            <v>1423.1999999999998</v>
          </cell>
        </row>
        <row r="353">
          <cell r="B353" t="str">
            <v>Lowering of sluice valve80mm diaDI</v>
          </cell>
          <cell r="C353" t="str">
            <v>Lowering of sluice valve</v>
          </cell>
          <cell r="D353" t="str">
            <v>80mm dia</v>
          </cell>
          <cell r="E353" t="str">
            <v>DI</v>
          </cell>
          <cell r="F353" t="str">
            <v>each</v>
          </cell>
          <cell r="G353">
            <v>18.5</v>
          </cell>
          <cell r="H353">
            <v>26.7</v>
          </cell>
          <cell r="I353">
            <v>26.7</v>
          </cell>
        </row>
        <row r="354">
          <cell r="B354" t="str">
            <v>Lowering of sluice valve100mm diaDI</v>
          </cell>
          <cell r="C354" t="str">
            <v>Lowering of sluice valve</v>
          </cell>
          <cell r="D354" t="str">
            <v>100mm dia</v>
          </cell>
          <cell r="E354" t="str">
            <v>DI</v>
          </cell>
          <cell r="F354" t="str">
            <v>each</v>
          </cell>
          <cell r="G354">
            <v>30.6</v>
          </cell>
          <cell r="H354">
            <v>35.200000000000003</v>
          </cell>
          <cell r="I354">
            <v>35.200000000000003</v>
          </cell>
        </row>
        <row r="355">
          <cell r="B355" t="str">
            <v>Lowering of sluice valve125mm diaDI</v>
          </cell>
          <cell r="C355" t="str">
            <v>Lowering of sluice valve</v>
          </cell>
          <cell r="D355" t="str">
            <v>125mm dia</v>
          </cell>
          <cell r="E355" t="str">
            <v>DI</v>
          </cell>
          <cell r="F355" t="str">
            <v>each</v>
          </cell>
          <cell r="G355">
            <v>40.1</v>
          </cell>
          <cell r="H355">
            <v>46.1</v>
          </cell>
          <cell r="I355">
            <v>46.1</v>
          </cell>
        </row>
        <row r="356">
          <cell r="B356" t="str">
            <v>Lowering of sluice valve150mm diaDI</v>
          </cell>
          <cell r="C356" t="str">
            <v>Lowering of sluice valve</v>
          </cell>
          <cell r="D356" t="str">
            <v>150mm dia</v>
          </cell>
          <cell r="E356" t="str">
            <v>DI</v>
          </cell>
          <cell r="F356" t="str">
            <v>each</v>
          </cell>
          <cell r="G356">
            <v>47.4</v>
          </cell>
          <cell r="H356">
            <v>54.5</v>
          </cell>
          <cell r="I356">
            <v>54.5</v>
          </cell>
        </row>
        <row r="357">
          <cell r="B357" t="str">
            <v>Lowering of sluice valve200mm diaDI</v>
          </cell>
          <cell r="C357" t="str">
            <v>Lowering of sluice valve</v>
          </cell>
          <cell r="D357" t="str">
            <v>200mm dia</v>
          </cell>
          <cell r="E357" t="str">
            <v>DI</v>
          </cell>
          <cell r="F357" t="str">
            <v>each</v>
          </cell>
          <cell r="G357">
            <v>87.7</v>
          </cell>
          <cell r="H357">
            <v>100.9</v>
          </cell>
          <cell r="I357">
            <v>100.9</v>
          </cell>
        </row>
        <row r="358">
          <cell r="B358" t="str">
            <v>Lowering of sluice valve250mm diaDI</v>
          </cell>
          <cell r="C358" t="str">
            <v>Lowering of sluice valve</v>
          </cell>
          <cell r="D358" t="str">
            <v>250mm dia</v>
          </cell>
          <cell r="E358" t="str">
            <v>DI</v>
          </cell>
          <cell r="F358" t="str">
            <v>each</v>
          </cell>
          <cell r="G358">
            <v>118.6</v>
          </cell>
          <cell r="H358">
            <v>136.4</v>
          </cell>
          <cell r="I358">
            <v>136.4</v>
          </cell>
        </row>
        <row r="359">
          <cell r="B359" t="str">
            <v>Lowering of sluice valve300mm diaDI</v>
          </cell>
          <cell r="C359" t="str">
            <v>Lowering of sluice valve</v>
          </cell>
          <cell r="D359" t="str">
            <v>300mm dia</v>
          </cell>
          <cell r="E359" t="str">
            <v>DI</v>
          </cell>
          <cell r="F359" t="str">
            <v>each</v>
          </cell>
          <cell r="G359">
            <v>179.6</v>
          </cell>
          <cell r="H359">
            <v>206.5</v>
          </cell>
          <cell r="I359">
            <v>206.5</v>
          </cell>
        </row>
        <row r="360">
          <cell r="B360" t="str">
            <v>Lowering of sluice valve350mm diaDI</v>
          </cell>
          <cell r="C360" t="str">
            <v>Lowering of sluice valve</v>
          </cell>
          <cell r="D360" t="str">
            <v>350mm dia</v>
          </cell>
          <cell r="E360" t="str">
            <v>DI</v>
          </cell>
          <cell r="F360" t="str">
            <v>each</v>
          </cell>
          <cell r="G360">
            <v>309</v>
          </cell>
          <cell r="H360">
            <v>355.4</v>
          </cell>
          <cell r="I360">
            <v>355.4</v>
          </cell>
        </row>
        <row r="361">
          <cell r="B361" t="str">
            <v>Lowering of sluice valve400mm diaDI</v>
          </cell>
          <cell r="C361" t="str">
            <v>Lowering of sluice valve</v>
          </cell>
          <cell r="D361" t="str">
            <v>400mm dia</v>
          </cell>
          <cell r="E361" t="str">
            <v>DI</v>
          </cell>
          <cell r="F361" t="str">
            <v>each</v>
          </cell>
          <cell r="G361">
            <v>379</v>
          </cell>
          <cell r="H361">
            <v>435.9</v>
          </cell>
          <cell r="I361">
            <v>435.9</v>
          </cell>
        </row>
        <row r="362">
          <cell r="B362" t="str">
            <v>Lowering of sluice valve450mm diaDI</v>
          </cell>
          <cell r="C362" t="str">
            <v>Lowering of sluice valve</v>
          </cell>
          <cell r="D362" t="str">
            <v>450mm dia</v>
          </cell>
          <cell r="E362" t="str">
            <v>DI</v>
          </cell>
          <cell r="F362" t="str">
            <v>each</v>
          </cell>
          <cell r="G362">
            <v>496.3</v>
          </cell>
          <cell r="H362">
            <v>570.70000000000005</v>
          </cell>
          <cell r="I362">
            <v>570.70000000000005</v>
          </cell>
        </row>
        <row r="363">
          <cell r="B363" t="str">
            <v>Lowering of sluice valve500mm diaDI</v>
          </cell>
          <cell r="C363" t="str">
            <v>Lowering of sluice valve</v>
          </cell>
          <cell r="D363" t="str">
            <v>500mm dia</v>
          </cell>
          <cell r="E363" t="str">
            <v>DI</v>
          </cell>
          <cell r="F363" t="str">
            <v>each</v>
          </cell>
          <cell r="G363">
            <v>551.44444444444446</v>
          </cell>
        </row>
        <row r="364">
          <cell r="B364" t="str">
            <v>Lowering of sluice valve600mm diaDI</v>
          </cell>
          <cell r="C364" t="str">
            <v>Lowering of sluice valve</v>
          </cell>
          <cell r="D364" t="str">
            <v>600mm dia</v>
          </cell>
          <cell r="E364" t="str">
            <v>DI</v>
          </cell>
          <cell r="F364" t="str">
            <v>each</v>
          </cell>
          <cell r="G364">
            <v>661.73333333333335</v>
          </cell>
        </row>
        <row r="365">
          <cell r="B365" t="str">
            <v>Lowering of sluice valve700mm diaDI</v>
          </cell>
          <cell r="C365" t="str">
            <v>Lowering of sluice valve</v>
          </cell>
          <cell r="D365" t="str">
            <v>700mm dia</v>
          </cell>
          <cell r="E365" t="str">
            <v>DI</v>
          </cell>
          <cell r="F365" t="str">
            <v>each</v>
          </cell>
          <cell r="G365">
            <v>772.02222222222224</v>
          </cell>
        </row>
        <row r="366">
          <cell r="B366" t="str">
            <v>Lowering of sluice valve800mm diaDI</v>
          </cell>
          <cell r="C366" t="str">
            <v>Lowering of sluice valve</v>
          </cell>
          <cell r="D366" t="str">
            <v>800mm dia</v>
          </cell>
          <cell r="E366" t="str">
            <v>DI</v>
          </cell>
          <cell r="F366" t="str">
            <v>each</v>
          </cell>
          <cell r="G366">
            <v>882.31111111111102</v>
          </cell>
        </row>
        <row r="367">
          <cell r="B367" t="str">
            <v/>
          </cell>
        </row>
        <row r="368">
          <cell r="B368" t="str">
            <v/>
          </cell>
        </row>
        <row r="369">
          <cell r="B369" t="str">
            <v/>
          </cell>
        </row>
        <row r="370">
          <cell r="B370" t="str">
            <v/>
          </cell>
        </row>
        <row r="371">
          <cell r="B371" t="str">
            <v/>
          </cell>
        </row>
        <row r="372">
          <cell r="B372" t="str">
            <v/>
          </cell>
        </row>
        <row r="373">
          <cell r="B373" t="str">
            <v/>
          </cell>
        </row>
        <row r="374">
          <cell r="B374" t="str">
            <v/>
          </cell>
        </row>
        <row r="375">
          <cell r="B375" t="str">
            <v/>
          </cell>
        </row>
        <row r="376">
          <cell r="B376" t="str">
            <v/>
          </cell>
        </row>
        <row r="377">
          <cell r="B377" t="str">
            <v/>
          </cell>
        </row>
        <row r="378">
          <cell r="B378" t="str">
            <v/>
          </cell>
        </row>
        <row r="379">
          <cell r="B379" t="str">
            <v/>
          </cell>
        </row>
        <row r="380">
          <cell r="B380" t="str">
            <v/>
          </cell>
        </row>
        <row r="381">
          <cell r="B381" t="str">
            <v/>
          </cell>
        </row>
        <row r="382">
          <cell r="B382" t="str">
            <v/>
          </cell>
        </row>
        <row r="383">
          <cell r="B383" t="str">
            <v/>
          </cell>
        </row>
        <row r="384">
          <cell r="B384" t="str">
            <v/>
          </cell>
        </row>
        <row r="385">
          <cell r="B385" t="str">
            <v/>
          </cell>
        </row>
        <row r="386">
          <cell r="B386" t="str">
            <v/>
          </cell>
        </row>
        <row r="387">
          <cell r="B387" t="str">
            <v/>
          </cell>
        </row>
        <row r="388">
          <cell r="B388" t="str">
            <v/>
          </cell>
        </row>
        <row r="389">
          <cell r="B389" t="str">
            <v/>
          </cell>
        </row>
        <row r="390">
          <cell r="B390" t="str">
            <v/>
          </cell>
        </row>
        <row r="391">
          <cell r="B391" t="str">
            <v/>
          </cell>
        </row>
        <row r="392">
          <cell r="B392" t="str">
            <v/>
          </cell>
        </row>
        <row r="393">
          <cell r="B393" t="str">
            <v/>
          </cell>
        </row>
        <row r="394">
          <cell r="B394" t="str">
            <v/>
          </cell>
        </row>
        <row r="395">
          <cell r="B395" t="str">
            <v/>
          </cell>
        </row>
        <row r="396">
          <cell r="B396" t="str">
            <v/>
          </cell>
        </row>
        <row r="397">
          <cell r="B397" t="str">
            <v/>
          </cell>
        </row>
        <row r="398">
          <cell r="B398" t="str">
            <v/>
          </cell>
        </row>
        <row r="399">
          <cell r="B399" t="str">
            <v/>
          </cell>
        </row>
        <row r="400">
          <cell r="B400" t="str">
            <v/>
          </cell>
        </row>
        <row r="401">
          <cell r="B401" t="str">
            <v/>
          </cell>
        </row>
        <row r="402">
          <cell r="B402" t="str">
            <v/>
          </cell>
        </row>
        <row r="403">
          <cell r="B403" t="str">
            <v/>
          </cell>
        </row>
        <row r="404">
          <cell r="B404" t="str">
            <v/>
          </cell>
        </row>
        <row r="405">
          <cell r="B405" t="str">
            <v/>
          </cell>
        </row>
        <row r="406">
          <cell r="B406" t="str">
            <v/>
          </cell>
        </row>
        <row r="407">
          <cell r="B407" t="str">
            <v/>
          </cell>
        </row>
        <row r="408">
          <cell r="B408" t="str">
            <v/>
          </cell>
        </row>
        <row r="409">
          <cell r="B409" t="str">
            <v/>
          </cell>
        </row>
        <row r="410">
          <cell r="B410" t="str">
            <v/>
          </cell>
        </row>
        <row r="411">
          <cell r="B411" t="str">
            <v/>
          </cell>
        </row>
        <row r="412">
          <cell r="B412" t="str">
            <v/>
          </cell>
        </row>
        <row r="413">
          <cell r="B413" t="str">
            <v/>
          </cell>
        </row>
        <row r="414">
          <cell r="B414" t="str">
            <v/>
          </cell>
        </row>
        <row r="415">
          <cell r="B415" t="str">
            <v/>
          </cell>
        </row>
        <row r="416">
          <cell r="B416" t="str">
            <v/>
          </cell>
        </row>
        <row r="417">
          <cell r="B417" t="str">
            <v/>
          </cell>
        </row>
        <row r="418">
          <cell r="B418" t="str">
            <v/>
          </cell>
        </row>
        <row r="419">
          <cell r="B419" t="str">
            <v/>
          </cell>
        </row>
        <row r="420">
          <cell r="B420" t="str">
            <v/>
          </cell>
        </row>
        <row r="421">
          <cell r="B421" t="str">
            <v/>
          </cell>
        </row>
        <row r="422">
          <cell r="B422" t="str">
            <v/>
          </cell>
        </row>
        <row r="423">
          <cell r="B423" t="str">
            <v/>
          </cell>
        </row>
        <row r="424">
          <cell r="B424" t="str">
            <v/>
          </cell>
        </row>
        <row r="425">
          <cell r="B425" t="str">
            <v/>
          </cell>
        </row>
        <row r="426">
          <cell r="B426" t="str">
            <v/>
          </cell>
        </row>
        <row r="427">
          <cell r="B427" t="str">
            <v/>
          </cell>
        </row>
        <row r="428">
          <cell r="B428" t="str">
            <v/>
          </cell>
        </row>
        <row r="429">
          <cell r="B429" t="str">
            <v/>
          </cell>
        </row>
        <row r="430">
          <cell r="B430" t="str">
            <v/>
          </cell>
        </row>
        <row r="431">
          <cell r="B431" t="str">
            <v/>
          </cell>
        </row>
        <row r="432">
          <cell r="B432" t="str">
            <v/>
          </cell>
        </row>
        <row r="433">
          <cell r="B433" t="str">
            <v/>
          </cell>
        </row>
        <row r="434">
          <cell r="B434" t="str">
            <v/>
          </cell>
        </row>
        <row r="435">
          <cell r="B435" t="str">
            <v/>
          </cell>
        </row>
        <row r="436">
          <cell r="B436" t="str">
            <v/>
          </cell>
        </row>
        <row r="437">
          <cell r="B437" t="str">
            <v/>
          </cell>
        </row>
        <row r="438">
          <cell r="B438" t="str">
            <v/>
          </cell>
        </row>
        <row r="439">
          <cell r="B439" t="str">
            <v/>
          </cell>
        </row>
        <row r="440">
          <cell r="B440" t="str">
            <v/>
          </cell>
        </row>
        <row r="441">
          <cell r="B441" t="str">
            <v/>
          </cell>
        </row>
        <row r="442">
          <cell r="B442" t="str">
            <v/>
          </cell>
        </row>
        <row r="443">
          <cell r="B443" t="str">
            <v/>
          </cell>
        </row>
        <row r="444">
          <cell r="B444" t="str">
            <v/>
          </cell>
        </row>
        <row r="445">
          <cell r="B445" t="str">
            <v/>
          </cell>
        </row>
        <row r="446">
          <cell r="B446" t="str">
            <v/>
          </cell>
        </row>
        <row r="447">
          <cell r="B447" t="str">
            <v/>
          </cell>
        </row>
        <row r="448">
          <cell r="B448" t="str">
            <v/>
          </cell>
        </row>
        <row r="449">
          <cell r="B449" t="str">
            <v/>
          </cell>
        </row>
        <row r="450">
          <cell r="B450" t="str">
            <v/>
          </cell>
        </row>
        <row r="451">
          <cell r="B451" t="str">
            <v/>
          </cell>
        </row>
        <row r="452">
          <cell r="B452" t="str">
            <v/>
          </cell>
        </row>
        <row r="453">
          <cell r="B453" t="str">
            <v/>
          </cell>
        </row>
        <row r="454">
          <cell r="B454" t="str">
            <v/>
          </cell>
        </row>
        <row r="455">
          <cell r="B455" t="str">
            <v/>
          </cell>
        </row>
        <row r="456">
          <cell r="B456" t="str">
            <v/>
          </cell>
        </row>
        <row r="457">
          <cell r="B457" t="str">
            <v/>
          </cell>
        </row>
        <row r="458">
          <cell r="B458" t="str">
            <v/>
          </cell>
        </row>
        <row r="459">
          <cell r="B459" t="str">
            <v/>
          </cell>
        </row>
        <row r="460">
          <cell r="B460" t="str">
            <v/>
          </cell>
        </row>
        <row r="461">
          <cell r="B461" t="str">
            <v/>
          </cell>
        </row>
        <row r="462">
          <cell r="B462" t="str">
            <v/>
          </cell>
        </row>
        <row r="463">
          <cell r="B463" t="str">
            <v/>
          </cell>
        </row>
        <row r="464">
          <cell r="B464" t="str">
            <v/>
          </cell>
        </row>
        <row r="465">
          <cell r="B465" t="str">
            <v/>
          </cell>
        </row>
        <row r="466">
          <cell r="B466" t="str">
            <v/>
          </cell>
        </row>
        <row r="467">
          <cell r="B467" t="str">
            <v/>
          </cell>
        </row>
        <row r="468">
          <cell r="B468" t="str">
            <v/>
          </cell>
        </row>
        <row r="469">
          <cell r="B469" t="str">
            <v/>
          </cell>
        </row>
        <row r="470">
          <cell r="B470" t="str">
            <v/>
          </cell>
        </row>
        <row r="471">
          <cell r="B471" t="str">
            <v/>
          </cell>
        </row>
        <row r="472">
          <cell r="B472" t="str">
            <v/>
          </cell>
        </row>
        <row r="473">
          <cell r="B473" t="str">
            <v/>
          </cell>
        </row>
        <row r="474">
          <cell r="B474" t="str">
            <v/>
          </cell>
        </row>
        <row r="475">
          <cell r="B475" t="str">
            <v/>
          </cell>
        </row>
        <row r="476">
          <cell r="B476" t="str">
            <v/>
          </cell>
        </row>
        <row r="477">
          <cell r="B477" t="str">
            <v/>
          </cell>
        </row>
        <row r="478">
          <cell r="B478" t="str">
            <v/>
          </cell>
        </row>
        <row r="479">
          <cell r="B479" t="str">
            <v/>
          </cell>
        </row>
        <row r="480">
          <cell r="B480" t="str">
            <v/>
          </cell>
        </row>
        <row r="481">
          <cell r="B481" t="str">
            <v/>
          </cell>
        </row>
        <row r="482">
          <cell r="B482" t="str">
            <v/>
          </cell>
        </row>
        <row r="483">
          <cell r="B483" t="str">
            <v/>
          </cell>
        </row>
        <row r="484">
          <cell r="B484" t="str">
            <v/>
          </cell>
        </row>
        <row r="485">
          <cell r="B485" t="str">
            <v/>
          </cell>
        </row>
        <row r="486">
          <cell r="B486" t="str">
            <v/>
          </cell>
        </row>
        <row r="487">
          <cell r="B487" t="str">
            <v/>
          </cell>
        </row>
        <row r="488">
          <cell r="B488" t="str">
            <v/>
          </cell>
        </row>
        <row r="489">
          <cell r="B489" t="str">
            <v/>
          </cell>
        </row>
        <row r="490">
          <cell r="B490" t="str">
            <v/>
          </cell>
        </row>
        <row r="491">
          <cell r="B491" t="str">
            <v/>
          </cell>
        </row>
        <row r="492">
          <cell r="B492" t="str">
            <v/>
          </cell>
        </row>
        <row r="493">
          <cell r="B493" t="str">
            <v/>
          </cell>
        </row>
        <row r="494">
          <cell r="B494" t="str">
            <v/>
          </cell>
        </row>
        <row r="495">
          <cell r="B495" t="str">
            <v/>
          </cell>
        </row>
        <row r="496">
          <cell r="B496" t="str">
            <v/>
          </cell>
        </row>
        <row r="497">
          <cell r="B497" t="str">
            <v/>
          </cell>
        </row>
        <row r="498">
          <cell r="B498" t="str">
            <v/>
          </cell>
        </row>
        <row r="499">
          <cell r="B499" t="str">
            <v/>
          </cell>
        </row>
        <row r="500">
          <cell r="B500" t="str">
            <v/>
          </cell>
        </row>
        <row r="501">
          <cell r="B501" t="str">
            <v/>
          </cell>
        </row>
        <row r="502">
          <cell r="B502" t="str">
            <v/>
          </cell>
        </row>
        <row r="503">
          <cell r="B503" t="str">
            <v/>
          </cell>
        </row>
        <row r="504">
          <cell r="B504" t="str">
            <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1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MEstt."/>
      <sheetName val="ABST(PART B) "/>
      <sheetName val="F6-Gnrl Abstrt"/>
      <sheetName val="Lead"/>
      <sheetName val="Data.F8.BTR"/>
      <sheetName val="F6-Estt"/>
      <sheetName val="sub-data -no full"/>
      <sheetName val="Labour"/>
      <sheetName val="Machinery"/>
      <sheetName val="Sheet1"/>
      <sheetName val="Diff stmnt (2)"/>
      <sheetName val="DATA-BASE"/>
      <sheetName val="DATA-ABSTRACT"/>
      <sheetName val="Cover"/>
      <sheetName val="DATA"/>
      <sheetName val="abs road"/>
      <sheetName val="coverpage"/>
      <sheetName val="Road data"/>
      <sheetName val="data existing_do not delete"/>
      <sheetName val="GF SB Ok "/>
      <sheetName val="Bitumen trunk"/>
      <sheetName val="Feeder"/>
      <sheetName val="R99 etc"/>
      <sheetName val="Trunk unpaved"/>
      <sheetName val="Design"/>
      <sheetName val="Specification report"/>
      <sheetName val="Process"/>
      <sheetName val="concrete"/>
      <sheetName val="Input"/>
      <sheetName val="Plant &amp;  Machinery"/>
      <sheetName val="Aug,02"/>
      <sheetName val="m"/>
      <sheetName val="TS memo"/>
      <sheetName val="r"/>
      <sheetName val="RMR"/>
      <sheetName val="R_Det"/>
      <sheetName val="Bridge Data 2005-06"/>
      <sheetName val="Detail In Door Stad"/>
      <sheetName val="p&amp;m"/>
      <sheetName val="v"/>
      <sheetName val="Boq (Main Building)"/>
      <sheetName val="t_prsr"/>
      <sheetName val="id"/>
      <sheetName val="final abstract"/>
      <sheetName val="leads"/>
      <sheetName val="MRATES"/>
      <sheetName val="1000000000000"/>
      <sheetName val="Drains Est"/>
      <sheetName val="Rd.Est"/>
      <sheetName val="mlead"/>
      <sheetName val="maya"/>
      <sheetName val="RF_DesignCT_Sp@53.0"/>
      <sheetName val="select items_PMW"/>
      <sheetName val="Material"/>
      <sheetName val="C.D.Abs.Est."/>
      <sheetName val="ssr-rates"/>
      <sheetName val="MRMECADAMoad data"/>
      <sheetName val="basdat"/>
      <sheetName val="LIST"/>
      <sheetName val="Common "/>
      <sheetName val="dataB"/>
      <sheetName val="C-data"/>
      <sheetName val="banilad"/>
      <sheetName val="Mactan"/>
      <sheetName val="Mandaue"/>
      <sheetName val="BTR"/>
      <sheetName val="GenAbst"/>
      <sheetName val="Rates"/>
      <sheetName val="Compound wall  Ok"/>
      <sheetName val="Data_Base"/>
      <sheetName val="BWSCPlt"/>
      <sheetName val="CI"/>
      <sheetName val="DI"/>
      <sheetName val="G.R.P"/>
      <sheetName val="HDPE"/>
      <sheetName val="PSC REVISED"/>
      <sheetName val="pvc"/>
      <sheetName val="Cover-MEstt_"/>
      <sheetName val="ABST(PART_B)_"/>
      <sheetName val="F6-Gnrl_Abstrt"/>
      <sheetName val="Data_F8_BTR"/>
      <sheetName val="sub-data_-no_full"/>
      <sheetName val="Diff_stmnt_(2)"/>
      <sheetName val="data_existing_do_not_delete"/>
      <sheetName val="GF_SB_Ok_"/>
      <sheetName val="Specification_report"/>
      <sheetName val="Bitumen_trunk"/>
      <sheetName val="R99_etc"/>
      <sheetName val="Trunk_unpaved"/>
      <sheetName val="Road_data"/>
      <sheetName val="abs_road"/>
      <sheetName val="TS_memo"/>
      <sheetName val="Bill-12"/>
      <sheetName val="Summary- Flyovers"/>
      <sheetName val="Work_sheet"/>
      <sheetName val="CONVEYANCE  (2)"/>
      <sheetName val="Road data-TDR"/>
      <sheetName val="MRoad data"/>
      <sheetName val="1V800"/>
      <sheetName val="ABSTRACT ESTIMATE 2013-14"/>
      <sheetName val="lead-st"/>
      <sheetName val="rdamdata"/>
    </sheetNames>
    <sheetDataSet>
      <sheetData sheetId="0" refreshError="1"/>
      <sheetData sheetId="1" refreshError="1"/>
      <sheetData sheetId="2"/>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Set>
  </externalBook>
</externalLink>
</file>

<file path=xl/externalLinks/externalLink1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affic Count"/>
      <sheetName val="Crust-D"/>
      <sheetName val="CBR-certi"/>
      <sheetName val="design "/>
      <sheetName val="DPR."/>
      <sheetName val="Cover-MEstt."/>
      <sheetName val="F6-Gnrl Abstrt"/>
      <sheetName val="Lead"/>
      <sheetName val="Data.F8.BTR"/>
      <sheetName val="F6-Estt"/>
      <sheetName val="earth (2)"/>
      <sheetName val="sub-data (2)"/>
      <sheetName val="sub estt"/>
      <sheetName val="Labour"/>
      <sheetName val="Machinery"/>
      <sheetName val="pop"/>
      <sheetName val="SE-InspR"/>
      <sheetName val="Prof-C-Check List"/>
      <sheetName val="F-2a-Pvt-Lyrs (2)"/>
      <sheetName val="F-2b-CDW"/>
      <sheetName val="Prof-B-PacSum."/>
      <sheetName val="F4-DER"/>
      <sheetName val="F1-SumSheet (2)"/>
      <sheetName val="Index"/>
      <sheetName val="certifi"/>
      <sheetName val="Traffic_Count"/>
      <sheetName val="design_"/>
      <sheetName val="DPR_"/>
      <sheetName val="Cover-MEstt_"/>
      <sheetName val="F6-Gnrl_Abstrt"/>
      <sheetName val="Data_F8_BTR"/>
      <sheetName val="earth_(2)"/>
      <sheetName val="sub-data_(2)"/>
      <sheetName val="sub_estt"/>
      <sheetName val="Prof-C-Check_List"/>
      <sheetName val="F-2a-Pvt-Lyrs_(2)"/>
      <sheetName val="Prof-B-PacSum_"/>
      <sheetName val="F1-SumSheet_(2)"/>
      <sheetName val="0000000000000"/>
      <sheetName val="m"/>
      <sheetName val="TBAL9697 -group wise  sdpl"/>
      <sheetName val="Specification report"/>
      <sheetName val="data existing_do not delete"/>
      <sheetName val="Iocount"/>
      <sheetName val="comp-st(GEN)"/>
      <sheetName val="sup dat"/>
      <sheetName val="v"/>
      <sheetName val="Bridge Data 2005-06"/>
      <sheetName val="ssr-rates"/>
      <sheetName val="Weightage-Sub Sht"/>
      <sheetName val="DISCOUNT"/>
      <sheetName val="Common "/>
      <sheetName val="Data"/>
      <sheetName val="MRATES"/>
      <sheetName val="Dormitory"/>
      <sheetName val="Plant &amp;  Machinery"/>
      <sheetName val="Material"/>
      <sheetName val="HDPE"/>
      <sheetName val="DI"/>
      <sheetName val="pvc"/>
      <sheetName val="Lead statement"/>
      <sheetName val="C-data"/>
      <sheetName val="RMR"/>
      <sheetName val="Road data"/>
      <sheetName val="Data o"/>
      <sheetName val="Boq"/>
      <sheetName val="STAFFSCHED "/>
      <sheetName val="quarry"/>
      <sheetName val="Drawing status"/>
      <sheetName val="ESTIMATE"/>
      <sheetName val="m1"/>
      <sheetName val="Sheet2"/>
      <sheetName val="ABS"/>
      <sheetName val="QTY"/>
      <sheetName val="bundqty"/>
      <sheetName val="Pile cap"/>
      <sheetName val="t_prsr"/>
      <sheetName val="PVC_dia"/>
      <sheetName val="wh"/>
      <sheetName val="7 Other Costs"/>
      <sheetName val="OverviewBarmer"/>
      <sheetName val="Traffic_Count1"/>
      <sheetName val="design_1"/>
      <sheetName val="DPR_1"/>
      <sheetName val="Cover-MEstt_1"/>
      <sheetName val="F6-Gnrl_Abstrt1"/>
      <sheetName val="Data_F8_BTR1"/>
      <sheetName val="earth_(2)1"/>
      <sheetName val="sub-data_(2)1"/>
      <sheetName val="sub_estt1"/>
      <sheetName val="Prof-C-Check_List1"/>
      <sheetName val="F-2a-Pvt-Lyrs_(2)1"/>
      <sheetName val="Prof-B-PacSum_1"/>
      <sheetName val="F1-SumSheet_(2)1"/>
      <sheetName val="Specification_report"/>
      <sheetName val="data_existing_do_not_delete"/>
      <sheetName val="sup_dat"/>
      <sheetName val="Bridge_Data_2005-06"/>
      <sheetName val="Estimate "/>
      <sheetName val="Road Detail Est."/>
      <sheetName val="Basic Rates"/>
      <sheetName val="leads"/>
      <sheetName val="MRoad data"/>
      <sheetName val="New33KVSS_E3"/>
      <sheetName val="Prop aug of Ex 33KVSS_E3a"/>
      <sheetName val="GBW"/>
      <sheetName val="COLUMN"/>
      <sheetName val="r"/>
      <sheetName val="General"/>
      <sheetName val="ELE "/>
      <sheetName val="FIRE ESTIMATE"/>
      <sheetName val="Marteru"/>
      <sheetName val="Sheet5"/>
      <sheetName val="Nspt-smp-final-ORIGINAL"/>
      <sheetName val="Data_Bit_I"/>
      <sheetName val="INDIGINEOUS ITEMS "/>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Set>
  </externalBook>
</externalLink>
</file>

<file path=xl/externalLinks/externalLink1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b"/>
      <sheetName val="abst(cd-works)"/>
      <sheetName val="Abstrct "/>
      <sheetName val="Lead"/>
      <sheetName val="Data"/>
      <sheetName val="2vent culvert (2)"/>
      <sheetName val="2vent culvert"/>
      <sheetName val="1vent culvert (2)"/>
      <sheetName val="1vent culvert"/>
      <sheetName val="road dam (2)"/>
      <sheetName val="road dam"/>
      <sheetName val="berole est"/>
      <sheetName val="quarry"/>
      <sheetName val="Road Detail Est."/>
      <sheetName val="Road data"/>
      <sheetName val="Material"/>
      <sheetName val="r"/>
      <sheetName val="Publicbuilding"/>
      <sheetName val="DATA-BASE"/>
      <sheetName val="DATA-ABSTRACT"/>
      <sheetName val="lead-st"/>
      <sheetName val="ssr-rates"/>
      <sheetName val="m"/>
      <sheetName val="Boq"/>
      <sheetName val="COLUMN"/>
      <sheetName val="Data.F8.BTR"/>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b"/>
      <sheetName val="abst(cd-works)"/>
      <sheetName val="Abstrct "/>
      <sheetName val="Lead"/>
      <sheetName val="Data"/>
      <sheetName val="2vent culvert (2)"/>
      <sheetName val="2vent culvert"/>
      <sheetName val="1vent culvert (2)"/>
      <sheetName val="1vent culvert"/>
      <sheetName val="road dam (2)"/>
      <sheetName val="road dam"/>
      <sheetName val="berole est"/>
      <sheetName val="quarry"/>
      <sheetName val="Road Detail Est."/>
      <sheetName val="Road data"/>
      <sheetName val="Material"/>
      <sheetName val="r"/>
      <sheetName val="Publicbuilding"/>
      <sheetName val="DATA-BASE"/>
      <sheetName val="DATA-ABSTRACT"/>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GenAbs"/>
      <sheetName val="Spfn.Rep"/>
      <sheetName val="DetEstRoad"/>
      <sheetName val="lEADS"/>
      <sheetName val="Data"/>
      <sheetName val="RMR"/>
      <sheetName val="Sheet2"/>
      <sheetName val="EW (2)"/>
      <sheetName val="MEST"/>
      <sheetName val="DATA_ENTRY"/>
      <sheetName val="MRoad data"/>
      <sheetName val="MRATES"/>
      <sheetName val="MBTLead"/>
      <sheetName val="MRMR"/>
      <sheetName val="ssr-rates"/>
      <sheetName val="El Data"/>
      <sheetName val="ABS"/>
      <sheetName val="other rates"/>
      <sheetName val="temp-SDData (2)"/>
      <sheetName val="m"/>
      <sheetName val="Nspt-smp-final-ORIGINAL"/>
      <sheetName val="Lead statement"/>
      <sheetName val="Pile cap"/>
      <sheetName val="Footings"/>
      <sheetName val="Data.F8.BTR"/>
      <sheetName val="Boq"/>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8">
          <cell r="F38">
            <v>206</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GenAbs"/>
      <sheetName val="Spfn.Rep"/>
      <sheetName val="DetEstRoad"/>
      <sheetName val="lEADS"/>
      <sheetName val="Data"/>
      <sheetName val="RMR"/>
      <sheetName val="Sheet2"/>
      <sheetName val="EW (2)"/>
      <sheetName val="MEST"/>
      <sheetName val="DATA_ENTRY"/>
      <sheetName val="MRoad data"/>
      <sheetName val="MRATES"/>
      <sheetName val="MBTLead"/>
      <sheetName val="MRMR"/>
      <sheetName val="ssr-rates"/>
      <sheetName val="El Data"/>
      <sheetName val="ABS"/>
      <sheetName val="other rates"/>
      <sheetName val="temp-SDData (2)"/>
      <sheetName val="m"/>
      <sheetName val="Nspt-smp-final-ORIGINAL"/>
      <sheetName val="Lead statement"/>
      <sheetName val="Pile cap"/>
      <sheetName val="Footings"/>
      <sheetName val="Data.F8.BTR"/>
      <sheetName val="Boq"/>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8">
          <cell r="F38">
            <v>206</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page "/>
      <sheetName val="Internal roads (2)"/>
      <sheetName val="Toilets"/>
      <sheetName val="Truss Data"/>
      <sheetName val="2000mt"/>
      <sheetName val="2000 MT"/>
      <sheetName val="1000mt -AC sheet"/>
      <sheetName val="CC"/>
      <sheetName val="Data"/>
      <sheetName val="Lead statement"/>
      <sheetName val="Conveyance ch"/>
      <sheetName val="SSR 2012-13 Rates"/>
      <sheetName val="Hire charges"/>
      <sheetName val="centering"/>
      <sheetName val="40KL-250KL Estimate &amp; data"/>
      <sheetName val="CI specials for OHSR"/>
      <sheetName val="m"/>
      <sheetName val="ssr-rates"/>
      <sheetName val="Lead"/>
      <sheetName val="Material"/>
      <sheetName val="Plant &amp;  Machinery"/>
      <sheetName val="MRATES"/>
      <sheetName val="Pile cap"/>
      <sheetName val="Data_Base"/>
      <sheetName val="ABS"/>
      <sheetName val="data existing_do not delete"/>
    </sheetNames>
    <sheetDataSet>
      <sheetData sheetId="0"/>
      <sheetData sheetId="1"/>
      <sheetData sheetId="2"/>
      <sheetData sheetId="3"/>
      <sheetData sheetId="4"/>
      <sheetData sheetId="5"/>
      <sheetData sheetId="6"/>
      <sheetData sheetId="7"/>
      <sheetData sheetId="8"/>
      <sheetData sheetId="9"/>
      <sheetData sheetId="10" refreshError="1">
        <row r="7">
          <cell r="P7">
            <v>654.69000000000005</v>
          </cell>
        </row>
      </sheetData>
      <sheetData sheetId="11"/>
      <sheetData sheetId="12"/>
      <sheetData sheetId="13"/>
      <sheetData sheetId="14"/>
      <sheetData sheetId="15"/>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general abstract"/>
      <sheetName val="leads"/>
      <sheetName val="lead statement"/>
      <sheetName val="door window calculations"/>
      <sheetName val="door window datas"/>
      <sheetName val="electrification data"/>
      <sheetName val="data"/>
      <sheetName val="data existing_do not delete"/>
      <sheetName val="pipe line sub estimate"/>
      <sheetName val="pipe line data"/>
      <sheetName val="estimate"/>
      <sheetName val="hydraulic designs projects"/>
      <sheetName val="hydraulic designs pws schemes"/>
      <sheetName val="hydraulic statement"/>
      <sheetName val="economical pm calculations"/>
      <sheetName val="fp estimate"/>
      <sheetName val="rotary bore well estimate"/>
      <sheetName val="ohsr 40k sub estimate"/>
      <sheetName val="ohsr 40k verticals"/>
      <sheetName val="ohsr 60k sub estimate"/>
      <sheetName val="ohsr 60k verticals"/>
      <sheetName val="ohsr 90k sub estimate"/>
      <sheetName val="ohsr 90k verticals"/>
      <sheetName val="ohsr 120k sub estimate"/>
      <sheetName val="ohsr 120k verticals"/>
      <sheetName val="ohsr 150 sub estimate"/>
      <sheetName val="ohsr 150k verticals"/>
      <sheetName val="ohsr 200k sub estimate"/>
      <sheetName val="ohsr 200k verticals"/>
      <sheetName val="ohsr 250k sub estimate"/>
      <sheetName val="ohsr 250k verticals"/>
      <sheetName val="Sheet1"/>
      <sheetName val="Sheet2"/>
      <sheetName val="Sheet4"/>
      <sheetName val="Sheet5"/>
      <sheetName val="Sheet7"/>
      <sheetName val="Sheet8"/>
      <sheetName val="Sheet9"/>
      <sheetName val="Sheet13"/>
      <sheetName val="Sheet14"/>
      <sheetName val="Sheet15"/>
      <sheetName val="Sheet16"/>
      <sheetName val="Sheet17"/>
      <sheetName val="Sheet18"/>
      <sheetName val="Sheet19"/>
      <sheetName val="Sheet20"/>
      <sheetName val="Sheet21"/>
      <sheetName val="Sheet10"/>
      <sheetName val="Sheet11"/>
      <sheetName val="Sheet12"/>
      <sheetName val="Sheet6"/>
      <sheetName val="Sheet3"/>
      <sheetName val="Material"/>
      <sheetName val="Labour"/>
      <sheetName val="ssr-rates"/>
      <sheetName val="Data_Base"/>
      <sheetName val="other rates"/>
      <sheetName val="MRATES"/>
      <sheetName val="m"/>
      <sheetName val="r"/>
      <sheetName val="Estt"/>
      <sheetName val="Road data"/>
      <sheetName val="Usage"/>
      <sheetName val="ABS"/>
      <sheetName val="Plant &amp;  Machinery"/>
      <sheetName val="RMR"/>
      <sheetName val="l"/>
      <sheetName val="DATA-BASE"/>
      <sheetName val="DATA-ABSTRACT"/>
      <sheetName val="Rates SSR 2008-09"/>
      <sheetName val="Pile cap"/>
      <sheetName val="Boq"/>
      <sheetName val="Footings"/>
      <sheetName val="Sent NHO"/>
      <sheetName val="LEAD"/>
      <sheetName val="Specification"/>
      <sheetName val="MRoad data"/>
      <sheetName val="quarry"/>
      <sheetName val="Data_Renuals"/>
      <sheetName val="sand"/>
      <sheetName val="stone"/>
      <sheetName val="index"/>
      <sheetName val="Data.F8.BTR"/>
      <sheetName val="UT Without Drop"/>
      <sheetName val="data1"/>
      <sheetName val="wordsdata"/>
      <sheetName val="Road Detail Est."/>
      <sheetName val="Part-A"/>
      <sheetName val="v"/>
      <sheetName val="HDPE"/>
      <sheetName val="Sorted"/>
      <sheetName val="G F  (2)"/>
      <sheetName val="7 Other Costs"/>
      <sheetName val="Data_Bit_I"/>
      <sheetName val="pvc_basic"/>
      <sheetName val="LEAD (3)"/>
      <sheetName val="hdpe-rates"/>
      <sheetName val="hdpe weights"/>
      <sheetName val="pvc-rates"/>
      <sheetName val="PVC weights"/>
      <sheetName val="abs road"/>
      <sheetName val="coverpage"/>
      <sheetName val="R_Det"/>
      <sheetName val="mlead"/>
      <sheetName val="int-Dia-hdpe"/>
      <sheetName val="PIpe Pushing"/>
      <sheetName val="cover_page"/>
      <sheetName val="general_abstract"/>
      <sheetName val="lead_statement"/>
      <sheetName val="door_window_calculations"/>
      <sheetName val="door_window_datas"/>
      <sheetName val="electrification_data"/>
      <sheetName val="data_existing_do_not_delete"/>
      <sheetName val="pipe_line_sub_estimate"/>
      <sheetName val="pipe_line_data"/>
      <sheetName val="hydraulic_designs_projects"/>
      <sheetName val="hydraulic_designs_pws_schemes"/>
      <sheetName val="hydraulic_statement"/>
      <sheetName val="economical_pm_calculations"/>
      <sheetName val="fp_estimate"/>
      <sheetName val="rotary_bore_well_estimate"/>
      <sheetName val="ohsr_40k_sub_estimate"/>
      <sheetName val="ohsr_40k_verticals"/>
      <sheetName val="ohsr_60k_sub_estimate"/>
      <sheetName val="ohsr_60k_verticals"/>
      <sheetName val="ohsr_90k_sub_estimate"/>
      <sheetName val="ohsr_90k_verticals"/>
      <sheetName val="ohsr_120k_sub_estimate"/>
      <sheetName val="ohsr_120k_verticals"/>
      <sheetName val="ohsr_150_sub_estimate"/>
      <sheetName val="ohsr_150k_verticals"/>
      <sheetName val="ohsr_200k_sub_estimate"/>
      <sheetName val="ohsr_200k_verticals"/>
      <sheetName val="ohsr_250k_sub_estimate"/>
      <sheetName val="ohsr_250k_verticals"/>
      <sheetName val="other_rates"/>
      <sheetName val="Road_data"/>
      <sheetName val="Rates_SSR_2008-09"/>
      <sheetName val="Plant_&amp;__Machinery"/>
      <sheetName val="Pile_cap"/>
      <sheetName val="MRoad_data"/>
      <sheetName val="estimate "/>
      <sheetName val="sum. loads"/>
      <sheetName val="bASICDATA"/>
      <sheetName val="temp-SDData (2)"/>
      <sheetName val="ewst"/>
      <sheetName val="Lead  RATES"/>
      <sheetName val="select items_PMW"/>
      <sheetName val="C-Drain"/>
      <sheetName val="Summary"/>
      <sheetName val="maya"/>
      <sheetName val="Rates"/>
      <sheetName val="FIRST"/>
    </sheetNames>
    <sheetDataSet>
      <sheetData sheetId="0">
        <row r="2">
          <cell r="I2" t="str">
            <v>Clayey &amp; Loamy soils</v>
          </cell>
        </row>
      </sheetData>
      <sheetData sheetId="1">
        <row r="2">
          <cell r="I2" t="str">
            <v>Clayey &amp; Loamy soils</v>
          </cell>
        </row>
      </sheetData>
      <sheetData sheetId="2"/>
      <sheetData sheetId="3"/>
      <sheetData sheetId="4"/>
      <sheetData sheetId="5"/>
      <sheetData sheetId="6"/>
      <sheetData sheetId="7"/>
      <sheetData sheetId="8" refreshError="1"/>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Set>
  </externalBook>
</externalLink>
</file>

<file path=xl/externalLinks/externalLink1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S"/>
      <sheetName val="M_R1"/>
      <sheetName val="M_CD_R"/>
      <sheetName val="Sheet1"/>
      <sheetName val="MRATES"/>
      <sheetName val="pvc-pipe-rates"/>
      <sheetName val="ssr-rates"/>
      <sheetName val="Estimate "/>
      <sheetName val="m"/>
      <sheetName val="Specification"/>
      <sheetName val="Road data"/>
      <sheetName val="v"/>
      <sheetName val="data existing_do not delete"/>
      <sheetName val="temp-SDData (2)"/>
      <sheetName val="Data_Base"/>
      <sheetName val="lead statement"/>
      <sheetName val="Lead"/>
      <sheetName val="Road Detail Est."/>
      <sheetName val="sand"/>
      <sheetName val="stone"/>
      <sheetName val="index"/>
      <sheetName val="0000000000000"/>
      <sheetName val="Material"/>
      <sheetName val="Plant &amp;  Machinery"/>
      <sheetName val="Data"/>
      <sheetName val="HDPE-pipe-rates"/>
      <sheetName val="PUMP_DATA"/>
      <sheetName val="RMR"/>
      <sheetName val="Nspt-smp-final-ORIGINAL"/>
      <sheetName val="Labour"/>
      <sheetName val="Common "/>
      <sheetName val="lead-st"/>
      <sheetName val="rdamdata"/>
      <sheetName val="DATA_PRG"/>
      <sheetName val="r"/>
      <sheetName val="Civil Boq"/>
      <sheetName val="Pile cap"/>
      <sheetName val="Sqn-Abs _G+1"/>
      <sheetName val="Sqn_Abs _G_1"/>
      <sheetName val="DATA-BASE"/>
      <sheetName val="DATA-ABSTRACT"/>
      <sheetName val="maya"/>
      <sheetName val="habs-list"/>
      <sheetName val="nodes"/>
      <sheetName val="scour depth"/>
      <sheetName val="l"/>
      <sheetName val="d-safe DELUXE"/>
      <sheetName val="Estimate_"/>
      <sheetName val="Lead_statement"/>
      <sheetName val="Road_data"/>
      <sheetName val="data_existing_do_not_delete"/>
      <sheetName val="temp-SDData_(2)"/>
      <sheetName val="Road_Detail_Est_"/>
      <sheetName val="Plant_&amp;__Machinery"/>
      <sheetName val="Common_"/>
      <sheetName val="Pile_cap"/>
      <sheetName val="Sqn-Abs__G+1"/>
      <sheetName val="Sqn_Abs__G_1"/>
      <sheetName val="Civil_Boq"/>
      <sheetName val="Usage"/>
      <sheetName val="Variables"/>
      <sheetName val="Main sheet"/>
      <sheetName val="Data.F8.BTR"/>
      <sheetName val="Data_Bit_I"/>
      <sheetName val="R_Det"/>
      <sheetName val="Summary"/>
      <sheetName val="MRoad data"/>
      <sheetName val="SPECS"/>
      <sheetName val="RM"/>
      <sheetName val="data1"/>
      <sheetName val="ABS"/>
      <sheetName val="FINAL LEAD"/>
      <sheetName val="mlead"/>
    </sheetNames>
    <sheetDataSet>
      <sheetData sheetId="0">
        <row r="1">
          <cell r="AD1" t="str">
            <v>2007-08</v>
          </cell>
        </row>
      </sheetData>
      <sheetData sheetId="1"/>
      <sheetData sheetId="2">
        <row r="1">
          <cell r="AD1" t="str">
            <v>2007-08</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sheetData sheetId="49"/>
      <sheetData sheetId="50"/>
      <sheetData sheetId="51" refreshError="1"/>
      <sheetData sheetId="52" refreshError="1"/>
      <sheetData sheetId="53" refreshError="1"/>
      <sheetData sheetId="54"/>
      <sheetData sheetId="55" refreshError="1"/>
      <sheetData sheetId="56" refreshError="1"/>
      <sheetData sheetId="57"/>
      <sheetData sheetId="58"/>
      <sheetData sheetId="59"/>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Set>
  </externalBook>
</externalLink>
</file>

<file path=xl/externalLinks/externalLink1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russ Data"/>
      <sheetName val="Truss Data (2)"/>
      <sheetName val="C.page (2)"/>
      <sheetName val="Water supp (2)"/>
      <sheetName val="Cattle traps"/>
      <sheetName val="Kitchen"/>
      <sheetName val="Dust bins"/>
      <sheetName val="Shops"/>
      <sheetName val="E.O"/>
      <sheetName val="Toilets"/>
      <sheetName val="Store romm"/>
      <sheetName val="Data"/>
      <sheetName val="Roads"/>
      <sheetName val="Lead statement"/>
      <sheetName val="Conveyance ch"/>
      <sheetName val="SSR 2010-11 Rates"/>
      <sheetName val="Hire charges"/>
      <sheetName val="centering"/>
      <sheetName val="40KL-250KL Estimate &amp; data"/>
      <sheetName val="CI specials for OHSR"/>
      <sheetName val="LEADS"/>
      <sheetName val="MRATES"/>
      <sheetName val="Specification"/>
      <sheetName val="data existing_do not delete"/>
      <sheetName val="Legal Risk Analysis"/>
      <sheetName val="m"/>
      <sheetName val="Material"/>
      <sheetName val="Road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13">
          <cell r="P13">
            <v>1110.08</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nitrates"/>
      <sheetName val="unitratedata"/>
      <sheetName val="ssrdata"/>
      <sheetName val="ssr-rates"/>
      <sheetName val="data"/>
      <sheetName val="bricks"/>
      <sheetName val="stone"/>
      <sheetName val="sand"/>
      <sheetName val="earth"/>
      <sheetName val="Reserve"/>
      <sheetName val="index"/>
      <sheetName val="segments-details"/>
      <sheetName val="Data.F8.BTR"/>
      <sheetName val="v"/>
      <sheetName val="Road data"/>
      <sheetName val="leads"/>
      <sheetName val="m"/>
      <sheetName val="detls"/>
      <sheetName val="Road Detail Est."/>
      <sheetName val="sup dat"/>
      <sheetName val="pvc-pipe-rates"/>
      <sheetName val="HDPE"/>
      <sheetName val="DI"/>
      <sheetName val="pvc"/>
      <sheetName val="DATA_PRG"/>
      <sheetName val="Model-ssrData2008"/>
      <sheetName val="Sheet1"/>
      <sheetName val="t_prsr"/>
      <sheetName val="wh"/>
      <sheetName val="Plant &amp;  Machinery"/>
      <sheetName val="PVC_dia"/>
      <sheetName val="sch"/>
      <sheetName val="id"/>
      <sheetName val="hdpe weights"/>
      <sheetName val="PVC weights"/>
      <sheetName val="Specification"/>
      <sheetName val="Lead"/>
      <sheetName val="Sheet1 (2)"/>
      <sheetName val="MRATES"/>
      <sheetName val="Sheet2"/>
      <sheetName val="Dormitory"/>
      <sheetName val="l"/>
      <sheetName val="Levels"/>
      <sheetName val="Lead statement"/>
      <sheetName val="Ward areas"/>
      <sheetName val="sluice-PVC"/>
      <sheetName val="Airvalve-HDPE"/>
      <sheetName val="dbl-airvalve-PVC"/>
      <sheetName val="DFjoints"/>
      <sheetName val="VC rate"/>
      <sheetName val="0000000000000"/>
      <sheetName val="Labour"/>
      <sheetName val="WATER-HAMMER"/>
      <sheetName val="Publicbuilding"/>
      <sheetName val="input"/>
      <sheetName val="Nspt-smp-final-ORIGINAL"/>
      <sheetName val="RMR"/>
      <sheetName val="Mahesh"/>
      <sheetName val="Raghuveer"/>
      <sheetName val="Sheet3"/>
      <sheetName val="sluice-HDPE"/>
      <sheetName val="sluice-DI upto 1000"/>
      <sheetName val="scour-DI-CI"/>
      <sheetName val="r"/>
      <sheetName val="Boq"/>
      <sheetName val="Material"/>
      <sheetName val="Basic Rates"/>
      <sheetName val="Rate"/>
      <sheetName val="Data-ELSR"/>
      <sheetName val="airvalve(AC)"/>
      <sheetName val="Caze Estimate "/>
      <sheetName val="Airvalve-DI"/>
      <sheetName val="CD Data"/>
      <sheetName val="Datas"/>
      <sheetName val="design"/>
      <sheetName val="maya"/>
      <sheetName val="data existing_do not delete"/>
      <sheetName val="PUMP_DATA"/>
      <sheetName val="hdpe-rates"/>
      <sheetName val="pvc-rates"/>
      <sheetName val="Rates_PVC"/>
      <sheetName val=" data sheet "/>
      <sheetName val="DFjoints 2.11.17"/>
      <sheetName val="water-hammar-strenght"/>
      <sheetName val="SSR"/>
      <sheetName val="rdamdata"/>
      <sheetName val="1-Pop Proj"/>
      <sheetName val="Cd"/>
      <sheetName val="Cs"/>
      <sheetName val="CPIPE"/>
      <sheetName val="THK"/>
      <sheetName val="CPIPE 1"/>
      <sheetName val="Main sheet"/>
      <sheetName val="Sorted"/>
      <sheetName val="int-Dia-pvc"/>
      <sheetName val="temp-SDData (2)"/>
      <sheetName val="HS (MVS Akumarru)"/>
      <sheetName val="Legal Risk Analysis"/>
      <sheetName val="Data-Road "/>
      <sheetName val="other rates"/>
      <sheetName val="Hire"/>
      <sheetName val="Hydraulic Design (Pipe)"/>
      <sheetName val="data1"/>
      <sheetName val="Data_F8_BTR"/>
      <sheetName val="Road_data"/>
      <sheetName val="Road_Detail_Est_"/>
      <sheetName val="sup_dat"/>
      <sheetName val="Ward_areas"/>
      <sheetName val="VC_rate"/>
      <sheetName val="Plant_&amp;__Machinery"/>
      <sheetName val="hdpe_weights"/>
      <sheetName val="PVC_weights"/>
      <sheetName val="Sheet1_(2)"/>
      <sheetName val="hdpe_basic"/>
      <sheetName val="clvrt_data"/>
      <sheetName val="Stem "/>
      <sheetName val="VCRate"/>
      <sheetName val="Air-HDPE"/>
      <sheetName val="VC Rate2"/>
      <sheetName val="Sluice-HDPE-16"/>
      <sheetName val="Sluice-DI-16"/>
      <sheetName val="Civil Boq"/>
      <sheetName val="7 Other Costs"/>
      <sheetName val="Longitudinal"/>
      <sheetName val="GA"/>
      <sheetName val="Summary"/>
      <sheetName val="DISCHARGE"/>
      <sheetName val="IW-SRD-Rect"/>
      <sheetName val="Rising Main"/>
      <sheetName val="LOCAL RATES"/>
      <sheetName val="Breakdown"/>
      <sheetName val="Sheet5"/>
      <sheetName val="Estt"/>
      <sheetName val="int-Dia-hdpe"/>
      <sheetName val="dummy"/>
      <sheetName val="DsnConcept"/>
      <sheetName val="Pile cap"/>
      <sheetName val="HT-INTROD"/>
      <sheetName val="FORM7"/>
      <sheetName val="Stn&amp;bldg Abs"/>
      <sheetName val="cubes_M20"/>
      <sheetName val="E1"/>
      <sheetName val="ww-march-02"/>
      <sheetName val="pop"/>
      <sheetName val="I-CO"/>
      <sheetName val="sluice-HDPE- FINAL"/>
      <sheetName val="kintc-airvalve-BWSC&amp;MS"/>
      <sheetName val="sluice-BWSCP-MS"/>
      <sheetName val="kintc-airvalve-DI"/>
      <sheetName val="sluice-DI"/>
      <sheetName val="Abstract"/>
      <sheetName val="Detailed"/>
      <sheetName val="ABS"/>
      <sheetName val="DATA SHEET"/>
      <sheetName val="mlead"/>
      <sheetName val="abs road"/>
      <sheetName val="Abs_CD_2"/>
      <sheetName val="coverpage"/>
      <sheetName val="road est"/>
      <sheetName val="ECV"/>
      <sheetName val="PM&amp;GM"/>
      <sheetName val="quarry"/>
      <sheetName val="lead-st"/>
      <sheetName val="Cover"/>
      <sheetName val="PS1"/>
      <sheetName val="Footings"/>
      <sheetName val="Data_Base"/>
      <sheetName val="mp-team 1"/>
      <sheetName val="BOQ Distribution"/>
      <sheetName val="Lead_statement"/>
      <sheetName val="Basic_Rates"/>
      <sheetName val="sluice-DI_upto_1000"/>
      <sheetName val="Caze_Estimate_"/>
      <sheetName val="CD_Data"/>
      <sheetName val="data_existing_do_not_delete"/>
      <sheetName val="Legal_Risk_Analysis"/>
      <sheetName val="Data-Road_"/>
      <sheetName val="other_rates"/>
      <sheetName val="_data_sheet_"/>
      <sheetName val="DFjoints_2_11_17"/>
      <sheetName val="1-Pop_Proj"/>
      <sheetName val="CPIPE_1"/>
      <sheetName val="HS_(MVS_Akumarru)"/>
      <sheetName val="Main_sheet"/>
      <sheetName val="temp-SDData_(2)"/>
      <sheetName val="Hydraulic_Design_(Pipe)"/>
      <sheetName val="p&amp;m"/>
      <sheetName val="General"/>
      <sheetName val="m1"/>
      <sheetName val="not req 3"/>
      <sheetName val="CF4 (R)"/>
      <sheetName val="IS3370"/>
      <sheetName val="IS456"/>
      <sheetName val="ESTIMATE"/>
      <sheetName val="JAWAHAR-hyd-original"/>
      <sheetName val="HDPE-pipe-rates"/>
      <sheetName val="DATA-BASE"/>
      <sheetName val="DATA-ABSTRACT"/>
      <sheetName val="Iocount"/>
      <sheetName val="20kL-design-final"/>
      <sheetName val="Data- All"/>
      <sheetName val="MS pipe,flange,Dummy"/>
      <sheetName val="Chamber"/>
      <sheetName val="Valves"/>
      <sheetName val="MS Rates"/>
      <sheetName val="Pipe line estimate"/>
      <sheetName val="HDPE 2020-21"/>
      <sheetName val="Gate Valves"/>
      <sheetName val="Air-HDPE 2020-21"/>
      <sheetName val="STDDATAS2021-22"/>
      <sheetName val="VALVE CHAMBERS ABS "/>
      <sheetName val="ew OG"/>
      <sheetName val="ew-DiMs 2021-22"/>
      <sheetName val="DI PL "/>
      <sheetName val="DSS Input"/>
      <sheetName val="DSS -PH-Data"/>
      <sheetName val="PH 19.8.2019"/>
      <sheetName val="80mm VC"/>
      <sheetName val="Air-DI"/>
      <sheetName val="scour-pvc-hdpe-psc-DI-bwsc"/>
      <sheetName val="NRV"/>
      <sheetName val="Rates"/>
      <sheetName val="wh_data"/>
      <sheetName val="wh_data_R"/>
      <sheetName val="CPHEEO"/>
      <sheetName val="Habcodes"/>
      <sheetName val="HS 1"/>
      <sheetName val="Leads Entry"/>
      <sheetName val="Mortars"/>
      <sheetName val="Road data.PS"/>
      <sheetName val="Gen.Abs."/>
      <sheetName val="boredetails"/>
      <sheetName val="rsf-5ld"/>
      <sheetName val="#REF"/>
      <sheetName val="RSF"/>
      <sheetName val="Data 2"/>
      <sheetName val="pvc_basic"/>
      <sheetName val="Sheet9"/>
      <sheetName val="Data_Bit_I"/>
      <sheetName val="conc-foot-gradeslab"/>
      <sheetName val="bASICDATA"/>
      <sheetName val="Road data-TDR"/>
      <sheetName val="MRoad data"/>
      <sheetName val="Road data "/>
      <sheetName val="SPECS"/>
      <sheetName val="Road data  PH"/>
      <sheetName val="WS Data"/>
      <sheetName val="Setup Variables"/>
      <sheetName val="nodes"/>
      <sheetName val="PH"/>
      <sheetName val="PH Sor"/>
      <sheetName val="Part-A"/>
      <sheetName val="0+655"/>
    </sheetNames>
    <sheetDataSet>
      <sheetData sheetId="0" refreshError="1"/>
      <sheetData sheetId="1" refreshError="1"/>
      <sheetData sheetId="2" refreshError="1"/>
      <sheetData sheetId="3" refreshError="1"/>
      <sheetData sheetId="4" refreshError="1"/>
      <sheetData sheetId="5" refreshError="1"/>
      <sheetData sheetId="6" refreshError="1">
        <row r="1">
          <cell r="A1" t="str">
            <v>Metal/stone lead cost</v>
          </cell>
          <cell r="B1" t="str">
            <v>1997-1998</v>
          </cell>
          <cell r="C1" t="str">
            <v>1998-1999</v>
          </cell>
          <cell r="D1" t="str">
            <v>1999-2000</v>
          </cell>
          <cell r="E1" t="str">
            <v>2000-2001</v>
          </cell>
          <cell r="F1" t="str">
            <v>2001-2002</v>
          </cell>
          <cell r="G1" t="str">
            <v>2002-2003</v>
          </cell>
          <cell r="H1" t="str">
            <v>2003-2004</v>
          </cell>
          <cell r="I1" t="str">
            <v>2004-2005</v>
          </cell>
          <cell r="J1" t="str">
            <v>2005-2006</v>
          </cell>
          <cell r="K1" t="str">
            <v>2006-2007</v>
          </cell>
          <cell r="L1" t="str">
            <v>2007-2008</v>
          </cell>
          <cell r="M1" t="str">
            <v>2008-2009</v>
          </cell>
          <cell r="N1" t="str">
            <v>2009-2010</v>
          </cell>
        </row>
        <row r="2">
          <cell r="A2">
            <v>0.5</v>
          </cell>
          <cell r="B2">
            <v>46.6</v>
          </cell>
          <cell r="C2">
            <v>51.3</v>
          </cell>
          <cell r="D2">
            <v>56</v>
          </cell>
          <cell r="E2">
            <v>64</v>
          </cell>
          <cell r="F2">
            <v>72</v>
          </cell>
          <cell r="G2">
            <v>75.599999999999994</v>
          </cell>
          <cell r="H2">
            <v>78.5</v>
          </cell>
          <cell r="I2">
            <v>80.900000000000006</v>
          </cell>
          <cell r="J2">
            <v>83.3</v>
          </cell>
          <cell r="K2">
            <v>91.6</v>
          </cell>
        </row>
        <row r="3">
          <cell r="A3">
            <v>1</v>
          </cell>
          <cell r="B3">
            <v>47.9</v>
          </cell>
          <cell r="C3">
            <v>52.7</v>
          </cell>
          <cell r="D3">
            <v>58</v>
          </cell>
          <cell r="E3">
            <v>67</v>
          </cell>
          <cell r="F3">
            <v>75</v>
          </cell>
          <cell r="G3">
            <v>78.75</v>
          </cell>
          <cell r="H3">
            <v>81.7</v>
          </cell>
          <cell r="I3">
            <v>84.2</v>
          </cell>
          <cell r="J3">
            <v>86.7</v>
          </cell>
          <cell r="K3">
            <v>95.4</v>
          </cell>
          <cell r="L3">
            <v>0</v>
          </cell>
        </row>
        <row r="4">
          <cell r="A4">
            <v>2</v>
          </cell>
          <cell r="B4">
            <v>49.9</v>
          </cell>
          <cell r="C4">
            <v>54.9</v>
          </cell>
          <cell r="D4">
            <v>60</v>
          </cell>
          <cell r="E4">
            <v>69</v>
          </cell>
          <cell r="F4">
            <v>77</v>
          </cell>
          <cell r="G4">
            <v>80.849999999999994</v>
          </cell>
          <cell r="H4">
            <v>83.8</v>
          </cell>
          <cell r="I4">
            <v>86.3</v>
          </cell>
          <cell r="J4">
            <v>88.9</v>
          </cell>
          <cell r="K4">
            <v>97.8</v>
          </cell>
          <cell r="L4">
            <v>0</v>
          </cell>
        </row>
        <row r="5">
          <cell r="A5">
            <v>3</v>
          </cell>
          <cell r="B5">
            <v>51.9</v>
          </cell>
          <cell r="C5">
            <v>57.1</v>
          </cell>
          <cell r="D5">
            <v>62.8</v>
          </cell>
          <cell r="E5">
            <v>72</v>
          </cell>
          <cell r="F5">
            <v>81</v>
          </cell>
          <cell r="G5">
            <v>85.05</v>
          </cell>
          <cell r="H5">
            <v>88</v>
          </cell>
          <cell r="I5">
            <v>90.7</v>
          </cell>
          <cell r="J5">
            <v>93.4</v>
          </cell>
          <cell r="K5">
            <v>102.7</v>
          </cell>
          <cell r="L5">
            <v>0</v>
          </cell>
        </row>
        <row r="6">
          <cell r="A6">
            <v>4</v>
          </cell>
          <cell r="B6">
            <v>54.1</v>
          </cell>
          <cell r="C6">
            <v>59.5</v>
          </cell>
          <cell r="D6">
            <v>65</v>
          </cell>
          <cell r="E6">
            <v>75</v>
          </cell>
          <cell r="F6">
            <v>84</v>
          </cell>
          <cell r="G6">
            <v>88.2</v>
          </cell>
          <cell r="H6">
            <v>91.5</v>
          </cell>
          <cell r="I6">
            <v>94.3</v>
          </cell>
          <cell r="J6">
            <v>97.1</v>
          </cell>
          <cell r="K6">
            <v>106.8</v>
          </cell>
          <cell r="L6">
            <v>0</v>
          </cell>
        </row>
        <row r="7">
          <cell r="A7">
            <v>5</v>
          </cell>
          <cell r="B7">
            <v>56.1</v>
          </cell>
          <cell r="C7">
            <v>61.7</v>
          </cell>
          <cell r="D7">
            <v>67.900000000000006</v>
          </cell>
          <cell r="E7">
            <v>78</v>
          </cell>
          <cell r="F7">
            <v>87</v>
          </cell>
          <cell r="G7">
            <v>91.35</v>
          </cell>
          <cell r="H7">
            <v>94.7</v>
          </cell>
          <cell r="I7">
            <v>97.6</v>
          </cell>
          <cell r="J7">
            <v>100.5</v>
          </cell>
          <cell r="K7">
            <v>110.6</v>
          </cell>
          <cell r="L7">
            <v>0</v>
          </cell>
        </row>
        <row r="8">
          <cell r="A8">
            <v>6</v>
          </cell>
          <cell r="B8">
            <v>58.3</v>
          </cell>
          <cell r="C8">
            <v>64.099999999999994</v>
          </cell>
          <cell r="D8">
            <v>70.5</v>
          </cell>
          <cell r="E8">
            <v>82</v>
          </cell>
          <cell r="F8">
            <v>92</v>
          </cell>
          <cell r="G8">
            <v>96.6</v>
          </cell>
          <cell r="H8">
            <v>100.1</v>
          </cell>
          <cell r="I8">
            <v>103.1</v>
          </cell>
          <cell r="J8">
            <v>106.2</v>
          </cell>
          <cell r="K8">
            <v>122.1</v>
          </cell>
          <cell r="L8">
            <v>0</v>
          </cell>
        </row>
        <row r="9">
          <cell r="A9">
            <v>7</v>
          </cell>
          <cell r="B9">
            <v>60.3</v>
          </cell>
          <cell r="C9">
            <v>66.3</v>
          </cell>
          <cell r="D9">
            <v>72.900000000000006</v>
          </cell>
          <cell r="E9">
            <v>84</v>
          </cell>
          <cell r="F9">
            <v>94</v>
          </cell>
          <cell r="G9">
            <v>98.7</v>
          </cell>
          <cell r="H9">
            <v>102.4</v>
          </cell>
          <cell r="I9">
            <v>105.5</v>
          </cell>
          <cell r="J9">
            <v>108.7</v>
          </cell>
          <cell r="K9">
            <v>125</v>
          </cell>
          <cell r="L9">
            <v>0</v>
          </cell>
        </row>
        <row r="10">
          <cell r="A10">
            <v>8</v>
          </cell>
          <cell r="B10">
            <v>62.4</v>
          </cell>
          <cell r="C10">
            <v>68.599999999999994</v>
          </cell>
          <cell r="D10">
            <v>75</v>
          </cell>
          <cell r="E10">
            <v>86</v>
          </cell>
          <cell r="F10">
            <v>96</v>
          </cell>
          <cell r="G10">
            <v>100.8</v>
          </cell>
          <cell r="H10">
            <v>104.5</v>
          </cell>
          <cell r="I10">
            <v>107.6</v>
          </cell>
          <cell r="J10">
            <v>110.8</v>
          </cell>
          <cell r="K10">
            <v>127.4</v>
          </cell>
          <cell r="L10">
            <v>0</v>
          </cell>
        </row>
        <row r="11">
          <cell r="A11">
            <v>9</v>
          </cell>
          <cell r="B11">
            <v>64.8</v>
          </cell>
          <cell r="C11">
            <v>71.3</v>
          </cell>
          <cell r="D11">
            <v>78</v>
          </cell>
          <cell r="E11">
            <v>90</v>
          </cell>
          <cell r="F11">
            <v>101</v>
          </cell>
          <cell r="G11">
            <v>106.05</v>
          </cell>
          <cell r="H11">
            <v>109.9</v>
          </cell>
          <cell r="I11">
            <v>113.2</v>
          </cell>
          <cell r="J11">
            <v>116.6</v>
          </cell>
          <cell r="K11">
            <v>134.1</v>
          </cell>
          <cell r="L11">
            <v>0</v>
          </cell>
        </row>
        <row r="12">
          <cell r="A12">
            <v>10</v>
          </cell>
          <cell r="B12">
            <v>66.599999999999994</v>
          </cell>
          <cell r="C12">
            <v>73.3</v>
          </cell>
          <cell r="D12">
            <v>80</v>
          </cell>
          <cell r="E12">
            <v>92</v>
          </cell>
          <cell r="F12">
            <v>103</v>
          </cell>
          <cell r="G12">
            <v>108.15</v>
          </cell>
          <cell r="H12">
            <v>112.2</v>
          </cell>
          <cell r="I12">
            <v>115.6</v>
          </cell>
          <cell r="J12">
            <v>119.1</v>
          </cell>
          <cell r="K12">
            <v>137</v>
          </cell>
          <cell r="L12">
            <v>0</v>
          </cell>
        </row>
        <row r="13">
          <cell r="A13">
            <v>11</v>
          </cell>
          <cell r="B13">
            <v>69</v>
          </cell>
          <cell r="C13">
            <v>75.900000000000006</v>
          </cell>
          <cell r="D13">
            <v>83</v>
          </cell>
          <cell r="E13">
            <v>95</v>
          </cell>
          <cell r="F13">
            <v>106</v>
          </cell>
          <cell r="G13">
            <v>111.3</v>
          </cell>
          <cell r="H13">
            <v>116.1</v>
          </cell>
          <cell r="I13">
            <v>119.6</v>
          </cell>
          <cell r="J13">
            <v>123.2</v>
          </cell>
          <cell r="K13">
            <v>141.69999999999999</v>
          </cell>
          <cell r="L13">
            <v>0</v>
          </cell>
        </row>
        <row r="14">
          <cell r="A14">
            <v>12</v>
          </cell>
          <cell r="B14">
            <v>70.8</v>
          </cell>
          <cell r="C14">
            <v>77.900000000000006</v>
          </cell>
          <cell r="D14">
            <v>85.7</v>
          </cell>
          <cell r="E14">
            <v>99</v>
          </cell>
          <cell r="F14">
            <v>111</v>
          </cell>
          <cell r="G14">
            <v>116.55</v>
          </cell>
          <cell r="H14">
            <v>120.8</v>
          </cell>
          <cell r="I14">
            <v>124.4</v>
          </cell>
          <cell r="J14">
            <v>128.1</v>
          </cell>
          <cell r="K14">
            <v>147.30000000000001</v>
          </cell>
          <cell r="L14">
            <v>0</v>
          </cell>
        </row>
        <row r="15">
          <cell r="A15">
            <v>13</v>
          </cell>
          <cell r="B15">
            <v>73.3</v>
          </cell>
          <cell r="C15">
            <v>80.599999999999994</v>
          </cell>
          <cell r="D15">
            <v>88.7</v>
          </cell>
          <cell r="E15">
            <v>102</v>
          </cell>
          <cell r="F15">
            <v>114</v>
          </cell>
          <cell r="G15">
            <v>119.7</v>
          </cell>
          <cell r="H15">
            <v>124.1</v>
          </cell>
          <cell r="I15">
            <v>127.8</v>
          </cell>
          <cell r="J15">
            <v>131.6</v>
          </cell>
          <cell r="K15">
            <v>151.30000000000001</v>
          </cell>
          <cell r="L15">
            <v>0</v>
          </cell>
        </row>
        <row r="16">
          <cell r="A16">
            <v>14</v>
          </cell>
          <cell r="B16">
            <v>75</v>
          </cell>
          <cell r="C16">
            <v>82.5</v>
          </cell>
          <cell r="D16">
            <v>90.8</v>
          </cell>
          <cell r="E16">
            <v>105</v>
          </cell>
          <cell r="F16">
            <v>118</v>
          </cell>
          <cell r="G16">
            <v>123.9</v>
          </cell>
          <cell r="H16">
            <v>128.30000000000001</v>
          </cell>
          <cell r="I16">
            <v>132.19999999999999</v>
          </cell>
          <cell r="J16">
            <v>136.19999999999999</v>
          </cell>
          <cell r="K16">
            <v>156.6</v>
          </cell>
          <cell r="L16">
            <v>0</v>
          </cell>
        </row>
        <row r="17">
          <cell r="A17">
            <v>15</v>
          </cell>
          <cell r="B17">
            <v>76.900000000000006</v>
          </cell>
          <cell r="C17">
            <v>84.6</v>
          </cell>
          <cell r="D17">
            <v>93</v>
          </cell>
          <cell r="E17">
            <v>107</v>
          </cell>
          <cell r="F17">
            <v>120</v>
          </cell>
          <cell r="G17">
            <v>126</v>
          </cell>
          <cell r="H17">
            <v>130.6</v>
          </cell>
          <cell r="I17">
            <v>134.5</v>
          </cell>
          <cell r="J17">
            <v>138.5</v>
          </cell>
          <cell r="K17">
            <v>159.30000000000001</v>
          </cell>
          <cell r="L17">
            <v>0</v>
          </cell>
        </row>
        <row r="18">
          <cell r="A18">
            <v>16</v>
          </cell>
          <cell r="B18">
            <v>79.3</v>
          </cell>
          <cell r="C18">
            <v>87.2</v>
          </cell>
          <cell r="D18">
            <v>95.9</v>
          </cell>
          <cell r="E18">
            <v>110</v>
          </cell>
          <cell r="F18">
            <v>123</v>
          </cell>
          <cell r="G18">
            <v>129.15</v>
          </cell>
          <cell r="H18">
            <v>133.9</v>
          </cell>
          <cell r="I18">
            <v>137.9</v>
          </cell>
          <cell r="J18">
            <v>142</v>
          </cell>
          <cell r="K18">
            <v>163.30000000000001</v>
          </cell>
          <cell r="L18">
            <v>0</v>
          </cell>
        </row>
        <row r="19">
          <cell r="A19">
            <v>17</v>
          </cell>
          <cell r="B19">
            <v>81.099999999999994</v>
          </cell>
          <cell r="C19">
            <v>89.2</v>
          </cell>
          <cell r="D19">
            <v>98</v>
          </cell>
          <cell r="E19">
            <v>113</v>
          </cell>
          <cell r="F19">
            <v>127</v>
          </cell>
          <cell r="G19">
            <v>133.35</v>
          </cell>
          <cell r="H19">
            <v>138.1</v>
          </cell>
          <cell r="I19">
            <v>142.30000000000001</v>
          </cell>
          <cell r="J19">
            <v>146.6</v>
          </cell>
          <cell r="K19">
            <v>168.6</v>
          </cell>
          <cell r="L19">
            <v>0</v>
          </cell>
        </row>
        <row r="20">
          <cell r="A20">
            <v>18</v>
          </cell>
          <cell r="B20">
            <v>83.5</v>
          </cell>
          <cell r="C20">
            <v>91.9</v>
          </cell>
          <cell r="D20">
            <v>101</v>
          </cell>
          <cell r="E20">
            <v>116</v>
          </cell>
          <cell r="F20">
            <v>130</v>
          </cell>
          <cell r="G20">
            <v>136.5</v>
          </cell>
          <cell r="H20">
            <v>141.5</v>
          </cell>
          <cell r="I20">
            <v>145.80000000000001</v>
          </cell>
          <cell r="J20">
            <v>150.19999999999999</v>
          </cell>
          <cell r="K20">
            <v>172.7</v>
          </cell>
          <cell r="L20">
            <v>0</v>
          </cell>
        </row>
        <row r="21">
          <cell r="A21">
            <v>19</v>
          </cell>
          <cell r="B21">
            <v>85.4</v>
          </cell>
          <cell r="C21">
            <v>93.9</v>
          </cell>
          <cell r="D21">
            <v>103</v>
          </cell>
          <cell r="E21">
            <v>118</v>
          </cell>
          <cell r="F21">
            <v>132</v>
          </cell>
          <cell r="G21">
            <v>138.6</v>
          </cell>
          <cell r="H21">
            <v>143.69999999999999</v>
          </cell>
          <cell r="I21">
            <v>148</v>
          </cell>
          <cell r="J21">
            <v>152.4</v>
          </cell>
          <cell r="K21">
            <v>175.3</v>
          </cell>
          <cell r="L21">
            <v>0</v>
          </cell>
        </row>
        <row r="22">
          <cell r="A22">
            <v>20</v>
          </cell>
          <cell r="B22">
            <v>87.8</v>
          </cell>
          <cell r="C22">
            <v>96.6</v>
          </cell>
          <cell r="D22">
            <v>106</v>
          </cell>
          <cell r="E22">
            <v>122</v>
          </cell>
          <cell r="F22">
            <v>137</v>
          </cell>
          <cell r="G22">
            <v>143.85</v>
          </cell>
          <cell r="H22">
            <v>149</v>
          </cell>
          <cell r="I22">
            <v>153.5</v>
          </cell>
          <cell r="J22">
            <v>158.1</v>
          </cell>
          <cell r="K22">
            <v>181.8</v>
          </cell>
          <cell r="L22">
            <v>0</v>
          </cell>
        </row>
        <row r="23">
          <cell r="A23">
            <v>21</v>
          </cell>
          <cell r="B23">
            <v>90</v>
          </cell>
          <cell r="C23">
            <v>99</v>
          </cell>
          <cell r="D23">
            <v>108.6</v>
          </cell>
          <cell r="E23">
            <v>125</v>
          </cell>
          <cell r="F23">
            <v>140.4</v>
          </cell>
          <cell r="G23">
            <v>147.4</v>
          </cell>
          <cell r="H23">
            <v>152.69999999999999</v>
          </cell>
          <cell r="I23">
            <v>157.30000000000001</v>
          </cell>
          <cell r="J23">
            <v>162.1</v>
          </cell>
          <cell r="K23">
            <v>186.6</v>
          </cell>
        </row>
        <row r="24">
          <cell r="A24">
            <v>22</v>
          </cell>
          <cell r="B24">
            <v>92.2</v>
          </cell>
          <cell r="C24">
            <v>101.4</v>
          </cell>
          <cell r="D24">
            <v>111.2</v>
          </cell>
          <cell r="E24">
            <v>128</v>
          </cell>
          <cell r="F24">
            <v>143.80000000000001</v>
          </cell>
          <cell r="G24">
            <v>150.94999999999999</v>
          </cell>
          <cell r="H24">
            <v>156.4</v>
          </cell>
          <cell r="I24">
            <v>161.1</v>
          </cell>
          <cell r="J24">
            <v>166.1</v>
          </cell>
          <cell r="K24">
            <v>191.4</v>
          </cell>
        </row>
        <row r="25">
          <cell r="A25">
            <v>23</v>
          </cell>
          <cell r="B25">
            <v>94.4</v>
          </cell>
          <cell r="C25">
            <v>103.8</v>
          </cell>
          <cell r="D25">
            <v>113.8</v>
          </cell>
          <cell r="E25">
            <v>131</v>
          </cell>
          <cell r="F25">
            <v>147.19999999999999</v>
          </cell>
          <cell r="G25">
            <v>154.5</v>
          </cell>
          <cell r="H25">
            <v>160.1</v>
          </cell>
          <cell r="I25">
            <v>164.9</v>
          </cell>
          <cell r="J25">
            <v>170.1</v>
          </cell>
          <cell r="K25">
            <v>196.2</v>
          </cell>
        </row>
        <row r="26">
          <cell r="A26">
            <v>24</v>
          </cell>
          <cell r="B26">
            <v>96.6</v>
          </cell>
          <cell r="C26">
            <v>106.2</v>
          </cell>
          <cell r="D26">
            <v>116.4</v>
          </cell>
          <cell r="E26">
            <v>134</v>
          </cell>
          <cell r="F26">
            <v>150.6</v>
          </cell>
          <cell r="G26">
            <v>158.05000000000001</v>
          </cell>
          <cell r="H26">
            <v>163.80000000000001</v>
          </cell>
          <cell r="I26">
            <v>168.7</v>
          </cell>
          <cell r="J26">
            <v>174.1</v>
          </cell>
          <cell r="K26">
            <v>201</v>
          </cell>
        </row>
        <row r="27">
          <cell r="A27">
            <v>25</v>
          </cell>
          <cell r="B27">
            <v>98.8</v>
          </cell>
          <cell r="C27">
            <v>108.6</v>
          </cell>
          <cell r="D27">
            <v>119</v>
          </cell>
          <cell r="E27">
            <v>137</v>
          </cell>
          <cell r="F27">
            <v>154</v>
          </cell>
          <cell r="G27">
            <v>161.6</v>
          </cell>
          <cell r="H27">
            <v>167.5</v>
          </cell>
          <cell r="I27">
            <v>172.5</v>
          </cell>
          <cell r="J27">
            <v>178.1</v>
          </cell>
          <cell r="K27">
            <v>205.8</v>
          </cell>
        </row>
        <row r="28">
          <cell r="A28">
            <v>26</v>
          </cell>
          <cell r="B28">
            <v>101</v>
          </cell>
          <cell r="C28">
            <v>111</v>
          </cell>
          <cell r="D28">
            <v>121.6</v>
          </cell>
          <cell r="E28">
            <v>140</v>
          </cell>
          <cell r="F28">
            <v>157.4</v>
          </cell>
          <cell r="G28">
            <v>165.15</v>
          </cell>
          <cell r="H28">
            <v>171.2</v>
          </cell>
          <cell r="I28">
            <v>176.3</v>
          </cell>
          <cell r="J28">
            <v>182.1</v>
          </cell>
          <cell r="K28">
            <v>210.6</v>
          </cell>
        </row>
        <row r="29">
          <cell r="A29">
            <v>27</v>
          </cell>
          <cell r="B29">
            <v>103.2</v>
          </cell>
          <cell r="C29">
            <v>113.4</v>
          </cell>
          <cell r="D29">
            <v>124.2</v>
          </cell>
          <cell r="E29">
            <v>143</v>
          </cell>
          <cell r="F29">
            <v>160.80000000000001</v>
          </cell>
          <cell r="G29">
            <v>168.7</v>
          </cell>
          <cell r="H29">
            <v>174.9</v>
          </cell>
          <cell r="I29">
            <v>180.1</v>
          </cell>
          <cell r="J29">
            <v>186.1</v>
          </cell>
          <cell r="K29">
            <v>215.4</v>
          </cell>
        </row>
        <row r="30">
          <cell r="A30">
            <v>28</v>
          </cell>
          <cell r="B30">
            <v>105.4</v>
          </cell>
          <cell r="C30">
            <v>115.8</v>
          </cell>
          <cell r="D30">
            <v>126.8</v>
          </cell>
          <cell r="E30">
            <v>146</v>
          </cell>
          <cell r="F30">
            <v>164.2</v>
          </cell>
          <cell r="G30">
            <v>172.25</v>
          </cell>
          <cell r="H30">
            <v>178.6</v>
          </cell>
          <cell r="I30">
            <v>183.9</v>
          </cell>
          <cell r="J30">
            <v>190.1</v>
          </cell>
          <cell r="K30">
            <v>220.2</v>
          </cell>
        </row>
        <row r="31">
          <cell r="A31">
            <v>29</v>
          </cell>
          <cell r="B31">
            <v>107.6</v>
          </cell>
          <cell r="C31">
            <v>118.2</v>
          </cell>
          <cell r="D31">
            <v>129.4</v>
          </cell>
          <cell r="E31">
            <v>149</v>
          </cell>
          <cell r="F31">
            <v>167.6</v>
          </cell>
          <cell r="G31">
            <v>175.8</v>
          </cell>
          <cell r="H31">
            <v>182.3</v>
          </cell>
          <cell r="I31">
            <v>187.7</v>
          </cell>
          <cell r="J31">
            <v>194.1</v>
          </cell>
          <cell r="K31">
            <v>225</v>
          </cell>
        </row>
        <row r="32">
          <cell r="A32">
            <v>30</v>
          </cell>
          <cell r="B32">
            <v>109.8</v>
          </cell>
          <cell r="C32">
            <v>120.6</v>
          </cell>
          <cell r="D32">
            <v>132</v>
          </cell>
          <cell r="E32">
            <v>152</v>
          </cell>
          <cell r="F32">
            <v>171</v>
          </cell>
          <cell r="G32">
            <v>179.35</v>
          </cell>
          <cell r="H32">
            <v>186</v>
          </cell>
          <cell r="I32">
            <v>191.5</v>
          </cell>
          <cell r="J32">
            <v>198.1</v>
          </cell>
          <cell r="K32">
            <v>229.8</v>
          </cell>
        </row>
        <row r="33">
          <cell r="A33">
            <v>31</v>
          </cell>
          <cell r="B33">
            <v>112</v>
          </cell>
          <cell r="C33">
            <v>123</v>
          </cell>
          <cell r="D33">
            <v>134.6</v>
          </cell>
          <cell r="E33">
            <v>155</v>
          </cell>
          <cell r="F33">
            <v>174.4</v>
          </cell>
          <cell r="G33">
            <v>182.9</v>
          </cell>
          <cell r="H33">
            <v>189.4</v>
          </cell>
          <cell r="I33">
            <v>195</v>
          </cell>
          <cell r="J33">
            <v>201.7</v>
          </cell>
          <cell r="K33">
            <v>234.1</v>
          </cell>
        </row>
        <row r="34">
          <cell r="A34">
            <v>32</v>
          </cell>
          <cell r="B34">
            <v>114.2</v>
          </cell>
          <cell r="C34">
            <v>125.4</v>
          </cell>
          <cell r="D34">
            <v>137.19999999999999</v>
          </cell>
          <cell r="E34">
            <v>158</v>
          </cell>
          <cell r="F34">
            <v>177.8</v>
          </cell>
          <cell r="G34">
            <v>186.45</v>
          </cell>
          <cell r="H34">
            <v>192.8</v>
          </cell>
          <cell r="I34">
            <v>198.5</v>
          </cell>
          <cell r="J34">
            <v>205.3</v>
          </cell>
          <cell r="K34">
            <v>238.4</v>
          </cell>
        </row>
        <row r="35">
          <cell r="A35">
            <v>33</v>
          </cell>
          <cell r="B35">
            <v>116.4</v>
          </cell>
          <cell r="C35">
            <v>127.8</v>
          </cell>
          <cell r="D35">
            <v>139.80000000000001</v>
          </cell>
          <cell r="E35">
            <v>161</v>
          </cell>
          <cell r="F35">
            <v>181.2</v>
          </cell>
          <cell r="G35">
            <v>190</v>
          </cell>
          <cell r="H35">
            <v>196.2</v>
          </cell>
          <cell r="I35">
            <v>202</v>
          </cell>
          <cell r="J35">
            <v>208.9</v>
          </cell>
          <cell r="K35">
            <v>242.7</v>
          </cell>
        </row>
        <row r="36">
          <cell r="A36">
            <v>34</v>
          </cell>
          <cell r="B36">
            <v>118.6</v>
          </cell>
          <cell r="C36">
            <v>130.19999999999999</v>
          </cell>
          <cell r="D36">
            <v>142.4</v>
          </cell>
          <cell r="E36">
            <v>164</v>
          </cell>
          <cell r="F36">
            <v>184.6</v>
          </cell>
          <cell r="G36">
            <v>193.55</v>
          </cell>
          <cell r="H36">
            <v>199.6</v>
          </cell>
          <cell r="I36">
            <v>205.5</v>
          </cell>
          <cell r="J36">
            <v>212.5</v>
          </cell>
          <cell r="K36">
            <v>247</v>
          </cell>
        </row>
        <row r="37">
          <cell r="A37">
            <v>35</v>
          </cell>
          <cell r="B37">
            <v>120.8</v>
          </cell>
          <cell r="C37">
            <v>132.6</v>
          </cell>
          <cell r="D37">
            <v>145</v>
          </cell>
          <cell r="E37">
            <v>167</v>
          </cell>
          <cell r="F37">
            <v>188</v>
          </cell>
          <cell r="G37">
            <v>197.1</v>
          </cell>
          <cell r="H37">
            <v>203</v>
          </cell>
          <cell r="I37">
            <v>209</v>
          </cell>
          <cell r="J37">
            <v>216.1</v>
          </cell>
          <cell r="K37">
            <v>251.3</v>
          </cell>
        </row>
        <row r="38">
          <cell r="A38">
            <v>36</v>
          </cell>
          <cell r="B38">
            <v>123</v>
          </cell>
          <cell r="C38">
            <v>135</v>
          </cell>
          <cell r="D38">
            <v>147.6</v>
          </cell>
          <cell r="E38">
            <v>170</v>
          </cell>
          <cell r="F38">
            <v>191.4</v>
          </cell>
          <cell r="G38">
            <v>200.65</v>
          </cell>
          <cell r="H38">
            <v>206.4</v>
          </cell>
          <cell r="I38">
            <v>212.5</v>
          </cell>
          <cell r="J38">
            <v>219.7</v>
          </cell>
          <cell r="K38">
            <v>255.6</v>
          </cell>
        </row>
        <row r="39">
          <cell r="A39">
            <v>37</v>
          </cell>
          <cell r="B39">
            <v>125.2</v>
          </cell>
          <cell r="C39">
            <v>137.4</v>
          </cell>
          <cell r="D39">
            <v>150.19999999999999</v>
          </cell>
          <cell r="E39">
            <v>173</v>
          </cell>
          <cell r="F39">
            <v>194.8</v>
          </cell>
          <cell r="G39">
            <v>204.2</v>
          </cell>
          <cell r="H39">
            <v>209.8</v>
          </cell>
          <cell r="I39">
            <v>216</v>
          </cell>
          <cell r="J39">
            <v>223.3</v>
          </cell>
          <cell r="K39">
            <v>259.89999999999998</v>
          </cell>
        </row>
        <row r="40">
          <cell r="A40">
            <v>38</v>
          </cell>
          <cell r="B40">
            <v>127.4</v>
          </cell>
          <cell r="C40">
            <v>139.80000000000001</v>
          </cell>
          <cell r="D40">
            <v>152.80000000000001</v>
          </cell>
          <cell r="E40">
            <v>176</v>
          </cell>
          <cell r="F40">
            <v>198.2</v>
          </cell>
          <cell r="G40">
            <v>207.75</v>
          </cell>
          <cell r="H40">
            <v>213.2</v>
          </cell>
          <cell r="I40">
            <v>219.5</v>
          </cell>
          <cell r="J40">
            <v>226.9</v>
          </cell>
          <cell r="K40">
            <v>264.2</v>
          </cell>
        </row>
        <row r="41">
          <cell r="A41">
            <v>39</v>
          </cell>
          <cell r="B41">
            <v>129.6</v>
          </cell>
          <cell r="C41">
            <v>142.19999999999999</v>
          </cell>
          <cell r="D41">
            <v>155.4</v>
          </cell>
          <cell r="E41">
            <v>179</v>
          </cell>
          <cell r="F41">
            <v>201.6</v>
          </cell>
          <cell r="G41">
            <v>211.3</v>
          </cell>
          <cell r="H41">
            <v>216.6</v>
          </cell>
          <cell r="I41">
            <v>223</v>
          </cell>
          <cell r="J41">
            <v>230.5</v>
          </cell>
          <cell r="K41">
            <v>268.5</v>
          </cell>
        </row>
        <row r="42">
          <cell r="A42">
            <v>40</v>
          </cell>
          <cell r="B42">
            <v>131.80000000000001</v>
          </cell>
          <cell r="C42">
            <v>144.6</v>
          </cell>
          <cell r="D42">
            <v>158</v>
          </cell>
          <cell r="E42">
            <v>182</v>
          </cell>
          <cell r="F42">
            <v>205</v>
          </cell>
          <cell r="G42">
            <v>214.85</v>
          </cell>
          <cell r="H42">
            <v>220</v>
          </cell>
          <cell r="I42">
            <v>226.5</v>
          </cell>
          <cell r="J42">
            <v>234.1</v>
          </cell>
          <cell r="K42">
            <v>272.8</v>
          </cell>
        </row>
        <row r="43">
          <cell r="A43">
            <v>41</v>
          </cell>
          <cell r="B43">
            <v>134</v>
          </cell>
          <cell r="C43">
            <v>147</v>
          </cell>
          <cell r="D43">
            <v>160.6</v>
          </cell>
          <cell r="E43">
            <v>185</v>
          </cell>
          <cell r="F43">
            <v>208.4</v>
          </cell>
          <cell r="G43">
            <v>218.4</v>
          </cell>
          <cell r="H43">
            <v>223.4</v>
          </cell>
          <cell r="I43">
            <v>230</v>
          </cell>
          <cell r="J43">
            <v>237.7</v>
          </cell>
          <cell r="K43">
            <v>277.10000000000002</v>
          </cell>
        </row>
        <row r="44">
          <cell r="A44">
            <v>42</v>
          </cell>
          <cell r="B44">
            <v>136.19999999999999</v>
          </cell>
          <cell r="C44">
            <v>149.4</v>
          </cell>
          <cell r="D44">
            <v>163.19999999999999</v>
          </cell>
          <cell r="E44">
            <v>188</v>
          </cell>
          <cell r="F44">
            <v>211.8</v>
          </cell>
          <cell r="G44">
            <v>221.95</v>
          </cell>
          <cell r="H44">
            <v>226.8</v>
          </cell>
          <cell r="I44">
            <v>233.5</v>
          </cell>
          <cell r="J44">
            <v>241.3</v>
          </cell>
          <cell r="K44">
            <v>281.39999999999998</v>
          </cell>
        </row>
        <row r="45">
          <cell r="A45">
            <v>43</v>
          </cell>
          <cell r="B45">
            <v>138.4</v>
          </cell>
          <cell r="C45">
            <v>151.80000000000001</v>
          </cell>
          <cell r="D45">
            <v>165.8</v>
          </cell>
          <cell r="E45">
            <v>191</v>
          </cell>
          <cell r="F45">
            <v>215.2</v>
          </cell>
          <cell r="G45">
            <v>225.5</v>
          </cell>
          <cell r="H45">
            <v>230.2</v>
          </cell>
          <cell r="I45">
            <v>237</v>
          </cell>
          <cell r="J45">
            <v>244.9</v>
          </cell>
          <cell r="K45">
            <v>285.7</v>
          </cell>
        </row>
        <row r="46">
          <cell r="A46">
            <v>44</v>
          </cell>
          <cell r="B46">
            <v>140.6</v>
          </cell>
          <cell r="C46">
            <v>154.19999999999999</v>
          </cell>
          <cell r="D46">
            <v>168.4</v>
          </cell>
          <cell r="E46">
            <v>194</v>
          </cell>
          <cell r="F46">
            <v>218.6</v>
          </cell>
          <cell r="G46">
            <v>229.05</v>
          </cell>
          <cell r="H46">
            <v>233.6</v>
          </cell>
          <cell r="I46">
            <v>240.5</v>
          </cell>
          <cell r="J46">
            <v>248.5</v>
          </cell>
          <cell r="K46">
            <v>290</v>
          </cell>
        </row>
        <row r="47">
          <cell r="A47">
            <v>45</v>
          </cell>
          <cell r="B47">
            <v>142.80000000000001</v>
          </cell>
          <cell r="C47">
            <v>156.6</v>
          </cell>
          <cell r="D47">
            <v>171</v>
          </cell>
          <cell r="E47">
            <v>197</v>
          </cell>
          <cell r="F47">
            <v>222</v>
          </cell>
          <cell r="G47">
            <v>232.6</v>
          </cell>
          <cell r="H47">
            <v>237</v>
          </cell>
          <cell r="I47">
            <v>244</v>
          </cell>
          <cell r="J47">
            <v>252.1</v>
          </cell>
          <cell r="K47">
            <v>294.3</v>
          </cell>
        </row>
        <row r="48">
          <cell r="A48">
            <v>46</v>
          </cell>
          <cell r="B48">
            <v>145</v>
          </cell>
          <cell r="C48">
            <v>159</v>
          </cell>
          <cell r="D48">
            <v>173.6</v>
          </cell>
          <cell r="E48">
            <v>200</v>
          </cell>
          <cell r="F48">
            <v>225.4</v>
          </cell>
          <cell r="G48">
            <v>236.15</v>
          </cell>
          <cell r="H48">
            <v>240.4</v>
          </cell>
          <cell r="I48">
            <v>247.5</v>
          </cell>
          <cell r="J48">
            <v>255.7</v>
          </cell>
          <cell r="K48">
            <v>298.60000000000002</v>
          </cell>
        </row>
        <row r="49">
          <cell r="A49">
            <v>47</v>
          </cell>
          <cell r="B49">
            <v>147.19999999999999</v>
          </cell>
          <cell r="C49">
            <v>161.4</v>
          </cell>
          <cell r="D49">
            <v>176.2</v>
          </cell>
          <cell r="E49">
            <v>203</v>
          </cell>
          <cell r="F49">
            <v>228.8</v>
          </cell>
          <cell r="G49">
            <v>239.7</v>
          </cell>
          <cell r="H49">
            <v>243.8</v>
          </cell>
          <cell r="I49">
            <v>251</v>
          </cell>
          <cell r="J49">
            <v>259.3</v>
          </cell>
          <cell r="K49">
            <v>302.89999999999998</v>
          </cell>
        </row>
        <row r="50">
          <cell r="A50">
            <v>48</v>
          </cell>
          <cell r="B50">
            <v>149.4</v>
          </cell>
          <cell r="C50">
            <v>163.80000000000001</v>
          </cell>
          <cell r="D50">
            <v>178.8</v>
          </cell>
          <cell r="E50">
            <v>206</v>
          </cell>
          <cell r="F50">
            <v>232.2</v>
          </cell>
          <cell r="G50">
            <v>243.25</v>
          </cell>
          <cell r="H50">
            <v>247.2</v>
          </cell>
          <cell r="I50">
            <v>254.5</v>
          </cell>
          <cell r="J50">
            <v>262.89999999999998</v>
          </cell>
          <cell r="K50">
            <v>307.2</v>
          </cell>
        </row>
        <row r="51">
          <cell r="A51">
            <v>49</v>
          </cell>
          <cell r="B51">
            <v>151.6</v>
          </cell>
          <cell r="C51">
            <v>166.2</v>
          </cell>
          <cell r="D51">
            <v>181.4</v>
          </cell>
          <cell r="E51">
            <v>209</v>
          </cell>
          <cell r="F51">
            <v>235.6</v>
          </cell>
          <cell r="G51">
            <v>246.8</v>
          </cell>
          <cell r="H51">
            <v>250.6</v>
          </cell>
          <cell r="I51">
            <v>258</v>
          </cell>
          <cell r="J51">
            <v>266.5</v>
          </cell>
          <cell r="K51">
            <v>311.5</v>
          </cell>
        </row>
        <row r="52">
          <cell r="A52">
            <v>50</v>
          </cell>
          <cell r="B52">
            <v>153.80000000000001</v>
          </cell>
          <cell r="C52">
            <v>168.6</v>
          </cell>
          <cell r="D52">
            <v>184</v>
          </cell>
          <cell r="E52">
            <v>212</v>
          </cell>
          <cell r="F52">
            <v>239</v>
          </cell>
          <cell r="G52">
            <v>250.35</v>
          </cell>
          <cell r="H52">
            <v>254</v>
          </cell>
          <cell r="I52">
            <v>261.5</v>
          </cell>
          <cell r="J52">
            <v>270.10000000000002</v>
          </cell>
          <cell r="K52">
            <v>315.8</v>
          </cell>
        </row>
        <row r="53">
          <cell r="A53">
            <v>51</v>
          </cell>
          <cell r="B53">
            <v>155.4</v>
          </cell>
          <cell r="C53">
            <v>170.4</v>
          </cell>
          <cell r="D53">
            <v>186.4</v>
          </cell>
          <cell r="E53">
            <v>214.8</v>
          </cell>
          <cell r="F53">
            <v>242.1</v>
          </cell>
          <cell r="G53">
            <v>253.6</v>
          </cell>
          <cell r="H53">
            <v>257</v>
          </cell>
          <cell r="I53">
            <v>264.60000000000002</v>
          </cell>
          <cell r="J53">
            <v>273.39999999999998</v>
          </cell>
          <cell r="K53">
            <v>319.8</v>
          </cell>
        </row>
        <row r="54">
          <cell r="A54">
            <v>52</v>
          </cell>
          <cell r="B54">
            <v>157</v>
          </cell>
          <cell r="C54">
            <v>172.2</v>
          </cell>
          <cell r="D54">
            <v>188.8</v>
          </cell>
          <cell r="E54">
            <v>217.6</v>
          </cell>
          <cell r="F54">
            <v>245.2</v>
          </cell>
          <cell r="G54">
            <v>256.85000000000002</v>
          </cell>
          <cell r="H54">
            <v>260</v>
          </cell>
          <cell r="I54">
            <v>267.7</v>
          </cell>
          <cell r="J54">
            <v>276.7</v>
          </cell>
          <cell r="K54">
            <v>323.8</v>
          </cell>
        </row>
        <row r="55">
          <cell r="A55">
            <v>53</v>
          </cell>
          <cell r="B55">
            <v>158.6</v>
          </cell>
          <cell r="C55">
            <v>174</v>
          </cell>
          <cell r="D55">
            <v>191.2</v>
          </cell>
          <cell r="E55">
            <v>220.4</v>
          </cell>
          <cell r="F55">
            <v>248.3</v>
          </cell>
          <cell r="G55">
            <v>260.10000000000002</v>
          </cell>
          <cell r="H55">
            <v>263</v>
          </cell>
          <cell r="I55">
            <v>270.8</v>
          </cell>
          <cell r="J55">
            <v>280</v>
          </cell>
          <cell r="K55">
            <v>327.8</v>
          </cell>
        </row>
        <row r="56">
          <cell r="A56">
            <v>54</v>
          </cell>
          <cell r="B56">
            <v>160.19999999999999</v>
          </cell>
          <cell r="C56">
            <v>175.8</v>
          </cell>
          <cell r="D56">
            <v>193.6</v>
          </cell>
          <cell r="E56">
            <v>223.2</v>
          </cell>
          <cell r="F56">
            <v>251.4</v>
          </cell>
          <cell r="G56">
            <v>263.35000000000002</v>
          </cell>
          <cell r="H56">
            <v>266</v>
          </cell>
          <cell r="I56">
            <v>273.89999999999998</v>
          </cell>
          <cell r="J56">
            <v>283.3</v>
          </cell>
          <cell r="K56">
            <v>331.8</v>
          </cell>
        </row>
        <row r="57">
          <cell r="A57">
            <v>55</v>
          </cell>
          <cell r="B57">
            <v>161.80000000000001</v>
          </cell>
          <cell r="C57">
            <v>177.6</v>
          </cell>
          <cell r="D57">
            <v>196</v>
          </cell>
          <cell r="E57">
            <v>226</v>
          </cell>
          <cell r="F57">
            <v>254.5</v>
          </cell>
          <cell r="G57">
            <v>266.60000000000002</v>
          </cell>
          <cell r="H57">
            <v>269</v>
          </cell>
          <cell r="I57">
            <v>277</v>
          </cell>
          <cell r="J57">
            <v>286.60000000000002</v>
          </cell>
          <cell r="K57">
            <v>335.8</v>
          </cell>
        </row>
        <row r="58">
          <cell r="A58">
            <v>56</v>
          </cell>
          <cell r="B58">
            <v>163.4</v>
          </cell>
          <cell r="C58">
            <v>179.4</v>
          </cell>
          <cell r="D58">
            <v>198.4</v>
          </cell>
          <cell r="E58">
            <v>228.8</v>
          </cell>
          <cell r="F58">
            <v>257.60000000000002</v>
          </cell>
          <cell r="G58">
            <v>269.85000000000002</v>
          </cell>
          <cell r="H58">
            <v>272</v>
          </cell>
          <cell r="I58">
            <v>280.10000000000002</v>
          </cell>
          <cell r="J58">
            <v>289.89999999999998</v>
          </cell>
          <cell r="K58">
            <v>339.8</v>
          </cell>
        </row>
        <row r="59">
          <cell r="A59">
            <v>57</v>
          </cell>
          <cell r="B59">
            <v>165</v>
          </cell>
          <cell r="C59">
            <v>181.2</v>
          </cell>
          <cell r="D59">
            <v>200.8</v>
          </cell>
          <cell r="E59">
            <v>231.6</v>
          </cell>
          <cell r="F59">
            <v>260.7</v>
          </cell>
          <cell r="G59">
            <v>273.10000000000002</v>
          </cell>
          <cell r="H59">
            <v>275</v>
          </cell>
          <cell r="I59">
            <v>283.2</v>
          </cell>
          <cell r="J59">
            <v>293.2</v>
          </cell>
          <cell r="K59">
            <v>285.2</v>
          </cell>
        </row>
        <row r="60">
          <cell r="A60">
            <v>58</v>
          </cell>
          <cell r="B60">
            <v>166.6</v>
          </cell>
          <cell r="C60">
            <v>183</v>
          </cell>
          <cell r="D60">
            <v>203.2</v>
          </cell>
          <cell r="E60">
            <v>234.4</v>
          </cell>
          <cell r="F60">
            <v>263.8</v>
          </cell>
          <cell r="G60">
            <v>276.35000000000002</v>
          </cell>
          <cell r="H60">
            <v>278</v>
          </cell>
          <cell r="I60">
            <v>286.3</v>
          </cell>
          <cell r="J60">
            <v>296.5</v>
          </cell>
          <cell r="K60">
            <v>288.7</v>
          </cell>
        </row>
        <row r="61">
          <cell r="A61">
            <v>59</v>
          </cell>
          <cell r="B61">
            <v>168.2</v>
          </cell>
          <cell r="C61">
            <v>184.8</v>
          </cell>
          <cell r="D61">
            <v>205.6</v>
          </cell>
          <cell r="E61">
            <v>237.2</v>
          </cell>
          <cell r="F61">
            <v>266.89999999999998</v>
          </cell>
          <cell r="G61">
            <v>279.60000000000002</v>
          </cell>
          <cell r="H61">
            <v>281</v>
          </cell>
          <cell r="I61">
            <v>289.39999999999998</v>
          </cell>
          <cell r="J61">
            <v>299.8</v>
          </cell>
          <cell r="K61">
            <v>292.2</v>
          </cell>
        </row>
        <row r="62">
          <cell r="A62">
            <v>60</v>
          </cell>
          <cell r="B62">
            <v>169.8</v>
          </cell>
          <cell r="C62">
            <v>186.6</v>
          </cell>
          <cell r="D62">
            <v>208</v>
          </cell>
          <cell r="E62">
            <v>240</v>
          </cell>
          <cell r="F62">
            <v>270</v>
          </cell>
          <cell r="G62">
            <v>282.85000000000002</v>
          </cell>
          <cell r="H62">
            <v>284</v>
          </cell>
          <cell r="I62">
            <v>292.5</v>
          </cell>
          <cell r="J62">
            <v>303.10000000000002</v>
          </cell>
          <cell r="K62">
            <v>295.7</v>
          </cell>
        </row>
        <row r="63">
          <cell r="A63">
            <v>61</v>
          </cell>
          <cell r="B63">
            <v>171.4</v>
          </cell>
          <cell r="C63">
            <v>188.4</v>
          </cell>
          <cell r="D63">
            <v>210.4</v>
          </cell>
          <cell r="E63">
            <v>242.8</v>
          </cell>
          <cell r="F63">
            <v>273.10000000000002</v>
          </cell>
          <cell r="G63">
            <v>286.10000000000002</v>
          </cell>
          <cell r="H63">
            <v>287</v>
          </cell>
          <cell r="I63">
            <v>295.60000000000002</v>
          </cell>
          <cell r="J63">
            <v>306.39999999999998</v>
          </cell>
          <cell r="K63">
            <v>299.2</v>
          </cell>
        </row>
        <row r="64">
          <cell r="A64">
            <v>62</v>
          </cell>
          <cell r="B64">
            <v>173</v>
          </cell>
          <cell r="C64">
            <v>190.2</v>
          </cell>
          <cell r="D64">
            <v>212.8</v>
          </cell>
          <cell r="E64">
            <v>245.6</v>
          </cell>
          <cell r="F64">
            <v>276.2</v>
          </cell>
          <cell r="G64">
            <v>289.35000000000002</v>
          </cell>
          <cell r="H64">
            <v>290</v>
          </cell>
          <cell r="I64">
            <v>298.7</v>
          </cell>
          <cell r="J64">
            <v>309.7</v>
          </cell>
          <cell r="K64">
            <v>302.7</v>
          </cell>
        </row>
        <row r="65">
          <cell r="A65">
            <v>63</v>
          </cell>
          <cell r="B65">
            <v>174.6</v>
          </cell>
          <cell r="C65">
            <v>192</v>
          </cell>
          <cell r="D65">
            <v>215.2</v>
          </cell>
          <cell r="E65">
            <v>248.4</v>
          </cell>
          <cell r="F65">
            <v>279.3</v>
          </cell>
          <cell r="G65">
            <v>292.60000000000002</v>
          </cell>
          <cell r="H65">
            <v>293</v>
          </cell>
          <cell r="I65">
            <v>301.8</v>
          </cell>
          <cell r="J65">
            <v>313</v>
          </cell>
          <cell r="K65">
            <v>306.2</v>
          </cell>
        </row>
        <row r="66">
          <cell r="A66">
            <v>64</v>
          </cell>
          <cell r="B66">
            <v>176.2</v>
          </cell>
          <cell r="C66">
            <v>193.8</v>
          </cell>
          <cell r="D66">
            <v>217.6</v>
          </cell>
          <cell r="E66">
            <v>251.2</v>
          </cell>
          <cell r="F66">
            <v>282.39999999999998</v>
          </cell>
          <cell r="G66">
            <v>295.85000000000002</v>
          </cell>
          <cell r="H66">
            <v>296</v>
          </cell>
          <cell r="I66">
            <v>304.89999999999998</v>
          </cell>
          <cell r="J66">
            <v>316.3</v>
          </cell>
          <cell r="K66">
            <v>309.7</v>
          </cell>
        </row>
        <row r="67">
          <cell r="A67">
            <v>65</v>
          </cell>
          <cell r="B67">
            <v>177.8</v>
          </cell>
          <cell r="C67">
            <v>195.6</v>
          </cell>
          <cell r="D67">
            <v>220</v>
          </cell>
          <cell r="E67">
            <v>254</v>
          </cell>
          <cell r="F67">
            <v>285.5</v>
          </cell>
          <cell r="G67">
            <v>299.10000000000002</v>
          </cell>
          <cell r="H67">
            <v>299</v>
          </cell>
          <cell r="I67">
            <v>308</v>
          </cell>
          <cell r="J67">
            <v>319.60000000000002</v>
          </cell>
          <cell r="K67">
            <v>313.2</v>
          </cell>
        </row>
        <row r="68">
          <cell r="A68">
            <v>66</v>
          </cell>
          <cell r="B68">
            <v>179.4</v>
          </cell>
          <cell r="C68">
            <v>197.4</v>
          </cell>
          <cell r="D68">
            <v>222.4</v>
          </cell>
          <cell r="E68">
            <v>256.8</v>
          </cell>
          <cell r="F68">
            <v>288.60000000000002</v>
          </cell>
          <cell r="G68">
            <v>302.35000000000002</v>
          </cell>
          <cell r="H68">
            <v>302</v>
          </cell>
          <cell r="I68">
            <v>311.10000000000002</v>
          </cell>
          <cell r="J68">
            <v>322.89999999999998</v>
          </cell>
          <cell r="K68">
            <v>316.7</v>
          </cell>
        </row>
        <row r="69">
          <cell r="A69">
            <v>67</v>
          </cell>
          <cell r="B69">
            <v>181</v>
          </cell>
          <cell r="C69">
            <v>199.2</v>
          </cell>
          <cell r="D69">
            <v>224.8</v>
          </cell>
          <cell r="E69">
            <v>259.60000000000002</v>
          </cell>
          <cell r="F69">
            <v>291.7</v>
          </cell>
          <cell r="G69">
            <v>305.60000000000002</v>
          </cell>
          <cell r="H69">
            <v>305</v>
          </cell>
          <cell r="I69">
            <v>314.2</v>
          </cell>
          <cell r="J69">
            <v>326.2</v>
          </cell>
          <cell r="K69">
            <v>320.2</v>
          </cell>
        </row>
        <row r="70">
          <cell r="A70">
            <v>68</v>
          </cell>
          <cell r="B70">
            <v>182.6</v>
          </cell>
          <cell r="C70">
            <v>201</v>
          </cell>
          <cell r="D70">
            <v>227.2</v>
          </cell>
          <cell r="E70">
            <v>262.39999999999998</v>
          </cell>
          <cell r="F70">
            <v>294.8</v>
          </cell>
          <cell r="G70">
            <v>308.85000000000002</v>
          </cell>
          <cell r="H70">
            <v>308</v>
          </cell>
          <cell r="I70">
            <v>317.3</v>
          </cell>
          <cell r="J70">
            <v>329.5</v>
          </cell>
          <cell r="K70">
            <v>323.7</v>
          </cell>
        </row>
        <row r="71">
          <cell r="A71">
            <v>69</v>
          </cell>
          <cell r="B71">
            <v>184.2</v>
          </cell>
          <cell r="C71">
            <v>202.8</v>
          </cell>
          <cell r="D71">
            <v>229.6</v>
          </cell>
          <cell r="E71">
            <v>265.2</v>
          </cell>
          <cell r="F71">
            <v>297.89999999999998</v>
          </cell>
          <cell r="G71">
            <v>312.10000000000002</v>
          </cell>
          <cell r="H71">
            <v>311</v>
          </cell>
          <cell r="I71">
            <v>320.39999999999998</v>
          </cell>
          <cell r="J71">
            <v>332.8</v>
          </cell>
          <cell r="K71">
            <v>327.2</v>
          </cell>
        </row>
        <row r="72">
          <cell r="A72">
            <v>70</v>
          </cell>
          <cell r="B72">
            <v>185.8</v>
          </cell>
          <cell r="C72">
            <v>204.6</v>
          </cell>
          <cell r="D72">
            <v>232</v>
          </cell>
          <cell r="E72">
            <v>268</v>
          </cell>
          <cell r="F72">
            <v>301</v>
          </cell>
          <cell r="G72">
            <v>315.35000000000002</v>
          </cell>
          <cell r="H72">
            <v>314</v>
          </cell>
          <cell r="I72">
            <v>323.5</v>
          </cell>
          <cell r="J72">
            <v>336.1</v>
          </cell>
          <cell r="K72">
            <v>330.7</v>
          </cell>
        </row>
        <row r="73">
          <cell r="A73">
            <v>71</v>
          </cell>
          <cell r="B73">
            <v>187.4</v>
          </cell>
          <cell r="C73">
            <v>206.4</v>
          </cell>
          <cell r="D73">
            <v>234.4</v>
          </cell>
          <cell r="E73">
            <v>270.8</v>
          </cell>
          <cell r="F73">
            <v>304.10000000000002</v>
          </cell>
          <cell r="G73">
            <v>318.60000000000002</v>
          </cell>
          <cell r="H73">
            <v>317</v>
          </cell>
          <cell r="I73">
            <v>326.60000000000002</v>
          </cell>
          <cell r="J73">
            <v>339.4</v>
          </cell>
          <cell r="K73">
            <v>334.2</v>
          </cell>
        </row>
        <row r="74">
          <cell r="A74">
            <v>72</v>
          </cell>
          <cell r="B74">
            <v>189</v>
          </cell>
          <cell r="C74">
            <v>208.2</v>
          </cell>
          <cell r="D74">
            <v>236.8</v>
          </cell>
          <cell r="E74">
            <v>273.60000000000002</v>
          </cell>
          <cell r="F74">
            <v>307.2</v>
          </cell>
          <cell r="G74">
            <v>321.85000000000002</v>
          </cell>
          <cell r="H74">
            <v>320</v>
          </cell>
          <cell r="I74">
            <v>329.7</v>
          </cell>
          <cell r="J74">
            <v>342.7</v>
          </cell>
          <cell r="K74">
            <v>337.7</v>
          </cell>
        </row>
        <row r="75">
          <cell r="A75">
            <v>73</v>
          </cell>
          <cell r="B75">
            <v>190.6</v>
          </cell>
          <cell r="C75">
            <v>210</v>
          </cell>
          <cell r="D75">
            <v>239.2</v>
          </cell>
          <cell r="E75">
            <v>276.39999999999998</v>
          </cell>
          <cell r="F75">
            <v>310.3</v>
          </cell>
          <cell r="G75">
            <v>325.10000000000002</v>
          </cell>
          <cell r="H75">
            <v>323</v>
          </cell>
          <cell r="I75">
            <v>332.8</v>
          </cell>
          <cell r="J75">
            <v>346</v>
          </cell>
          <cell r="K75">
            <v>341.2</v>
          </cell>
        </row>
        <row r="76">
          <cell r="A76">
            <v>74</v>
          </cell>
          <cell r="B76">
            <v>192.2</v>
          </cell>
          <cell r="C76">
            <v>211.8</v>
          </cell>
          <cell r="D76">
            <v>241.6</v>
          </cell>
          <cell r="E76">
            <v>279.2</v>
          </cell>
          <cell r="F76">
            <v>313.39999999999998</v>
          </cell>
          <cell r="G76">
            <v>328.35</v>
          </cell>
          <cell r="H76">
            <v>326</v>
          </cell>
          <cell r="I76">
            <v>335.9</v>
          </cell>
          <cell r="J76">
            <v>349.3</v>
          </cell>
          <cell r="K76">
            <v>344.7</v>
          </cell>
        </row>
        <row r="77">
          <cell r="A77">
            <v>75</v>
          </cell>
          <cell r="B77">
            <v>193.8</v>
          </cell>
          <cell r="C77">
            <v>213.6</v>
          </cell>
          <cell r="D77">
            <v>244</v>
          </cell>
          <cell r="E77">
            <v>282</v>
          </cell>
          <cell r="F77">
            <v>316.5</v>
          </cell>
          <cell r="G77">
            <v>331.6</v>
          </cell>
          <cell r="H77">
            <v>329</v>
          </cell>
          <cell r="I77">
            <v>339</v>
          </cell>
          <cell r="J77">
            <v>352.6</v>
          </cell>
          <cell r="K77">
            <v>348.2</v>
          </cell>
        </row>
        <row r="78">
          <cell r="A78">
            <v>76</v>
          </cell>
          <cell r="B78">
            <v>195.4</v>
          </cell>
          <cell r="C78">
            <v>215.4</v>
          </cell>
          <cell r="D78">
            <v>246.4</v>
          </cell>
          <cell r="E78">
            <v>284.8</v>
          </cell>
          <cell r="F78">
            <v>319.60000000000002</v>
          </cell>
          <cell r="G78">
            <v>334.85</v>
          </cell>
          <cell r="H78">
            <v>332</v>
          </cell>
          <cell r="I78">
            <v>342.1</v>
          </cell>
          <cell r="J78">
            <v>355.9</v>
          </cell>
          <cell r="K78">
            <v>351.7</v>
          </cell>
        </row>
        <row r="79">
          <cell r="A79">
            <v>77</v>
          </cell>
          <cell r="B79">
            <v>197</v>
          </cell>
          <cell r="C79">
            <v>217.2</v>
          </cell>
          <cell r="D79">
            <v>248.8</v>
          </cell>
          <cell r="E79">
            <v>287.60000000000002</v>
          </cell>
          <cell r="F79">
            <v>322.7</v>
          </cell>
          <cell r="G79">
            <v>338.1</v>
          </cell>
          <cell r="H79">
            <v>335</v>
          </cell>
          <cell r="I79">
            <v>345.2</v>
          </cell>
          <cell r="J79">
            <v>359.2</v>
          </cell>
          <cell r="K79">
            <v>355.2</v>
          </cell>
        </row>
        <row r="80">
          <cell r="A80">
            <v>78</v>
          </cell>
          <cell r="B80">
            <v>198.6</v>
          </cell>
          <cell r="C80">
            <v>219</v>
          </cell>
          <cell r="D80">
            <v>251.2</v>
          </cell>
          <cell r="E80">
            <v>290.39999999999998</v>
          </cell>
          <cell r="F80">
            <v>325.8</v>
          </cell>
          <cell r="G80">
            <v>341.35</v>
          </cell>
          <cell r="H80">
            <v>338</v>
          </cell>
          <cell r="I80">
            <v>348.3</v>
          </cell>
          <cell r="J80">
            <v>362.5</v>
          </cell>
          <cell r="K80">
            <v>358.7</v>
          </cell>
        </row>
        <row r="81">
          <cell r="A81">
            <v>79</v>
          </cell>
          <cell r="B81">
            <v>200.2</v>
          </cell>
          <cell r="C81">
            <v>220.8</v>
          </cell>
          <cell r="D81">
            <v>253.6</v>
          </cell>
          <cell r="E81">
            <v>293.2</v>
          </cell>
          <cell r="F81">
            <v>328.9</v>
          </cell>
          <cell r="G81">
            <v>344.6</v>
          </cell>
          <cell r="H81">
            <v>341</v>
          </cell>
          <cell r="I81">
            <v>351.4</v>
          </cell>
          <cell r="J81">
            <v>365.8</v>
          </cell>
          <cell r="K81">
            <v>362.2</v>
          </cell>
        </row>
        <row r="82">
          <cell r="A82">
            <v>80</v>
          </cell>
          <cell r="B82">
            <v>201.8</v>
          </cell>
          <cell r="C82">
            <v>222.6</v>
          </cell>
          <cell r="D82">
            <v>256</v>
          </cell>
          <cell r="E82">
            <v>296</v>
          </cell>
          <cell r="F82">
            <v>332</v>
          </cell>
          <cell r="G82">
            <v>347.85</v>
          </cell>
          <cell r="H82">
            <v>344</v>
          </cell>
          <cell r="I82">
            <v>354.5</v>
          </cell>
          <cell r="J82">
            <v>369.1</v>
          </cell>
          <cell r="K82">
            <v>365.7</v>
          </cell>
        </row>
        <row r="83">
          <cell r="A83">
            <v>81</v>
          </cell>
          <cell r="B83">
            <v>203.4</v>
          </cell>
          <cell r="C83">
            <v>224.4</v>
          </cell>
          <cell r="D83">
            <v>258.39999999999998</v>
          </cell>
          <cell r="E83">
            <v>298.8</v>
          </cell>
          <cell r="F83">
            <v>335.1</v>
          </cell>
          <cell r="G83">
            <v>351.1</v>
          </cell>
          <cell r="H83">
            <v>346.9</v>
          </cell>
          <cell r="I83">
            <v>357.5</v>
          </cell>
          <cell r="J83">
            <v>372.3</v>
          </cell>
          <cell r="K83">
            <v>369.2</v>
          </cell>
        </row>
        <row r="84">
          <cell r="A84">
            <v>82</v>
          </cell>
          <cell r="B84">
            <v>205</v>
          </cell>
          <cell r="C84">
            <v>226.2</v>
          </cell>
          <cell r="D84">
            <v>260.8</v>
          </cell>
          <cell r="E84">
            <v>301.60000000000002</v>
          </cell>
          <cell r="F84">
            <v>338.2</v>
          </cell>
          <cell r="G84">
            <v>354.35</v>
          </cell>
          <cell r="H84">
            <v>349.8</v>
          </cell>
          <cell r="I84">
            <v>360.5</v>
          </cell>
          <cell r="J84">
            <v>375.5</v>
          </cell>
          <cell r="K84">
            <v>372.7</v>
          </cell>
        </row>
        <row r="85">
          <cell r="A85">
            <v>83</v>
          </cell>
          <cell r="B85">
            <v>206.6</v>
          </cell>
          <cell r="C85">
            <v>228</v>
          </cell>
          <cell r="D85">
            <v>263.2</v>
          </cell>
          <cell r="E85">
            <v>304.39999999999998</v>
          </cell>
          <cell r="F85">
            <v>341.3</v>
          </cell>
          <cell r="G85">
            <v>357.6</v>
          </cell>
          <cell r="H85">
            <v>352.7</v>
          </cell>
          <cell r="I85">
            <v>363.5</v>
          </cell>
          <cell r="J85">
            <v>378.7</v>
          </cell>
          <cell r="K85">
            <v>376.2</v>
          </cell>
        </row>
        <row r="86">
          <cell r="A86">
            <v>84</v>
          </cell>
          <cell r="B86">
            <v>208.2</v>
          </cell>
          <cell r="C86">
            <v>229.8</v>
          </cell>
          <cell r="D86">
            <v>265.60000000000002</v>
          </cell>
          <cell r="E86">
            <v>307.2</v>
          </cell>
          <cell r="F86">
            <v>344.4</v>
          </cell>
          <cell r="G86">
            <v>360.85</v>
          </cell>
          <cell r="H86">
            <v>355.6</v>
          </cell>
          <cell r="I86">
            <v>366.5</v>
          </cell>
          <cell r="J86">
            <v>381.9</v>
          </cell>
          <cell r="K86">
            <v>379.7</v>
          </cell>
        </row>
        <row r="87">
          <cell r="A87">
            <v>85</v>
          </cell>
          <cell r="B87">
            <v>209.8</v>
          </cell>
          <cell r="C87">
            <v>231.6</v>
          </cell>
          <cell r="D87">
            <v>268</v>
          </cell>
          <cell r="E87">
            <v>310</v>
          </cell>
          <cell r="F87">
            <v>347.5</v>
          </cell>
          <cell r="G87">
            <v>364.1</v>
          </cell>
          <cell r="H87">
            <v>358.5</v>
          </cell>
          <cell r="I87">
            <v>369.5</v>
          </cell>
          <cell r="J87">
            <v>385.1</v>
          </cell>
          <cell r="K87">
            <v>383</v>
          </cell>
        </row>
        <row r="88">
          <cell r="A88">
            <v>86</v>
          </cell>
          <cell r="B88">
            <v>211.4</v>
          </cell>
          <cell r="C88">
            <v>233.4</v>
          </cell>
          <cell r="D88">
            <v>270.39999999999998</v>
          </cell>
          <cell r="E88">
            <v>312.8</v>
          </cell>
          <cell r="F88">
            <v>350.6</v>
          </cell>
          <cell r="G88">
            <v>367.35</v>
          </cell>
          <cell r="H88">
            <v>361.4</v>
          </cell>
          <cell r="I88">
            <v>372.5</v>
          </cell>
          <cell r="J88">
            <v>388.3</v>
          </cell>
          <cell r="K88">
            <v>386.3</v>
          </cell>
        </row>
        <row r="89">
          <cell r="A89">
            <v>87</v>
          </cell>
          <cell r="B89">
            <v>213</v>
          </cell>
          <cell r="C89">
            <v>235.2</v>
          </cell>
          <cell r="D89">
            <v>272.8</v>
          </cell>
          <cell r="E89">
            <v>315.60000000000002</v>
          </cell>
          <cell r="F89">
            <v>353.7</v>
          </cell>
          <cell r="G89">
            <v>370.6</v>
          </cell>
          <cell r="H89">
            <v>364.3</v>
          </cell>
          <cell r="I89">
            <v>375.5</v>
          </cell>
          <cell r="J89">
            <v>391.5</v>
          </cell>
          <cell r="K89">
            <v>389.6</v>
          </cell>
        </row>
        <row r="90">
          <cell r="A90">
            <v>88</v>
          </cell>
          <cell r="B90">
            <v>214.6</v>
          </cell>
          <cell r="C90">
            <v>237</v>
          </cell>
          <cell r="D90">
            <v>275.2</v>
          </cell>
          <cell r="E90">
            <v>318.39999999999998</v>
          </cell>
          <cell r="F90">
            <v>356.8</v>
          </cell>
          <cell r="G90">
            <v>373.85</v>
          </cell>
          <cell r="H90">
            <v>367.2</v>
          </cell>
          <cell r="I90">
            <v>378.5</v>
          </cell>
          <cell r="J90">
            <v>394.7</v>
          </cell>
          <cell r="K90">
            <v>392.9</v>
          </cell>
        </row>
        <row r="91">
          <cell r="A91">
            <v>89</v>
          </cell>
          <cell r="B91">
            <v>216.2</v>
          </cell>
          <cell r="C91">
            <v>238.8</v>
          </cell>
          <cell r="D91">
            <v>277.60000000000002</v>
          </cell>
          <cell r="E91">
            <v>321.2</v>
          </cell>
          <cell r="F91">
            <v>359.9</v>
          </cell>
          <cell r="G91">
            <v>377.1</v>
          </cell>
          <cell r="H91">
            <v>370.1</v>
          </cell>
          <cell r="I91">
            <v>381.5</v>
          </cell>
          <cell r="J91">
            <v>397.9</v>
          </cell>
          <cell r="K91">
            <v>396.2</v>
          </cell>
        </row>
        <row r="92">
          <cell r="A92">
            <v>90</v>
          </cell>
          <cell r="B92">
            <v>217.8</v>
          </cell>
          <cell r="C92">
            <v>240.6</v>
          </cell>
          <cell r="D92">
            <v>280</v>
          </cell>
          <cell r="E92">
            <v>324</v>
          </cell>
          <cell r="F92">
            <v>363</v>
          </cell>
          <cell r="G92">
            <v>380.35</v>
          </cell>
          <cell r="H92">
            <v>373</v>
          </cell>
          <cell r="I92">
            <v>384.5</v>
          </cell>
          <cell r="J92">
            <v>401.1</v>
          </cell>
          <cell r="K92">
            <v>399.5</v>
          </cell>
        </row>
        <row r="93">
          <cell r="A93">
            <v>91</v>
          </cell>
          <cell r="B93">
            <v>219.4</v>
          </cell>
          <cell r="C93">
            <v>242.4</v>
          </cell>
          <cell r="D93">
            <v>282.39999999999998</v>
          </cell>
          <cell r="E93">
            <v>326.8</v>
          </cell>
          <cell r="F93">
            <v>366.1</v>
          </cell>
          <cell r="G93">
            <v>383.6</v>
          </cell>
          <cell r="H93">
            <v>375.9</v>
          </cell>
          <cell r="I93">
            <v>387.5</v>
          </cell>
          <cell r="J93">
            <v>404.3</v>
          </cell>
          <cell r="K93">
            <v>402.8</v>
          </cell>
        </row>
        <row r="94">
          <cell r="A94">
            <v>92</v>
          </cell>
          <cell r="B94">
            <v>221</v>
          </cell>
          <cell r="C94">
            <v>244.2</v>
          </cell>
          <cell r="D94">
            <v>284.8</v>
          </cell>
          <cell r="E94">
            <v>329.6</v>
          </cell>
          <cell r="F94">
            <v>369.2</v>
          </cell>
          <cell r="G94">
            <v>386.85</v>
          </cell>
          <cell r="H94">
            <v>378.8</v>
          </cell>
          <cell r="I94">
            <v>390.5</v>
          </cell>
          <cell r="J94">
            <v>407.5</v>
          </cell>
          <cell r="K94">
            <v>406.1</v>
          </cell>
        </row>
        <row r="95">
          <cell r="A95">
            <v>93</v>
          </cell>
          <cell r="B95">
            <v>222.6</v>
          </cell>
          <cell r="C95">
            <v>246</v>
          </cell>
          <cell r="D95">
            <v>287.2</v>
          </cell>
          <cell r="E95">
            <v>332.4</v>
          </cell>
          <cell r="F95">
            <v>372.3</v>
          </cell>
          <cell r="G95">
            <v>390.1</v>
          </cell>
          <cell r="H95">
            <v>381.7</v>
          </cell>
          <cell r="I95">
            <v>393.5</v>
          </cell>
          <cell r="J95">
            <v>410.7</v>
          </cell>
          <cell r="K95">
            <v>409.4</v>
          </cell>
        </row>
        <row r="96">
          <cell r="A96">
            <v>94</v>
          </cell>
          <cell r="B96">
            <v>224.2</v>
          </cell>
          <cell r="C96">
            <v>247.8</v>
          </cell>
          <cell r="D96">
            <v>289.60000000000002</v>
          </cell>
          <cell r="E96">
            <v>335.2</v>
          </cell>
          <cell r="F96">
            <v>375.4</v>
          </cell>
          <cell r="G96">
            <v>393.35</v>
          </cell>
          <cell r="H96">
            <v>384.6</v>
          </cell>
          <cell r="I96">
            <v>396.5</v>
          </cell>
          <cell r="J96">
            <v>413.9</v>
          </cell>
          <cell r="K96">
            <v>412.7</v>
          </cell>
        </row>
        <row r="97">
          <cell r="A97">
            <v>95</v>
          </cell>
          <cell r="B97">
            <v>225.8</v>
          </cell>
          <cell r="C97">
            <v>249.6</v>
          </cell>
          <cell r="D97">
            <v>292</v>
          </cell>
          <cell r="E97">
            <v>338</v>
          </cell>
          <cell r="F97">
            <v>378.5</v>
          </cell>
          <cell r="G97">
            <v>396.6</v>
          </cell>
          <cell r="H97">
            <v>387.5</v>
          </cell>
          <cell r="I97">
            <v>399.5</v>
          </cell>
          <cell r="J97">
            <v>417.1</v>
          </cell>
          <cell r="K97">
            <v>416</v>
          </cell>
        </row>
        <row r="98">
          <cell r="A98">
            <v>96</v>
          </cell>
          <cell r="B98">
            <v>227.4</v>
          </cell>
          <cell r="C98">
            <v>251.4</v>
          </cell>
          <cell r="D98">
            <v>294.39999999999998</v>
          </cell>
          <cell r="E98">
            <v>340.8</v>
          </cell>
          <cell r="F98">
            <v>381.6</v>
          </cell>
          <cell r="G98">
            <v>399.85</v>
          </cell>
          <cell r="H98">
            <v>390.4</v>
          </cell>
          <cell r="I98">
            <v>402.5</v>
          </cell>
          <cell r="J98">
            <v>420.3</v>
          </cell>
          <cell r="K98">
            <v>419.3</v>
          </cell>
        </row>
        <row r="99">
          <cell r="A99">
            <v>97</v>
          </cell>
          <cell r="B99">
            <v>229</v>
          </cell>
          <cell r="C99">
            <v>253.2</v>
          </cell>
          <cell r="D99">
            <v>296.8</v>
          </cell>
          <cell r="E99">
            <v>343.6</v>
          </cell>
          <cell r="F99">
            <v>384.7</v>
          </cell>
          <cell r="G99">
            <v>403.1</v>
          </cell>
          <cell r="H99">
            <v>393.3</v>
          </cell>
          <cell r="I99">
            <v>405.5</v>
          </cell>
          <cell r="J99">
            <v>423.5</v>
          </cell>
          <cell r="K99">
            <v>422.6</v>
          </cell>
        </row>
        <row r="100">
          <cell r="A100">
            <v>98</v>
          </cell>
          <cell r="B100">
            <v>230.6</v>
          </cell>
          <cell r="C100">
            <v>255</v>
          </cell>
          <cell r="D100">
            <v>299.2</v>
          </cell>
          <cell r="E100">
            <v>346.4</v>
          </cell>
          <cell r="F100">
            <v>387.8</v>
          </cell>
          <cell r="G100">
            <v>406.35</v>
          </cell>
          <cell r="H100">
            <v>396.2</v>
          </cell>
          <cell r="I100">
            <v>408.5</v>
          </cell>
          <cell r="J100">
            <v>426.7</v>
          </cell>
          <cell r="K100">
            <v>425.9</v>
          </cell>
        </row>
        <row r="101">
          <cell r="A101">
            <v>99</v>
          </cell>
          <cell r="B101">
            <v>0</v>
          </cell>
          <cell r="C101">
            <v>0</v>
          </cell>
          <cell r="D101">
            <v>0</v>
          </cell>
          <cell r="E101">
            <v>0</v>
          </cell>
          <cell r="F101">
            <v>0</v>
          </cell>
          <cell r="G101">
            <v>0</v>
          </cell>
          <cell r="H101">
            <v>0</v>
          </cell>
          <cell r="I101">
            <v>0</v>
          </cell>
          <cell r="J101">
            <v>364.1</v>
          </cell>
          <cell r="K101">
            <v>429.2</v>
          </cell>
        </row>
        <row r="102">
          <cell r="A102">
            <v>100</v>
          </cell>
          <cell r="B102">
            <v>0</v>
          </cell>
          <cell r="C102">
            <v>0</v>
          </cell>
          <cell r="D102">
            <v>0</v>
          </cell>
          <cell r="E102">
            <v>0</v>
          </cell>
          <cell r="F102">
            <v>0</v>
          </cell>
          <cell r="G102">
            <v>0</v>
          </cell>
          <cell r="H102">
            <v>0</v>
          </cell>
          <cell r="I102">
            <v>0</v>
          </cell>
          <cell r="J102">
            <v>366.9</v>
          </cell>
          <cell r="K102">
            <v>432.5</v>
          </cell>
        </row>
        <row r="103">
          <cell r="A103">
            <v>101</v>
          </cell>
          <cell r="B103">
            <v>0</v>
          </cell>
          <cell r="C103">
            <v>0</v>
          </cell>
          <cell r="D103">
            <v>0</v>
          </cell>
          <cell r="E103">
            <v>0</v>
          </cell>
          <cell r="F103">
            <v>0</v>
          </cell>
          <cell r="G103">
            <v>0</v>
          </cell>
          <cell r="H103">
            <v>0</v>
          </cell>
          <cell r="I103">
            <v>0</v>
          </cell>
          <cell r="J103">
            <v>369.7</v>
          </cell>
          <cell r="K103">
            <v>435.8</v>
          </cell>
        </row>
        <row r="104">
          <cell r="A104">
            <v>102</v>
          </cell>
          <cell r="B104">
            <v>0</v>
          </cell>
          <cell r="C104">
            <v>0</v>
          </cell>
          <cell r="D104">
            <v>0</v>
          </cell>
          <cell r="E104">
            <v>0</v>
          </cell>
          <cell r="F104">
            <v>0</v>
          </cell>
          <cell r="G104">
            <v>0</v>
          </cell>
          <cell r="H104">
            <v>0</v>
          </cell>
          <cell r="I104">
            <v>0</v>
          </cell>
          <cell r="J104">
            <v>372.5</v>
          </cell>
          <cell r="K104">
            <v>439.1</v>
          </cell>
        </row>
        <row r="105">
          <cell r="A105">
            <v>103</v>
          </cell>
          <cell r="B105">
            <v>0</v>
          </cell>
          <cell r="C105">
            <v>0</v>
          </cell>
          <cell r="D105">
            <v>0</v>
          </cell>
          <cell r="E105">
            <v>0</v>
          </cell>
          <cell r="F105">
            <v>0</v>
          </cell>
          <cell r="G105">
            <v>0</v>
          </cell>
          <cell r="H105">
            <v>0</v>
          </cell>
          <cell r="I105">
            <v>0</v>
          </cell>
          <cell r="J105">
            <v>375.3</v>
          </cell>
          <cell r="K105">
            <v>442.4</v>
          </cell>
        </row>
        <row r="106">
          <cell r="A106">
            <v>104</v>
          </cell>
          <cell r="B106">
            <v>0</v>
          </cell>
          <cell r="C106">
            <v>0</v>
          </cell>
          <cell r="D106">
            <v>0</v>
          </cell>
          <cell r="E106">
            <v>0</v>
          </cell>
          <cell r="F106">
            <v>0</v>
          </cell>
          <cell r="G106">
            <v>0</v>
          </cell>
          <cell r="H106">
            <v>0</v>
          </cell>
          <cell r="I106">
            <v>0</v>
          </cell>
          <cell r="J106">
            <v>378.1</v>
          </cell>
          <cell r="K106">
            <v>445.7</v>
          </cell>
        </row>
        <row r="107">
          <cell r="A107">
            <v>105</v>
          </cell>
        </row>
        <row r="108">
          <cell r="A108">
            <v>106</v>
          </cell>
        </row>
        <row r="109">
          <cell r="A109">
            <v>107</v>
          </cell>
        </row>
        <row r="110">
          <cell r="A110">
            <v>108</v>
          </cell>
        </row>
        <row r="111">
          <cell r="A111">
            <v>109</v>
          </cell>
        </row>
        <row r="112">
          <cell r="A112">
            <v>110</v>
          </cell>
        </row>
        <row r="113">
          <cell r="A113">
            <v>111</v>
          </cell>
        </row>
        <row r="114">
          <cell r="A114">
            <v>112</v>
          </cell>
        </row>
        <row r="115">
          <cell r="A115">
            <v>113</v>
          </cell>
        </row>
        <row r="116">
          <cell r="A116">
            <v>114</v>
          </cell>
        </row>
        <row r="117">
          <cell r="A117">
            <v>115</v>
          </cell>
        </row>
        <row r="118">
          <cell r="A118">
            <v>116</v>
          </cell>
        </row>
        <row r="119">
          <cell r="A119">
            <v>117</v>
          </cell>
        </row>
        <row r="120">
          <cell r="A120">
            <v>118</v>
          </cell>
        </row>
        <row r="121">
          <cell r="A121">
            <v>119</v>
          </cell>
        </row>
        <row r="122">
          <cell r="A122">
            <v>120</v>
          </cell>
        </row>
        <row r="123">
          <cell r="A123">
            <v>121</v>
          </cell>
        </row>
        <row r="124">
          <cell r="A124">
            <v>122</v>
          </cell>
        </row>
        <row r="125">
          <cell r="A125">
            <v>123</v>
          </cell>
        </row>
        <row r="126">
          <cell r="A126">
            <v>124</v>
          </cell>
        </row>
        <row r="127">
          <cell r="A127">
            <v>125</v>
          </cell>
        </row>
        <row r="128">
          <cell r="A128">
            <v>126</v>
          </cell>
        </row>
        <row r="129">
          <cell r="A129">
            <v>127</v>
          </cell>
        </row>
        <row r="130">
          <cell r="A130">
            <v>128</v>
          </cell>
        </row>
        <row r="131">
          <cell r="A131">
            <v>129</v>
          </cell>
        </row>
        <row r="132">
          <cell r="A132">
            <v>130</v>
          </cell>
        </row>
        <row r="133">
          <cell r="A133">
            <v>131</v>
          </cell>
        </row>
        <row r="134">
          <cell r="A134">
            <v>132</v>
          </cell>
        </row>
        <row r="135">
          <cell r="A135">
            <v>133</v>
          </cell>
        </row>
        <row r="136">
          <cell r="A136">
            <v>134</v>
          </cell>
        </row>
        <row r="137">
          <cell r="A137">
            <v>135</v>
          </cell>
        </row>
        <row r="138">
          <cell r="A138">
            <v>136</v>
          </cell>
        </row>
        <row r="139">
          <cell r="A139">
            <v>137</v>
          </cell>
        </row>
        <row r="140">
          <cell r="A140">
            <v>138</v>
          </cell>
        </row>
        <row r="141">
          <cell r="A141">
            <v>139</v>
          </cell>
        </row>
        <row r="142">
          <cell r="A142">
            <v>140</v>
          </cell>
        </row>
        <row r="143">
          <cell r="A143">
            <v>141</v>
          </cell>
        </row>
        <row r="144">
          <cell r="A144">
            <v>142</v>
          </cell>
        </row>
        <row r="145">
          <cell r="A145">
            <v>143</v>
          </cell>
        </row>
        <row r="146">
          <cell r="A146">
            <v>144</v>
          </cell>
        </row>
        <row r="147">
          <cell r="A147">
            <v>145</v>
          </cell>
        </row>
        <row r="148">
          <cell r="A148">
            <v>146</v>
          </cell>
        </row>
        <row r="149">
          <cell r="A149">
            <v>147</v>
          </cell>
        </row>
        <row r="150">
          <cell r="A150">
            <v>148</v>
          </cell>
        </row>
        <row r="151">
          <cell r="A151">
            <v>149</v>
          </cell>
        </row>
        <row r="152">
          <cell r="A152">
            <v>150</v>
          </cell>
        </row>
        <row r="153">
          <cell r="A153">
            <v>151</v>
          </cell>
        </row>
        <row r="154">
          <cell r="A154">
            <v>152</v>
          </cell>
        </row>
        <row r="155">
          <cell r="A155">
            <v>153</v>
          </cell>
        </row>
        <row r="156">
          <cell r="A156">
            <v>154</v>
          </cell>
        </row>
        <row r="157">
          <cell r="A157">
            <v>155</v>
          </cell>
        </row>
        <row r="158">
          <cell r="A158">
            <v>156</v>
          </cell>
        </row>
        <row r="159">
          <cell r="A159">
            <v>157</v>
          </cell>
        </row>
        <row r="160">
          <cell r="A160">
            <v>158</v>
          </cell>
        </row>
        <row r="161">
          <cell r="A161">
            <v>159</v>
          </cell>
        </row>
        <row r="162">
          <cell r="A162">
            <v>160</v>
          </cell>
        </row>
        <row r="163">
          <cell r="A163">
            <v>161</v>
          </cell>
        </row>
        <row r="164">
          <cell r="A164">
            <v>162</v>
          </cell>
        </row>
        <row r="165">
          <cell r="A165">
            <v>163</v>
          </cell>
        </row>
        <row r="166">
          <cell r="A166">
            <v>164</v>
          </cell>
        </row>
        <row r="167">
          <cell r="A167">
            <v>165</v>
          </cell>
        </row>
        <row r="168">
          <cell r="A168">
            <v>166</v>
          </cell>
        </row>
        <row r="169">
          <cell r="A169">
            <v>167</v>
          </cell>
        </row>
        <row r="170">
          <cell r="A170">
            <v>168</v>
          </cell>
        </row>
        <row r="171">
          <cell r="A171">
            <v>169</v>
          </cell>
        </row>
        <row r="172">
          <cell r="A172">
            <v>170</v>
          </cell>
        </row>
        <row r="173">
          <cell r="A173">
            <v>171</v>
          </cell>
        </row>
        <row r="174">
          <cell r="A174">
            <v>172</v>
          </cell>
        </row>
        <row r="175">
          <cell r="A175">
            <v>173</v>
          </cell>
        </row>
        <row r="176">
          <cell r="A176">
            <v>174</v>
          </cell>
        </row>
        <row r="177">
          <cell r="A177">
            <v>175</v>
          </cell>
        </row>
        <row r="178">
          <cell r="A178">
            <v>176</v>
          </cell>
        </row>
        <row r="179">
          <cell r="A179">
            <v>177</v>
          </cell>
        </row>
        <row r="180">
          <cell r="A180">
            <v>178</v>
          </cell>
        </row>
        <row r="181">
          <cell r="A181">
            <v>179</v>
          </cell>
        </row>
        <row r="182">
          <cell r="A182">
            <v>180</v>
          </cell>
        </row>
        <row r="183">
          <cell r="A183">
            <v>181</v>
          </cell>
        </row>
        <row r="184">
          <cell r="A184">
            <v>182</v>
          </cell>
        </row>
        <row r="185">
          <cell r="A185">
            <v>183</v>
          </cell>
        </row>
        <row r="186">
          <cell r="A186">
            <v>184</v>
          </cell>
        </row>
        <row r="187">
          <cell r="A187">
            <v>185</v>
          </cell>
        </row>
        <row r="188">
          <cell r="A188">
            <v>186</v>
          </cell>
        </row>
        <row r="189">
          <cell r="A189">
            <v>187</v>
          </cell>
        </row>
        <row r="190">
          <cell r="A190">
            <v>188</v>
          </cell>
        </row>
        <row r="191">
          <cell r="A191">
            <v>189</v>
          </cell>
        </row>
        <row r="192">
          <cell r="A192">
            <v>190</v>
          </cell>
        </row>
        <row r="193">
          <cell r="A193">
            <v>191</v>
          </cell>
        </row>
        <row r="194">
          <cell r="A194">
            <v>192</v>
          </cell>
        </row>
        <row r="195">
          <cell r="A195">
            <v>193</v>
          </cell>
        </row>
        <row r="196">
          <cell r="A196">
            <v>194</v>
          </cell>
        </row>
        <row r="197">
          <cell r="A197">
            <v>195</v>
          </cell>
        </row>
        <row r="198">
          <cell r="A198">
            <v>196</v>
          </cell>
        </row>
        <row r="199">
          <cell r="A199">
            <v>197</v>
          </cell>
        </row>
        <row r="200">
          <cell r="A200">
            <v>198</v>
          </cell>
        </row>
        <row r="201">
          <cell r="A201">
            <v>199</v>
          </cell>
        </row>
        <row r="202">
          <cell r="A202">
            <v>200</v>
          </cell>
        </row>
      </sheetData>
      <sheetData sheetId="7" refreshError="1"/>
      <sheetData sheetId="8" refreshError="1"/>
      <sheetData sheetId="9" refreshError="1"/>
      <sheetData sheetId="10" refreshError="1">
        <row r="1">
          <cell r="A1" t="str">
            <v>1997-1998</v>
          </cell>
          <cell r="B1" t="str">
            <v>1998-1999</v>
          </cell>
          <cell r="C1" t="str">
            <v>1999-2000</v>
          </cell>
          <cell r="D1" t="str">
            <v>2000-2001</v>
          </cell>
          <cell r="E1" t="str">
            <v>2001-2002</v>
          </cell>
          <cell r="F1" t="str">
            <v>2002-2003</v>
          </cell>
          <cell r="G1" t="str">
            <v>2003-2004</v>
          </cell>
          <cell r="H1" t="str">
            <v>2004-2005</v>
          </cell>
          <cell r="I1" t="str">
            <v>2005-2006</v>
          </cell>
          <cell r="J1" t="str">
            <v>2006-2007</v>
          </cell>
          <cell r="K1" t="str">
            <v>2007-2008</v>
          </cell>
          <cell r="L1" t="str">
            <v>2008-2009</v>
          </cell>
          <cell r="M1" t="str">
            <v>2009-2010</v>
          </cell>
        </row>
        <row r="2">
          <cell r="A2">
            <v>2</v>
          </cell>
          <cell r="B2">
            <v>3</v>
          </cell>
          <cell r="C2">
            <v>4</v>
          </cell>
          <cell r="D2">
            <v>5</v>
          </cell>
          <cell r="E2">
            <v>6</v>
          </cell>
          <cell r="F2">
            <v>7</v>
          </cell>
          <cell r="G2">
            <v>8</v>
          </cell>
          <cell r="H2">
            <v>9</v>
          </cell>
          <cell r="I2">
            <v>10</v>
          </cell>
          <cell r="J2">
            <v>11</v>
          </cell>
          <cell r="K2">
            <v>12</v>
          </cell>
          <cell r="L2">
            <v>13</v>
          </cell>
          <cell r="M2">
            <v>14</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sheetData sheetId="197"/>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sheetData sheetId="229" refreshError="1"/>
      <sheetData sheetId="230"/>
      <sheetData sheetId="231"/>
      <sheetData sheetId="232"/>
      <sheetData sheetId="233"/>
      <sheetData sheetId="234"/>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Set>
  </externalBook>
</externalLink>
</file>

<file path=xl/externalLinks/externalLink1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1000000000000"/>
      <sheetName val="DATA_ENTRY"/>
      <sheetName val="GEN. ABS."/>
      <sheetName val="MRoad data"/>
      <sheetName val="MRATES"/>
      <sheetName val="MBTLead"/>
      <sheetName val="MRMR"/>
      <sheetName val="MRoadMap"/>
      <sheetName val="Lead Chart"/>
      <sheetName val="Quarry Chart"/>
      <sheetName val="Road Est."/>
      <sheetName val="Median"/>
      <sheetName val="Slab Culvert 51.10"/>
      <sheetName val="Slab Wid.52.4"/>
      <sheetName val="Wid.Pipe cul 52.10"/>
      <sheetName val="P.C.Drawing"/>
      <sheetName val="C.S.OF DIVIDER"/>
      <sheetName val="GEN__ABS_"/>
      <sheetName val="MRoad_data"/>
      <sheetName val="Lead_Chart"/>
      <sheetName val="Quarry_Chart"/>
      <sheetName val="Road_Est_"/>
      <sheetName val="Slab_Culvert_51_10"/>
      <sheetName val="Slab_Wid_52_4"/>
      <sheetName val="Wid_Pipe_cul_52_10"/>
      <sheetName val="P_C_Drawing"/>
      <sheetName val="C_S_OF_DIVIDER"/>
      <sheetName val="Lead"/>
      <sheetName val="Road data"/>
      <sheetName val="stone"/>
      <sheetName val="index"/>
      <sheetName val="DATA_PRG"/>
      <sheetName val="v"/>
      <sheetName val="sand"/>
      <sheetName val="Lead statement"/>
      <sheetName val="LEADS"/>
      <sheetName val="Rates SSR 2008-09"/>
      <sheetName val="Legal Risk Analysis"/>
      <sheetName val="Specification"/>
      <sheetName val="r"/>
      <sheetName val="pvc"/>
      <sheetName val="Note"/>
      <sheetName val="WS Data"/>
      <sheetName val="Boq"/>
      <sheetName val="SSR _ NSSR Market final"/>
      <sheetName val="data"/>
      <sheetName val="Main sheet"/>
      <sheetName val="RMR"/>
      <sheetName val="Summary"/>
      <sheetName val="Labour"/>
      <sheetName val="Material"/>
      <sheetName val="Plant &amp;  Machinery"/>
      <sheetName val="Lead statement ss5"/>
      <sheetName val="t_prsr"/>
      <sheetName val="wh"/>
      <sheetName val="mas_hab"/>
      <sheetName val="Basic Rates"/>
      <sheetName val="b asic rates"/>
      <sheetName val="Bitumen trunk"/>
      <sheetName val="Feeder"/>
      <sheetName val="R99 etc"/>
      <sheetName val="Trunk unpaved"/>
      <sheetName val="Sheet2"/>
      <sheetName val="Data.F8.BTR"/>
      <sheetName val="maya"/>
      <sheetName val="Work_sheet"/>
      <sheetName val="Suppl-data"/>
      <sheetName val=" "/>
      <sheetName val="detls"/>
      <sheetName val="G F  (2)"/>
      <sheetName val="DISCOUNT"/>
      <sheetName val="Global factors"/>
      <sheetName val="Specification report"/>
      <sheetName val="data existing_do not delete"/>
      <sheetName val="m"/>
      <sheetName val="moments-table(tri)"/>
      <sheetName val="ssr-rates"/>
      <sheetName val="Estimate "/>
      <sheetName val="GEN__ABS_1"/>
      <sheetName val="MRoad_data1"/>
      <sheetName val="Lead_Chart1"/>
      <sheetName val="Quarry_Chart1"/>
      <sheetName val="Road_Est_1"/>
      <sheetName val="Slab_Culvert_51_101"/>
      <sheetName val="Slab_Wid_52_41"/>
      <sheetName val="Wid_Pipe_cul_52_101"/>
      <sheetName val="P_C_Drawing1"/>
      <sheetName val="C_S_OF_DIVIDER1"/>
      <sheetName val="Road_data"/>
      <sheetName val="Lead_statement"/>
      <sheetName val="Rates_SSR_2008-09"/>
      <sheetName val="Legal_Risk_Analysis"/>
      <sheetName val="SSR___NSSR_Market_final"/>
      <sheetName val="WS_Data"/>
      <sheetName val="Main_sheet"/>
      <sheetName val="Plant_&amp;__Machinery"/>
      <sheetName val="Lead_statement_ss5"/>
      <sheetName val="Basic_Rates"/>
      <sheetName val="Bitumen_trunk"/>
      <sheetName val="R99_etc"/>
      <sheetName val="Trunk_unpaved"/>
      <sheetName val="Common "/>
      <sheetName val="HDPE"/>
      <sheetName val="DI"/>
      <sheetName val="C-Mat"/>
      <sheetName val="labour &amp; Hire-20-21"/>
      <sheetName val="pvc-pipe-rates"/>
      <sheetName val="DATA-ABSTRACT"/>
      <sheetName val="id"/>
      <sheetName val="Data_Base"/>
      <sheetName val="mlead"/>
      <sheetName val="abs road"/>
      <sheetName val="Civil Boq"/>
    </sheetNames>
    <sheetDataSet>
      <sheetData sheetId="0" refreshError="1"/>
      <sheetData sheetId="1" refreshError="1"/>
      <sheetData sheetId="2" refreshError="1"/>
      <sheetData sheetId="3" refreshError="1"/>
      <sheetData sheetId="4"/>
      <sheetData sheetId="5">
        <row r="36">
          <cell r="F36">
            <v>160</v>
          </cell>
        </row>
        <row r="52">
          <cell r="H52">
            <v>6</v>
          </cell>
        </row>
      </sheetData>
      <sheetData sheetId="6"/>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Set>
  </externalBook>
</externalLink>
</file>

<file path=xl/externalLinks/externalLink1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
      <sheetName val="pm"/>
      <sheetName val="GM"/>
      <sheetName val="SRs"/>
      <sheetName val="SRs-Rev"/>
      <sheetName val="detls"/>
      <sheetName val="Sheet1"/>
      <sheetName val="Global factors"/>
      <sheetName val="id"/>
      <sheetName val="HDPE"/>
      <sheetName val="DI"/>
      <sheetName val="pvc"/>
      <sheetName val="hdpe_basic"/>
      <sheetName val="pvc_basic"/>
      <sheetName val="Dormitory"/>
      <sheetName val="Summary"/>
      <sheetName val="data existing_do not delete"/>
      <sheetName val="m"/>
      <sheetName val="HDPE-pipe-rates"/>
      <sheetName val="pvc-pipe-rates"/>
      <sheetName val="ww-march-02"/>
      <sheetName val="Road data"/>
      <sheetName val="data-WC"/>
      <sheetName val="Labour"/>
      <sheetName val="LEADS"/>
      <sheetName val="General"/>
      <sheetName val="DATA_PRG"/>
      <sheetName val="r"/>
      <sheetName val="MRATES"/>
      <sheetName val="data"/>
      <sheetName val="SSR 2014-15 Rates"/>
      <sheetName val="Lead statement"/>
      <sheetName val="Specification"/>
      <sheetName val="Sheet1 (2)"/>
      <sheetName val="Data_Base"/>
      <sheetName val="Nspt-smp-final-ORIGINAL"/>
      <sheetName val="Lead"/>
      <sheetName val="stone"/>
      <sheetName val="index"/>
      <sheetName val="Detailed"/>
      <sheetName val="hdpe weights"/>
      <sheetName val="PVC weights"/>
      <sheetName val="pop"/>
      <sheetName val="b asic rates"/>
      <sheetName val="ESTIMATE"/>
      <sheetName val="m1"/>
      <sheetName val="Sheet2"/>
      <sheetName val="sectorwise"/>
      <sheetName val="habs-list"/>
      <sheetName val="int-Dia"/>
      <sheetName val="nodes"/>
      <sheetName val="Material"/>
      <sheetName val="Sheet6"/>
      <sheetName val="0000000000000"/>
      <sheetName val="Abs"/>
      <sheetName val="Rates"/>
      <sheetName val="v"/>
      <sheetName val="Rate"/>
      <sheetName val="BOQ"/>
      <sheetName val="economic PM"/>
      <sheetName val="WATER-HAMMER"/>
      <sheetName val="Data rough"/>
      <sheetName val="hdpe-rates"/>
      <sheetName val="pvc-rates"/>
      <sheetName val="ewst"/>
      <sheetName val="Suppl-data"/>
      <sheetName val="Note"/>
      <sheetName val="Plant &amp;  Machinery"/>
      <sheetName val="SUMP1420KL@HW"/>
      <sheetName val="Det Est"/>
      <sheetName val="civ data"/>
      <sheetName val="9 Col"/>
      <sheetName val="G F  (2)"/>
      <sheetName val="ssr-rates"/>
      <sheetName val="Main sheet"/>
      <sheetName val="Sheet5"/>
      <sheetName val="water-hammar-strenght"/>
      <sheetName val="cpheeo"/>
      <sheetName val="wh_data_r"/>
      <sheetName val="_5wgdhabfinal00_01"/>
      <sheetName val="mlead"/>
      <sheetName val="AV-HDPE"/>
      <sheetName val="Di_gate-HDPE"/>
      <sheetName val="Rising Main"/>
      <sheetName val="MRoad data"/>
      <sheetName val="New33KVSS_E3"/>
      <sheetName val="Prop aug of Ex 33KVSS_E3a"/>
      <sheetName val="maya"/>
      <sheetName val="Lead  RATES"/>
      <sheetName val="quarry"/>
      <sheetName val="rdamdata"/>
      <sheetName val="beam-reinft"/>
      <sheetName val="Work_sheet"/>
      <sheetName val="RMR"/>
      <sheetName val="l"/>
      <sheetName val="THK"/>
      <sheetName val="BWSCPlt"/>
      <sheetName val="CI"/>
      <sheetName val="Data.F8.BTR"/>
      <sheetName val="G.R.P"/>
      <sheetName val="BM-HOOP"/>
      <sheetName val="PSC REVISED"/>
      <sheetName val="Bitumen trunk"/>
      <sheetName val="Feeder"/>
      <sheetName val="R99 etc"/>
      <sheetName val="Trunk unpaved"/>
      <sheetName val="LEAD (2)"/>
      <sheetName val="t_prsr"/>
      <sheetName val="wh"/>
      <sheetName val="HS 30.04.2015.Final"/>
      <sheetName val="bom"/>
      <sheetName val="FORM7"/>
      <sheetName val="Levels"/>
      <sheetName val="int-Dia-hdpe"/>
      <sheetName val="int-Dia-pvc"/>
      <sheetName val="Set"/>
      <sheetName val="Relig-place"/>
      <sheetName val="Code"/>
      <sheetName val="D2_CO"/>
      <sheetName val="Z1_DATA"/>
      <sheetName val="MHNO_LEV"/>
      <sheetName val="C-data for paint"/>
      <sheetName val="C-data"/>
      <sheetName val="C.D.Abs.Est."/>
      <sheetName val="Habcodes"/>
      <sheetName val=" data sheet "/>
      <sheetName val="labour rates"/>
      <sheetName val="input"/>
      <sheetName val="zone-2"/>
      <sheetName val="Iocount"/>
      <sheetName val="Civil Boq"/>
      <sheetName val="457 COMP"/>
      <sheetName val="DATA-BASE"/>
      <sheetName val="DATA-ABSTRACT"/>
      <sheetName val="lead-st"/>
      <sheetName val="RAFT"/>
      <sheetName val="R_Det"/>
      <sheetName val="Global_factors"/>
      <sheetName val="Footings"/>
      <sheetName val="Data o"/>
      <sheetName val="SSR 2015-16 Rates"/>
      <sheetName val="Rates SSR 2008-09"/>
      <sheetName val="sand"/>
      <sheetName val="GN-ST-10"/>
      <sheetName val="Road Detail Est."/>
      <sheetName val="Gen.Abs."/>
      <sheetName val="Amortization Table"/>
      <sheetName val="Usage"/>
    </sheetNames>
    <sheetDataSet>
      <sheetData sheetId="0">
        <row r="3">
          <cell r="B3">
            <v>2.5</v>
          </cell>
        </row>
      </sheetData>
      <sheetData sheetId="1">
        <row r="3">
          <cell r="B3">
            <v>2.5</v>
          </cell>
        </row>
      </sheetData>
      <sheetData sheetId="2"/>
      <sheetData sheetId="3"/>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Set>
  </externalBook>
</externalLink>
</file>

<file path=xl/externalLinks/externalLink1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v"/>
      <sheetName val="MRATES"/>
      <sheetName val="stone"/>
      <sheetName val="index"/>
      <sheetName val="detls"/>
      <sheetName val="Summary"/>
      <sheetName val="Lead statement"/>
      <sheetName val="Usage"/>
      <sheetName val="Labour"/>
      <sheetName val="Nspt-smp-final-ORIGINAL"/>
      <sheetName val="data-WC"/>
      <sheetName val="wordsdata"/>
      <sheetName val="Footings"/>
      <sheetName val="Road data"/>
      <sheetName val="sand"/>
      <sheetName val="Plant &amp;  Machinery"/>
      <sheetName val="RA-markate"/>
      <sheetName val="Note"/>
      <sheetName val="Suppl-data"/>
      <sheetName val="Cover"/>
      <sheetName val="pvc_basic"/>
      <sheetName val="Data_Base"/>
      <sheetName val="Material"/>
      <sheetName val="Road Detail Est."/>
      <sheetName val="maya"/>
      <sheetName val="BTR (2)"/>
      <sheetName val="b asic rates"/>
      <sheetName val="Civil Boq"/>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1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M"/>
      <sheetName val="com st PM"/>
      <sheetName val="GM"/>
      <sheetName val="comst GM"/>
      <sheetName val="eweljlt"/>
      <sheetName val="pvc_basic"/>
      <sheetName val="pvc"/>
      <sheetName val="hdpe_basic"/>
      <sheetName val="HDPE"/>
      <sheetName val="DI"/>
      <sheetName val="CI"/>
      <sheetName val="G.R.P"/>
      <sheetName val="com_st_PM"/>
      <sheetName val="comst_GM"/>
      <sheetName val="G_R_P"/>
      <sheetName val="detls"/>
      <sheetName val="Specification report"/>
      <sheetName val="maya"/>
      <sheetName val="leads"/>
      <sheetName val="hdpe-rates"/>
      <sheetName val="hdpe weights"/>
      <sheetName val="ssr-rates"/>
      <sheetName val="pvc-rates"/>
      <sheetName val="PVC weights"/>
      <sheetName val="r"/>
      <sheetName val="_x0000_V_x0000_O_x0000_I_x0000_L_x0000_S_x0000_I_x0000_N_x0000_G_x0000_R_x0000_A_x0000_M_x0000_._x0000_X_x0000_L_x0000_S_x0000_"/>
      <sheetName val="Nspt-smp-final-ORIGINAL"/>
      <sheetName val="v"/>
      <sheetName val="Lead"/>
      <sheetName val="sand"/>
      <sheetName val="stone"/>
      <sheetName val="Road Detail Est."/>
      <sheetName val="Road data"/>
      <sheetName val="Plant &amp;  Machinery"/>
      <sheetName val=""/>
      <sheetName val="ABS"/>
      <sheetName val="LEAD STATEMENT"/>
      <sheetName val="SSR 2014-15 Rates"/>
      <sheetName val="Summary"/>
      <sheetName val="GF SB Ok "/>
      <sheetName val="?V?O?I?L?S?I?N?G?R?A?M?.?X?L?S?"/>
      <sheetName val="com_st_PM1"/>
      <sheetName val="comst_GM1"/>
      <sheetName val="G_R_P1"/>
      <sheetName val="com_st_PM5"/>
      <sheetName val="comst_GM5"/>
      <sheetName val="G_R_P5"/>
      <sheetName val="Specification_report2"/>
      <sheetName val="com_st_PM3"/>
      <sheetName val="comst_GM3"/>
      <sheetName val="G_R_P3"/>
      <sheetName val="com_st_PM2"/>
      <sheetName val="comst_GM2"/>
      <sheetName val="G_R_P2"/>
      <sheetName val="Specification_report"/>
      <sheetName val="com_st_PM4"/>
      <sheetName val="comst_GM4"/>
      <sheetName val="G_R_P4"/>
      <sheetName val="Specification_report1"/>
      <sheetName val="rdamdata"/>
      <sheetName val="lead-st"/>
      <sheetName val="Sheet1"/>
      <sheetName val="Material"/>
      <sheetName val="Labour"/>
      <sheetName val="Data"/>
      <sheetName val="TBAL9697 -group wise  sdpl"/>
      <sheetName val="ABS.C.D."/>
      <sheetName val="RMR"/>
      <sheetName val="Rates"/>
      <sheetName val="Line"/>
      <sheetName val="0000000000000"/>
      <sheetName val="BWSCPlt"/>
      <sheetName val="PSC REVISED"/>
      <sheetName val="Work_sheet"/>
      <sheetName val="data existing_do not delete"/>
      <sheetName val="m1"/>
      <sheetName val="DATA_PRG"/>
      <sheetName val="wh_data"/>
      <sheetName val="wh_data_R"/>
      <sheetName val="CPHEEO"/>
      <sheetName val="input"/>
      <sheetName val="mlead"/>
      <sheetName val="abs road"/>
      <sheetName val="coverpage"/>
      <sheetName val="R_Det"/>
      <sheetName val="final abstract"/>
      <sheetName val="HDPE-pipe-rates"/>
      <sheetName val="pvc-pipe-rates"/>
      <sheetName val="C-data"/>
      <sheetName val="_V_O_I_L_S_I_N_G_R_A_M_._X_L_S_"/>
      <sheetName val="Sheet2"/>
      <sheetName val="m"/>
      <sheetName val="SPT vs PHI"/>
      <sheetName val="_x005f_x0000_V_x005f_x0000_O_x005f_x0000_I_x005f_x0000_"/>
      <sheetName val="RAM"/>
      <sheetName val="Shaft type"/>
      <sheetName val="SSR"/>
      <sheetName val="Flight-1"/>
      <sheetName val="EDWise"/>
      <sheetName val="ESTIMATE"/>
      <sheetName val="FF WRK"/>
      <sheetName val="Bitumen trunk"/>
      <sheetName val="Feeder"/>
      <sheetName val="R99 etc"/>
      <sheetName val="Trunk unpaved"/>
      <sheetName val="wh"/>
      <sheetName val="2A_2008_09_ABST_GENSCST"/>
      <sheetName val="_x0000_V_x0000_O_x0000_I_x0000_"/>
      <sheetName val="Data_Renuals"/>
      <sheetName val="Proforma -II "/>
      <sheetName val=" Estt."/>
      <sheetName val="Cover"/>
      <sheetName val="_V_O_I_L_S_I_N_G_R_A_M___X_L__2"/>
      <sheetName val="COLUMN"/>
      <sheetName val="STRIP Sizing"/>
      <sheetName val="upa"/>
      <sheetName val="SC Cost FEB 03"/>
      <sheetName val="Tees"/>
      <sheetName val="water-hammar-strenght"/>
      <sheetName val="Iocount"/>
      <sheetName val="Main sheet"/>
      <sheetName val="CS "/>
      <sheetName val="Data.F8.BTR"/>
      <sheetName val="_V_O_I_L_S_I_N_G_R_A_M___X_L__3"/>
      <sheetName val="MRATES"/>
      <sheetName val="Wordsdata"/>
      <sheetName val="com_st_PM6"/>
      <sheetName val="comst_GM6"/>
      <sheetName val="G_R_P6"/>
      <sheetName val="Specification_report3"/>
      <sheetName val="id"/>
      <sheetName val="_x005f_x005f_x005f_x0000_V_x005f_x005f_x005f_x0000_O_x0"/>
      <sheetName val="hdpe_weights"/>
      <sheetName val="PVC_weights"/>
      <sheetName val="VOILSINGRAM_XLS"/>
      <sheetName val="Road_Detail_Est_"/>
      <sheetName val="Road_data"/>
      <sheetName val="Plant_&amp;__Machinery"/>
      <sheetName val="GF_SB_Ok_"/>
      <sheetName val="TBAL9697_-group_wise__sdpl"/>
      <sheetName val="LEAD_STATEMENT"/>
      <sheetName val="SSR_2014-15_Rates"/>
      <sheetName val="?V?O?I?L?S?I?N?G?R?A?M?_?X?L?S?"/>
      <sheetName val="ABS_C_D_"/>
      <sheetName val="Sheet9"/>
      <sheetName val="_V_O_I_L_S_I_N_G_R_A_M___X_L__4"/>
      <sheetName val="Sheet3"/>
      <sheetName val="Sheet1 (2)"/>
      <sheetName val="bundqty"/>
      <sheetName val="Levels"/>
      <sheetName val="Lead- Input sheet "/>
      <sheetName val="CONST"/>
      <sheetName val="Leads Entry"/>
      <sheetName val="MRMECADAMoad data"/>
      <sheetName val="Staff Acco."/>
      <sheetName val="t_prsr"/>
      <sheetName val="estimate "/>
      <sheetName val="MRoad data"/>
      <sheetName val="labour coeff"/>
      <sheetName val="clvrt_data"/>
      <sheetName val="l"/>
      <sheetName val="_V_O_I_L_S_I_N_G_R_A_M___X_L_S_"/>
    </sheetNames>
    <sheetDataSet>
      <sheetData sheetId="0">
        <row r="14">
          <cell r="G14">
            <v>35.35</v>
          </cell>
        </row>
      </sheetData>
      <sheetData sheetId="1">
        <row r="37">
          <cell r="G37">
            <v>730.74</v>
          </cell>
        </row>
      </sheetData>
      <sheetData sheetId="2"/>
      <sheetData sheetId="3"/>
      <sheetData sheetId="4"/>
      <sheetData sheetId="5" refreshError="1">
        <row r="14">
          <cell r="G14">
            <v>35.35</v>
          </cell>
        </row>
        <row r="41">
          <cell r="G41">
            <v>54.3</v>
          </cell>
        </row>
      </sheetData>
      <sheetData sheetId="6" refreshError="1"/>
      <sheetData sheetId="7" refreshError="1"/>
      <sheetData sheetId="8" refreshError="1"/>
      <sheetData sheetId="9" refreshError="1"/>
      <sheetData sheetId="10"/>
      <sheetData sheetId="11"/>
      <sheetData sheetId="12"/>
      <sheetData sheetId="13"/>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Set>
  </externalBook>
</externalLink>
</file>

<file path=xl/externalLinks/externalLink1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000000000000"/>
      <sheetName val="6x4"/>
      <sheetName val="data"/>
      <sheetName val="Lead"/>
      <sheetName val="00000"/>
      <sheetName val="AAAAAAAAAAAAA"/>
      <sheetName val="ew OG"/>
      <sheetName val="ew-DiMs"/>
      <sheetName val="ssr-rates"/>
      <sheetName val="PVC"/>
      <sheetName val="HDPE"/>
      <sheetName val="BWSCP"/>
      <sheetName val="GRP"/>
      <sheetName val="DI"/>
      <sheetName val="PSC"/>
      <sheetName val="AC"/>
      <sheetName val="CI"/>
      <sheetName val="MS8mm-revised"/>
      <sheetName val="MSdata"/>
      <sheetName val="msinlining"/>
      <sheetName val="wiremesh"/>
      <sheetName val="RCC"/>
      <sheetName val="DI Weights"/>
      <sheetName val="Wt of HDPE"/>
      <sheetName val="lazwts"/>
      <sheetName val="hdpe-rates"/>
      <sheetName val="hdpe_invoice"/>
      <sheetName val="pvc_invoice"/>
      <sheetName val="hdpe weights"/>
      <sheetName val="pvc-rates"/>
      <sheetName val="Sheet1"/>
      <sheetName val="PVC weights"/>
      <sheetName val="leads"/>
      <sheetName val="v"/>
      <sheetName val="MRATES"/>
      <sheetName val="wordsdata"/>
      <sheetName val="pvc_basic"/>
      <sheetName val="Cover"/>
      <sheetName val="detls"/>
      <sheetName val="Suppl-data"/>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1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見積書 8月５日提出"/>
      <sheetName val="見積書 8月７日変更"/>
      <sheetName val="表紙"/>
      <sheetName val="表紙 (2)"/>
      <sheetName val="見積書 11月20日"/>
      <sheetName val="細目"/>
      <sheetName val="見積書 11月20日 連動"/>
      <sheetName val="ドル移行"/>
      <sheetName val="準備期間経費"/>
      <sheetName val="見積金額一覧表"/>
      <sheetName val="p&amp;m"/>
      <sheetName val="0000000000000"/>
      <sheetName val="Suppl-data"/>
      <sheetName val="input"/>
      <sheetName val="Material"/>
      <sheetName val="Civil-SOR"/>
      <sheetName val="Data"/>
      <sheetName val="Cover"/>
      <sheetName val="MRoad data"/>
      <sheetName val="DATA_PRG"/>
      <sheetName val="MRATES"/>
      <sheetName val="detls"/>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見積書 8月５日提出"/>
      <sheetName val="見積書 8月７日変更"/>
      <sheetName val="表紙"/>
      <sheetName val="表紙 (2)"/>
      <sheetName val="見積書 11月20日"/>
      <sheetName val="細目"/>
      <sheetName val="見積書 11月20日 連動"/>
      <sheetName val="ドル移行"/>
      <sheetName val="準備期間経費"/>
      <sheetName val="見積金額一覧表"/>
      <sheetName val="p&amp;m"/>
      <sheetName val="0000000000000"/>
      <sheetName val="Suppl-data"/>
      <sheetName val="input"/>
      <sheetName val="Data"/>
      <sheetName val="Civil-SOR"/>
      <sheetName val="Material"/>
      <sheetName val="Cover"/>
      <sheetName val="MRoad data"/>
      <sheetName val="DATA_PRG"/>
      <sheetName val="MRATES"/>
      <sheetName val="detls"/>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veyance"/>
      <sheetName val="Civil-SOR"/>
      <sheetName val="WS-SOR"/>
      <sheetName val="Input"/>
      <sheetName val="LEAD"/>
      <sheetName val="C-data"/>
      <sheetName val="Joinery"/>
      <sheetName val="WS Data"/>
      <sheetName val="GA"/>
      <sheetName val="Civil-D"/>
      <sheetName val="WS Estimate"/>
      <sheetName val="Civil SoR"/>
      <sheetName val="WS SoR"/>
      <sheetName val="Checklist"/>
      <sheetName val="OT Joinery"/>
      <sheetName val="Demand"/>
      <sheetName val="Sheet2"/>
      <sheetName val="Water Demand"/>
    </sheetNames>
    <sheetDataSet>
      <sheetData sheetId="0"/>
      <sheetData sheetId="1">
        <row r="55">
          <cell r="G55">
            <v>173</v>
          </cell>
        </row>
        <row r="296">
          <cell r="G296">
            <v>665</v>
          </cell>
        </row>
        <row r="303">
          <cell r="G303">
            <v>550</v>
          </cell>
        </row>
      </sheetData>
      <sheetData sheetId="2"/>
      <sheetData sheetId="3">
        <row r="47">
          <cell r="C47" t="str">
            <v>Add for MA @ 40%</v>
          </cell>
          <cell r="D47">
            <v>0.4</v>
          </cell>
        </row>
        <row r="48">
          <cell r="C48" t="str">
            <v>Overheads &amp; Contractors Profit @ 13.615%</v>
          </cell>
          <cell r="D48">
            <v>0.13614999999999999</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veyance"/>
      <sheetName val="Civil-SOR"/>
      <sheetName val="WS-SOR"/>
      <sheetName val="Input"/>
      <sheetName val="LEAD"/>
      <sheetName val="C-data"/>
      <sheetName val="Joinery"/>
      <sheetName val="WS Data"/>
      <sheetName val="GA"/>
      <sheetName val="Civil-D"/>
      <sheetName val="WS Estimate"/>
      <sheetName val="Civil SoR"/>
      <sheetName val="WS SoR"/>
      <sheetName val="Checklist"/>
      <sheetName val="OT Joinery"/>
      <sheetName val="Demand"/>
      <sheetName val="Sheet2"/>
      <sheetName val="Water Demand"/>
    </sheetNames>
    <sheetDataSet>
      <sheetData sheetId="0" refreshError="1"/>
      <sheetData sheetId="1" refreshError="1">
        <row r="20">
          <cell r="G20">
            <v>578</v>
          </cell>
        </row>
        <row r="185">
          <cell r="G185">
            <v>34</v>
          </cell>
        </row>
        <row r="198">
          <cell r="G198">
            <v>456</v>
          </cell>
        </row>
        <row r="200">
          <cell r="G200">
            <v>24</v>
          </cell>
        </row>
        <row r="202">
          <cell r="G202">
            <v>37</v>
          </cell>
        </row>
        <row r="203">
          <cell r="G203">
            <v>6</v>
          </cell>
        </row>
        <row r="293">
          <cell r="G293">
            <v>580</v>
          </cell>
        </row>
        <row r="299">
          <cell r="G299">
            <v>550</v>
          </cell>
        </row>
        <row r="302">
          <cell r="G302">
            <v>550</v>
          </cell>
        </row>
        <row r="307">
          <cell r="G307">
            <v>520</v>
          </cell>
        </row>
        <row r="385">
          <cell r="G385">
            <v>37</v>
          </cell>
        </row>
      </sheetData>
      <sheetData sheetId="2" refreshError="1">
        <row r="81">
          <cell r="G81">
            <v>117</v>
          </cell>
        </row>
      </sheetData>
      <sheetData sheetId="3" refreshError="1">
        <row r="47">
          <cell r="C47" t="str">
            <v>Add for MA @ 40%</v>
          </cell>
          <cell r="D47">
            <v>0.4</v>
          </cell>
        </row>
        <row r="48">
          <cell r="C48" t="str">
            <v>Overheads &amp; Contractors Profit @ 13.615%</v>
          </cell>
          <cell r="D48">
            <v>0.13614999999999999</v>
          </cell>
        </row>
      </sheetData>
      <sheetData sheetId="4" refreshError="1">
        <row r="6">
          <cell r="N6">
            <v>5200</v>
          </cell>
        </row>
        <row r="10">
          <cell r="N10">
            <v>61000</v>
          </cell>
        </row>
        <row r="11">
          <cell r="N11">
            <v>62000</v>
          </cell>
        </row>
        <row r="13">
          <cell r="N13">
            <v>2453.91</v>
          </cell>
        </row>
        <row r="29">
          <cell r="N29">
            <v>2576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tes"/>
      <sheetName val="conveyance"/>
      <sheetName val="Input"/>
      <sheetName val="GA1"/>
      <sheetName val="Oxygen pipe line"/>
      <sheetName val="Civil-SOR"/>
      <sheetName val="WS Estimate"/>
      <sheetName val="SP"/>
      <sheetName val="Civil Estimate"/>
      <sheetName val="Elec Est"/>
      <sheetName val="LEAD"/>
      <sheetName val="data-WS "/>
      <sheetName val="Valves"/>
      <sheetName val="Trust blocks-350mm"/>
      <sheetName val="data-HDPE &amp; PVC pipes"/>
      <sheetName val="Pipes data"/>
      <sheetName val="1500 mm 600 pipe (2-3)"/>
      <sheetName val="1500 MH 450 pipe (2-3)"/>
      <sheetName val="1500 MH  300 pipe (2-3)"/>
      <sheetName val="1200 MH 300 pipe (0-2)"/>
      <sheetName val="EW Sew Ws r2"/>
      <sheetName val="GA"/>
      <sheetName val="C-data"/>
      <sheetName val="Joinery"/>
      <sheetName val="E-Data"/>
      <sheetName val="WS-SOR"/>
      <sheetName val="E-Data RE"/>
      <sheetName val="WS Data"/>
      <sheetName val="Qualification"/>
      <sheetName val="CIVIL-DIV"/>
      <sheetName val="WS-DIV"/>
      <sheetName val="Sheet1"/>
      <sheetName val="All E-Data 21-22"/>
      <sheetName val="GA(RE)"/>
      <sheetName val="RE"/>
      <sheetName val="Specification Report"/>
      <sheetName val="Sheet2"/>
    </sheetNames>
    <sheetDataSet>
      <sheetData sheetId="0" refreshError="1"/>
      <sheetData sheetId="1" refreshError="1"/>
      <sheetData sheetId="2" refreshError="1">
        <row r="49">
          <cell r="C49" t="str">
            <v>Add for MA @ 40%</v>
          </cell>
        </row>
        <row r="50">
          <cell r="C50" t="str">
            <v>Overheads &amp; Contractors Profit @ 13.615%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pageSetUpPr fitToPage="1"/>
  </sheetPr>
  <dimension ref="B1:AG46"/>
  <sheetViews>
    <sheetView zoomScale="85" zoomScaleNormal="85" zoomScaleSheetLayoutView="85" workbookViewId="0">
      <pane xSplit="1" ySplit="3" topLeftCell="H15" activePane="bottomRight" state="frozen"/>
      <selection pane="topRight" activeCell="B1" sqref="B1"/>
      <selection pane="bottomLeft" activeCell="A4" sqref="A4"/>
      <selection pane="bottomRight" activeCell="T19" sqref="T19"/>
    </sheetView>
  </sheetViews>
  <sheetFormatPr defaultColWidth="9.33203125" defaultRowHeight="14.4"/>
  <cols>
    <col min="1" max="1" width="9.33203125" style="46"/>
    <col min="2" max="2" width="6.6640625" style="46" customWidth="1"/>
    <col min="3" max="3" width="6.21875" style="46" customWidth="1"/>
    <col min="4" max="4" width="9.6640625" style="46" bestFit="1" customWidth="1"/>
    <col min="5" max="5" width="58" style="46" customWidth="1"/>
    <col min="6" max="6" width="7.6640625" style="46" bestFit="1" customWidth="1"/>
    <col min="7" max="9" width="9.33203125" style="46"/>
    <col min="10" max="10" width="11.33203125" style="46" bestFit="1" customWidth="1"/>
    <col min="11" max="16" width="9.33203125" style="46"/>
    <col min="17" max="17" width="10.6640625" style="46" bestFit="1" customWidth="1"/>
    <col min="18" max="18" width="13.21875" style="46" bestFit="1" customWidth="1"/>
    <col min="19" max="19" width="10.6640625" style="46" bestFit="1" customWidth="1"/>
    <col min="20" max="20" width="23.6640625" style="46" customWidth="1"/>
    <col min="21" max="16384" width="9.33203125" style="46"/>
  </cols>
  <sheetData>
    <row r="1" spans="2:33" ht="23.7" customHeight="1" thickBot="1">
      <c r="B1" s="738" t="s">
        <v>208</v>
      </c>
      <c r="C1" s="738" t="s">
        <v>282</v>
      </c>
      <c r="D1" s="738" t="s">
        <v>283</v>
      </c>
      <c r="E1" s="738" t="s">
        <v>284</v>
      </c>
      <c r="F1" s="738" t="s">
        <v>204</v>
      </c>
      <c r="G1" s="737" t="s">
        <v>164</v>
      </c>
      <c r="H1" s="735" t="s">
        <v>164</v>
      </c>
      <c r="I1" s="735"/>
      <c r="J1" s="735"/>
      <c r="K1" s="735" t="s">
        <v>285</v>
      </c>
      <c r="L1" s="735"/>
      <c r="M1" s="735"/>
      <c r="N1" s="735" t="s">
        <v>286</v>
      </c>
      <c r="O1" s="735"/>
      <c r="P1" s="735"/>
      <c r="Q1" s="735" t="s">
        <v>287</v>
      </c>
      <c r="R1" s="735"/>
      <c r="S1" s="735"/>
      <c r="T1" s="735" t="s">
        <v>288</v>
      </c>
    </row>
    <row r="2" spans="2:33" ht="14.7" customHeight="1" thickBot="1">
      <c r="B2" s="738"/>
      <c r="C2" s="738"/>
      <c r="D2" s="738"/>
      <c r="E2" s="738"/>
      <c r="F2" s="738"/>
      <c r="G2" s="737"/>
      <c r="H2" s="736" t="s">
        <v>289</v>
      </c>
      <c r="I2" s="736" t="s">
        <v>290</v>
      </c>
      <c r="J2" s="736" t="s">
        <v>291</v>
      </c>
      <c r="K2" s="736" t="s">
        <v>292</v>
      </c>
      <c r="L2" s="736" t="s">
        <v>293</v>
      </c>
      <c r="M2" s="736" t="s">
        <v>294</v>
      </c>
      <c r="N2" s="736" t="s">
        <v>295</v>
      </c>
      <c r="O2" s="736" t="s">
        <v>296</v>
      </c>
      <c r="P2" s="736" t="s">
        <v>297</v>
      </c>
      <c r="Q2" s="736" t="s">
        <v>298</v>
      </c>
      <c r="R2" s="736" t="s">
        <v>299</v>
      </c>
      <c r="S2" s="736" t="s">
        <v>300</v>
      </c>
      <c r="T2" s="735"/>
    </row>
    <row r="3" spans="2:33" ht="26.7" customHeight="1" thickBot="1">
      <c r="B3" s="738"/>
      <c r="C3" s="738"/>
      <c r="D3" s="739"/>
      <c r="E3" s="738"/>
      <c r="F3" s="738"/>
      <c r="G3" s="737"/>
      <c r="H3" s="736"/>
      <c r="I3" s="736"/>
      <c r="J3" s="736"/>
      <c r="K3" s="736"/>
      <c r="L3" s="736"/>
      <c r="M3" s="736"/>
      <c r="N3" s="736"/>
      <c r="O3" s="736"/>
      <c r="P3" s="736"/>
      <c r="Q3" s="736"/>
      <c r="R3" s="736"/>
      <c r="S3" s="736"/>
      <c r="T3" s="735"/>
    </row>
    <row r="4" spans="2:33" ht="93.6">
      <c r="B4" s="47">
        <v>1</v>
      </c>
      <c r="C4" s="6">
        <v>49</v>
      </c>
      <c r="D4" s="48" t="s">
        <v>301</v>
      </c>
      <c r="E4" s="1" t="s">
        <v>56</v>
      </c>
      <c r="F4" s="2" t="s">
        <v>2</v>
      </c>
      <c r="G4" s="8">
        <v>32.677</v>
      </c>
      <c r="H4" s="8"/>
      <c r="I4" s="49"/>
      <c r="J4" s="49"/>
      <c r="K4" s="50">
        <v>0.4</v>
      </c>
      <c r="L4" s="50">
        <v>0.8</v>
      </c>
      <c r="M4" s="50">
        <v>0.51200000000000001</v>
      </c>
      <c r="N4" s="51">
        <v>44</v>
      </c>
      <c r="O4" s="51">
        <v>75</v>
      </c>
      <c r="P4" s="51">
        <f>60/1000</f>
        <v>0.06</v>
      </c>
      <c r="Q4" s="52">
        <f>H4*K4*N4</f>
        <v>0</v>
      </c>
      <c r="R4" s="52">
        <f>I4*L4*O4</f>
        <v>0</v>
      </c>
      <c r="S4" s="52">
        <f>J4*M4*P4</f>
        <v>0</v>
      </c>
      <c r="T4" s="52">
        <f>SUM(Q4:S4)</f>
        <v>0</v>
      </c>
    </row>
    <row r="5" spans="2:33" ht="93.6">
      <c r="B5" s="53">
        <v>2</v>
      </c>
      <c r="C5" s="6">
        <v>50</v>
      </c>
      <c r="D5" s="48" t="s">
        <v>302</v>
      </c>
      <c r="E5" s="1" t="s">
        <v>57</v>
      </c>
      <c r="F5" s="2" t="s">
        <v>7</v>
      </c>
      <c r="G5" s="8">
        <v>2</v>
      </c>
      <c r="H5" s="8"/>
      <c r="I5" s="54"/>
      <c r="J5" s="54"/>
      <c r="K5" s="55">
        <v>0.4</v>
      </c>
      <c r="L5" s="55">
        <v>0.8</v>
      </c>
      <c r="M5" s="55">
        <v>0.51200000000000001</v>
      </c>
      <c r="N5" s="56">
        <v>44</v>
      </c>
      <c r="O5" s="56">
        <v>75</v>
      </c>
      <c r="P5" s="56">
        <f t="shared" ref="P5:P17" si="0">60/1000</f>
        <v>0.06</v>
      </c>
      <c r="Q5" s="57">
        <f t="shared" ref="Q5:S17" si="1">H5*K5*N5</f>
        <v>0</v>
      </c>
      <c r="R5" s="57">
        <f t="shared" si="1"/>
        <v>0</v>
      </c>
      <c r="S5" s="57">
        <f t="shared" si="1"/>
        <v>0</v>
      </c>
      <c r="T5" s="57">
        <f t="shared" ref="T5:T17" si="2">SUM(Q5:S5)</f>
        <v>0</v>
      </c>
    </row>
    <row r="6" spans="2:33" ht="93.6">
      <c r="B6" s="53">
        <v>3</v>
      </c>
      <c r="C6" s="6">
        <v>51</v>
      </c>
      <c r="D6" s="48" t="s">
        <v>303</v>
      </c>
      <c r="E6" s="1" t="s">
        <v>58</v>
      </c>
      <c r="F6" s="2" t="s">
        <v>7</v>
      </c>
      <c r="G6" s="8">
        <v>5</v>
      </c>
      <c r="H6" s="8"/>
      <c r="I6" s="54"/>
      <c r="J6" s="54"/>
      <c r="K6" s="55">
        <v>0.4</v>
      </c>
      <c r="L6" s="55">
        <v>0.8</v>
      </c>
      <c r="M6" s="55">
        <v>0.51200000000000001</v>
      </c>
      <c r="N6" s="56">
        <v>44</v>
      </c>
      <c r="O6" s="56">
        <v>75</v>
      </c>
      <c r="P6" s="56">
        <f t="shared" si="0"/>
        <v>0.06</v>
      </c>
      <c r="Q6" s="57">
        <f t="shared" si="1"/>
        <v>0</v>
      </c>
      <c r="R6" s="57">
        <f t="shared" si="1"/>
        <v>0</v>
      </c>
      <c r="S6" s="57">
        <f t="shared" si="1"/>
        <v>0</v>
      </c>
      <c r="T6" s="57">
        <f t="shared" si="2"/>
        <v>0</v>
      </c>
    </row>
    <row r="7" spans="2:33" ht="78" customHeight="1">
      <c r="B7" s="53">
        <v>4</v>
      </c>
      <c r="C7" s="6">
        <v>52</v>
      </c>
      <c r="D7" s="48" t="s">
        <v>304</v>
      </c>
      <c r="E7" s="1" t="s">
        <v>59</v>
      </c>
      <c r="F7" s="2" t="s">
        <v>2</v>
      </c>
      <c r="G7" s="8">
        <v>48.7</v>
      </c>
      <c r="H7" s="8"/>
      <c r="I7" s="54"/>
      <c r="J7" s="54"/>
      <c r="K7" s="55">
        <v>0.4</v>
      </c>
      <c r="L7" s="55">
        <v>0.8</v>
      </c>
      <c r="M7" s="55">
        <v>0.51200000000000001</v>
      </c>
      <c r="N7" s="56">
        <v>44</v>
      </c>
      <c r="O7" s="56">
        <v>75</v>
      </c>
      <c r="P7" s="56">
        <f t="shared" si="0"/>
        <v>0.06</v>
      </c>
      <c r="Q7" s="57">
        <f t="shared" si="1"/>
        <v>0</v>
      </c>
      <c r="R7" s="57">
        <f t="shared" si="1"/>
        <v>0</v>
      </c>
      <c r="S7" s="57">
        <f t="shared" si="1"/>
        <v>0</v>
      </c>
      <c r="T7" s="57">
        <f t="shared" si="2"/>
        <v>0</v>
      </c>
    </row>
    <row r="8" spans="2:33" ht="156">
      <c r="B8" s="53">
        <v>5</v>
      </c>
      <c r="C8" s="6">
        <v>53</v>
      </c>
      <c r="D8" s="48" t="s">
        <v>305</v>
      </c>
      <c r="E8" s="1" t="s">
        <v>60</v>
      </c>
      <c r="F8" s="2" t="s">
        <v>2</v>
      </c>
      <c r="G8" s="7">
        <v>15.27</v>
      </c>
      <c r="H8" s="7">
        <v>2.67</v>
      </c>
      <c r="I8" s="54"/>
      <c r="J8" s="54">
        <v>1084</v>
      </c>
      <c r="K8" s="55">
        <v>0.4</v>
      </c>
      <c r="L8" s="55">
        <v>0.8</v>
      </c>
      <c r="M8" s="55">
        <v>0.51200000000000001</v>
      </c>
      <c r="N8" s="56">
        <v>44</v>
      </c>
      <c r="O8" s="56">
        <v>75</v>
      </c>
      <c r="P8" s="56">
        <f t="shared" si="0"/>
        <v>0.06</v>
      </c>
      <c r="Q8" s="57">
        <f t="shared" si="1"/>
        <v>46.992000000000004</v>
      </c>
      <c r="R8" s="57">
        <f t="shared" si="1"/>
        <v>0</v>
      </c>
      <c r="S8" s="57">
        <f t="shared" si="1"/>
        <v>33.30048</v>
      </c>
      <c r="T8" s="57">
        <f t="shared" si="2"/>
        <v>80.292480000000012</v>
      </c>
    </row>
    <row r="9" spans="2:33" ht="202.8">
      <c r="B9" s="53">
        <v>7</v>
      </c>
      <c r="C9" s="6">
        <v>54</v>
      </c>
      <c r="D9" s="48" t="s">
        <v>306</v>
      </c>
      <c r="E9" s="3" t="s">
        <v>61</v>
      </c>
      <c r="F9" s="2" t="s">
        <v>4</v>
      </c>
      <c r="G9" s="7">
        <v>191.03</v>
      </c>
      <c r="H9" s="7">
        <v>3.01</v>
      </c>
      <c r="I9" s="54"/>
      <c r="J9" s="54">
        <v>1356</v>
      </c>
      <c r="K9" s="55">
        <v>0.4</v>
      </c>
      <c r="L9" s="55">
        <v>0.8</v>
      </c>
      <c r="M9" s="55">
        <v>0.51200000000000001</v>
      </c>
      <c r="N9" s="56">
        <v>44</v>
      </c>
      <c r="O9" s="56">
        <v>75</v>
      </c>
      <c r="P9" s="56">
        <f t="shared" si="0"/>
        <v>0.06</v>
      </c>
      <c r="Q9" s="57">
        <f t="shared" si="1"/>
        <v>52.975999999999999</v>
      </c>
      <c r="R9" s="57">
        <f t="shared" si="1"/>
        <v>0</v>
      </c>
      <c r="S9" s="57">
        <f t="shared" si="1"/>
        <v>41.656320000000001</v>
      </c>
      <c r="T9" s="57">
        <f t="shared" si="2"/>
        <v>94.632319999999993</v>
      </c>
    </row>
    <row r="10" spans="2:33" ht="218.4">
      <c r="B10" s="53">
        <v>8</v>
      </c>
      <c r="C10" s="6">
        <v>55</v>
      </c>
      <c r="D10" s="48" t="s">
        <v>307</v>
      </c>
      <c r="E10" s="1" t="s">
        <v>62</v>
      </c>
      <c r="F10" s="2" t="s">
        <v>63</v>
      </c>
      <c r="G10" s="7">
        <v>0.1</v>
      </c>
      <c r="H10" s="7"/>
      <c r="I10" s="54"/>
      <c r="J10" s="54"/>
      <c r="K10" s="55">
        <v>0.4</v>
      </c>
      <c r="L10" s="55">
        <v>0.8</v>
      </c>
      <c r="M10" s="55">
        <v>0.51200000000000001</v>
      </c>
      <c r="N10" s="56">
        <v>44</v>
      </c>
      <c r="O10" s="56">
        <v>75</v>
      </c>
      <c r="P10" s="56">
        <f t="shared" si="0"/>
        <v>0.06</v>
      </c>
      <c r="Q10" s="57">
        <f t="shared" si="1"/>
        <v>0</v>
      </c>
      <c r="R10" s="57">
        <f t="shared" si="1"/>
        <v>0</v>
      </c>
      <c r="S10" s="57">
        <f t="shared" si="1"/>
        <v>0</v>
      </c>
      <c r="T10" s="57">
        <f t="shared" si="2"/>
        <v>0</v>
      </c>
    </row>
    <row r="11" spans="2:33" ht="171.6">
      <c r="B11" s="53">
        <v>9</v>
      </c>
      <c r="C11" s="6">
        <v>56</v>
      </c>
      <c r="D11" s="48" t="s">
        <v>308</v>
      </c>
      <c r="E11" s="1" t="s">
        <v>64</v>
      </c>
      <c r="F11" s="2" t="s">
        <v>4</v>
      </c>
      <c r="G11" s="7">
        <v>11.04</v>
      </c>
      <c r="H11" s="7">
        <v>0.248</v>
      </c>
      <c r="I11" s="54"/>
      <c r="J11" s="54"/>
      <c r="K11" s="55">
        <v>0.4</v>
      </c>
      <c r="L11" s="55">
        <v>0.8</v>
      </c>
      <c r="M11" s="55">
        <v>0.51200000000000001</v>
      </c>
      <c r="N11" s="56">
        <v>44</v>
      </c>
      <c r="O11" s="56">
        <v>75</v>
      </c>
      <c r="P11" s="56">
        <f t="shared" si="0"/>
        <v>0.06</v>
      </c>
      <c r="Q11" s="57">
        <f t="shared" si="1"/>
        <v>4.3648000000000007</v>
      </c>
      <c r="R11" s="57">
        <f t="shared" si="1"/>
        <v>0</v>
      </c>
      <c r="S11" s="57">
        <f t="shared" si="1"/>
        <v>0</v>
      </c>
      <c r="T11" s="57">
        <f t="shared" si="2"/>
        <v>4.3648000000000007</v>
      </c>
    </row>
    <row r="12" spans="2:33" ht="171.6">
      <c r="B12" s="53">
        <v>10</v>
      </c>
      <c r="C12" s="6">
        <v>57</v>
      </c>
      <c r="D12" s="48" t="s">
        <v>309</v>
      </c>
      <c r="E12" s="1" t="s">
        <v>65</v>
      </c>
      <c r="F12" s="2" t="s">
        <v>4</v>
      </c>
      <c r="G12" s="7">
        <v>547.15</v>
      </c>
      <c r="H12" s="7">
        <v>7.31</v>
      </c>
      <c r="I12" s="54"/>
      <c r="J12" s="54"/>
      <c r="K12" s="55">
        <v>0.4</v>
      </c>
      <c r="L12" s="55">
        <v>0.8</v>
      </c>
      <c r="M12" s="55">
        <v>0.51200000000000001</v>
      </c>
      <c r="N12" s="56">
        <v>44</v>
      </c>
      <c r="O12" s="56">
        <v>75</v>
      </c>
      <c r="P12" s="56">
        <f t="shared" si="0"/>
        <v>0.06</v>
      </c>
      <c r="Q12" s="57">
        <f t="shared" si="1"/>
        <v>128.65600000000001</v>
      </c>
      <c r="R12" s="57">
        <f t="shared" si="1"/>
        <v>0</v>
      </c>
      <c r="S12" s="57">
        <f t="shared" si="1"/>
        <v>0</v>
      </c>
      <c r="T12" s="57">
        <f t="shared" si="2"/>
        <v>128.65600000000001</v>
      </c>
    </row>
    <row r="13" spans="2:33" ht="93.6">
      <c r="B13" s="53">
        <v>12</v>
      </c>
      <c r="C13" s="6">
        <v>59</v>
      </c>
      <c r="D13" s="48" t="s">
        <v>310</v>
      </c>
      <c r="E13" s="1" t="s">
        <v>66</v>
      </c>
      <c r="F13" s="2" t="s">
        <v>2</v>
      </c>
      <c r="G13" s="7">
        <v>0</v>
      </c>
      <c r="H13" s="7"/>
      <c r="I13" s="54"/>
      <c r="J13" s="54"/>
      <c r="K13" s="55">
        <v>0.4</v>
      </c>
      <c r="L13" s="55">
        <v>0.8</v>
      </c>
      <c r="M13" s="55">
        <v>0.51200000000000001</v>
      </c>
      <c r="N13" s="56">
        <v>44</v>
      </c>
      <c r="O13" s="56">
        <v>75</v>
      </c>
      <c r="P13" s="56">
        <f t="shared" si="0"/>
        <v>0.06</v>
      </c>
      <c r="Q13" s="57">
        <f t="shared" si="1"/>
        <v>0</v>
      </c>
      <c r="R13" s="57">
        <f t="shared" si="1"/>
        <v>0</v>
      </c>
      <c r="S13" s="57">
        <f t="shared" si="1"/>
        <v>0</v>
      </c>
      <c r="T13" s="57">
        <f t="shared" si="2"/>
        <v>0</v>
      </c>
    </row>
    <row r="14" spans="2:33" ht="121.5" customHeight="1">
      <c r="B14" s="53">
        <v>39</v>
      </c>
      <c r="C14" s="4">
        <v>15</v>
      </c>
      <c r="D14" s="48" t="s">
        <v>311</v>
      </c>
      <c r="E14" s="9" t="s">
        <v>194</v>
      </c>
      <c r="F14" s="10"/>
      <c r="G14" s="10"/>
      <c r="H14" s="58"/>
      <c r="I14" s="54"/>
      <c r="J14" s="54"/>
      <c r="K14" s="55">
        <v>0.4</v>
      </c>
      <c r="L14" s="55">
        <v>0.8</v>
      </c>
      <c r="M14" s="55">
        <v>0.51200000000000001</v>
      </c>
      <c r="N14" s="56">
        <v>44</v>
      </c>
      <c r="O14" s="56">
        <v>75</v>
      </c>
      <c r="P14" s="56">
        <f t="shared" si="0"/>
        <v>0.06</v>
      </c>
      <c r="Q14" s="57">
        <f t="shared" si="1"/>
        <v>0</v>
      </c>
      <c r="R14" s="57">
        <f t="shared" si="1"/>
        <v>0</v>
      </c>
      <c r="S14" s="57">
        <f t="shared" si="1"/>
        <v>0</v>
      </c>
      <c r="T14" s="57">
        <f t="shared" si="2"/>
        <v>0</v>
      </c>
    </row>
    <row r="15" spans="2:33" ht="93.6">
      <c r="B15" s="53">
        <v>40</v>
      </c>
      <c r="C15" s="6">
        <v>16</v>
      </c>
      <c r="D15" s="48" t="s">
        <v>312</v>
      </c>
      <c r="E15" s="9" t="s">
        <v>195</v>
      </c>
      <c r="F15" s="4"/>
      <c r="G15" s="4"/>
      <c r="H15" s="8"/>
      <c r="I15" s="54"/>
      <c r="J15" s="54"/>
      <c r="K15" s="55">
        <v>0.4</v>
      </c>
      <c r="L15" s="55">
        <v>0.8</v>
      </c>
      <c r="M15" s="55">
        <v>0.51200000000000001</v>
      </c>
      <c r="N15" s="56">
        <v>44</v>
      </c>
      <c r="O15" s="56">
        <v>75</v>
      </c>
      <c r="P15" s="56">
        <f t="shared" si="0"/>
        <v>0.06</v>
      </c>
      <c r="Q15" s="57">
        <f t="shared" si="1"/>
        <v>0</v>
      </c>
      <c r="R15" s="57">
        <f t="shared" si="1"/>
        <v>0</v>
      </c>
      <c r="S15" s="57">
        <f t="shared" si="1"/>
        <v>0</v>
      </c>
      <c r="T15" s="57">
        <f t="shared" si="2"/>
        <v>0</v>
      </c>
    </row>
    <row r="16" spans="2:33" ht="104.7" customHeight="1">
      <c r="B16" s="53">
        <v>41</v>
      </c>
      <c r="C16" s="4">
        <v>17</v>
      </c>
      <c r="D16" s="48" t="s">
        <v>313</v>
      </c>
      <c r="E16" s="9" t="s">
        <v>196</v>
      </c>
      <c r="F16" s="11"/>
      <c r="G16" s="11"/>
      <c r="H16" s="59"/>
      <c r="I16" s="54"/>
      <c r="J16" s="54"/>
      <c r="K16" s="55">
        <v>0.4</v>
      </c>
      <c r="L16" s="55">
        <v>0.8</v>
      </c>
      <c r="M16" s="55">
        <v>0.51200000000000001</v>
      </c>
      <c r="N16" s="56">
        <v>44</v>
      </c>
      <c r="O16" s="56">
        <v>75</v>
      </c>
      <c r="P16" s="56">
        <f t="shared" si="0"/>
        <v>0.06</v>
      </c>
      <c r="Q16" s="57">
        <f t="shared" si="1"/>
        <v>0</v>
      </c>
      <c r="R16" s="57">
        <f t="shared" si="1"/>
        <v>0</v>
      </c>
      <c r="S16" s="57">
        <f t="shared" si="1"/>
        <v>0</v>
      </c>
      <c r="T16" s="57">
        <f t="shared" si="2"/>
        <v>0</v>
      </c>
      <c r="X16" s="60"/>
      <c r="Y16" s="61"/>
      <c r="Z16" s="62"/>
      <c r="AA16" s="63"/>
      <c r="AB16" s="63"/>
      <c r="AC16" s="64"/>
      <c r="AD16" s="65"/>
      <c r="AG16" s="66"/>
    </row>
    <row r="17" spans="2:33" ht="143.69999999999999" customHeight="1">
      <c r="B17" s="53">
        <v>42</v>
      </c>
      <c r="C17" s="6">
        <v>18</v>
      </c>
      <c r="D17" s="48" t="s">
        <v>314</v>
      </c>
      <c r="E17" s="5" t="s">
        <v>185</v>
      </c>
      <c r="F17" s="4"/>
      <c r="G17" s="4"/>
      <c r="H17" s="8"/>
      <c r="I17" s="54"/>
      <c r="J17" s="54"/>
      <c r="K17" s="55">
        <v>0.4</v>
      </c>
      <c r="L17" s="55">
        <v>0.8</v>
      </c>
      <c r="M17" s="55">
        <v>0.51200000000000001</v>
      </c>
      <c r="N17" s="56">
        <v>44</v>
      </c>
      <c r="O17" s="56">
        <v>75</v>
      </c>
      <c r="P17" s="56">
        <f t="shared" si="0"/>
        <v>0.06</v>
      </c>
      <c r="Q17" s="57">
        <f t="shared" si="1"/>
        <v>0</v>
      </c>
      <c r="R17" s="57">
        <f t="shared" si="1"/>
        <v>0</v>
      </c>
      <c r="S17" s="57">
        <f t="shared" si="1"/>
        <v>0</v>
      </c>
      <c r="T17" s="57">
        <f t="shared" si="2"/>
        <v>0</v>
      </c>
      <c r="X17" s="60"/>
      <c r="Y17" s="61"/>
      <c r="Z17" s="62"/>
      <c r="AA17" s="63"/>
      <c r="AB17" s="63"/>
      <c r="AC17" s="64"/>
      <c r="AD17" s="65"/>
      <c r="AG17" s="66"/>
    </row>
    <row r="18" spans="2:33">
      <c r="T18" s="67">
        <f>ROUND(SUM(T4:T17),0)</f>
        <v>308</v>
      </c>
    </row>
    <row r="26" spans="2:33">
      <c r="H26" s="68" t="s">
        <v>324</v>
      </c>
      <c r="I26" s="68"/>
      <c r="J26" s="69" t="s">
        <v>580</v>
      </c>
      <c r="K26" s="69"/>
      <c r="L26" s="68" t="s">
        <v>581</v>
      </c>
      <c r="M26" s="68"/>
      <c r="N26" s="70" t="s">
        <v>582</v>
      </c>
      <c r="O26" s="70"/>
    </row>
    <row r="27" spans="2:33">
      <c r="H27" s="46" t="s">
        <v>317</v>
      </c>
      <c r="I27" s="71">
        <v>4.7222222222222221E-2</v>
      </c>
      <c r="J27" s="72"/>
      <c r="K27" s="46">
        <v>191.03</v>
      </c>
      <c r="L27" s="72" t="s">
        <v>164</v>
      </c>
      <c r="M27" s="46">
        <v>11.04</v>
      </c>
      <c r="N27" s="72" t="s">
        <v>331</v>
      </c>
      <c r="O27" s="46">
        <v>547.15</v>
      </c>
    </row>
    <row r="28" spans="2:33">
      <c r="H28" s="46" t="s">
        <v>164</v>
      </c>
      <c r="I28" s="46">
        <v>15.27</v>
      </c>
      <c r="J28" s="72" t="s">
        <v>164</v>
      </c>
      <c r="K28" s="46">
        <f>K27*0.1</f>
        <v>19.103000000000002</v>
      </c>
      <c r="L28" s="72"/>
      <c r="M28" s="46">
        <f>M27*0.016</f>
        <v>0.17663999999999999</v>
      </c>
      <c r="N28" s="72"/>
      <c r="O28" s="46">
        <f>O27*0.008</f>
        <v>4.3772000000000002</v>
      </c>
    </row>
    <row r="29" spans="2:33">
      <c r="H29" s="46" t="s">
        <v>318</v>
      </c>
      <c r="I29" s="46">
        <f>0.61*0.21*0.11</f>
        <v>1.4090999999999999E-2</v>
      </c>
      <c r="J29" s="72" t="s">
        <v>583</v>
      </c>
      <c r="K29" s="71">
        <v>4.4444444444444446E-2</v>
      </c>
      <c r="L29" s="72" t="s">
        <v>323</v>
      </c>
      <c r="M29" s="46">
        <f>M28*1.33</f>
        <v>0.23493120000000001</v>
      </c>
      <c r="N29" s="72" t="s">
        <v>323</v>
      </c>
      <c r="O29" s="46">
        <f>O28*1.33</f>
        <v>5.821676000000001</v>
      </c>
    </row>
    <row r="30" spans="2:33">
      <c r="H30" s="46" t="s">
        <v>319</v>
      </c>
      <c r="I30" s="73">
        <f>I28/I29</f>
        <v>1083.670427932723</v>
      </c>
      <c r="J30" s="72" t="s">
        <v>318</v>
      </c>
      <c r="K30" s="46">
        <f>0.61*0.21*0.11</f>
        <v>1.4090999999999999E-2</v>
      </c>
      <c r="L30" s="72" t="s">
        <v>583</v>
      </c>
      <c r="M30" s="71">
        <v>4.5833333333333337E-2</v>
      </c>
      <c r="N30" s="72" t="s">
        <v>583</v>
      </c>
      <c r="O30" s="71">
        <v>4.5833333333333337E-2</v>
      </c>
    </row>
    <row r="31" spans="2:33">
      <c r="H31" s="46" t="s">
        <v>320</v>
      </c>
      <c r="I31" s="46">
        <f>0.6*0.2*0.1</f>
        <v>1.2E-2</v>
      </c>
      <c r="J31" s="72" t="s">
        <v>319</v>
      </c>
      <c r="K31" s="73">
        <f>K28/K30</f>
        <v>1355.6880278191754</v>
      </c>
      <c r="L31" s="72" t="s">
        <v>584</v>
      </c>
      <c r="M31" s="46">
        <f>(1/7)*M29</f>
        <v>3.3561599999999997E-2</v>
      </c>
      <c r="N31" s="72" t="s">
        <v>584</v>
      </c>
      <c r="O31" s="46">
        <f>(1/7)*O29</f>
        <v>0.83166800000000007</v>
      </c>
    </row>
    <row r="32" spans="2:33">
      <c r="H32" s="46" t="s">
        <v>321</v>
      </c>
      <c r="I32" s="46">
        <f>I30*I31</f>
        <v>13.004045135192676</v>
      </c>
      <c r="J32" s="72" t="s">
        <v>320</v>
      </c>
      <c r="K32" s="46">
        <f>0.6*0.2*0.1</f>
        <v>1.2E-2</v>
      </c>
      <c r="L32" s="72" t="s">
        <v>585</v>
      </c>
      <c r="M32" s="74">
        <f>(6/7)*M29</f>
        <v>0.20136959999999998</v>
      </c>
      <c r="N32" s="72" t="s">
        <v>585</v>
      </c>
      <c r="O32" s="74">
        <f>(6/7)*O29</f>
        <v>4.9900080000000004</v>
      </c>
    </row>
    <row r="33" spans="7:22">
      <c r="H33" s="46" t="s">
        <v>322</v>
      </c>
      <c r="I33" s="46">
        <f>I28-I32</f>
        <v>2.2659548648073233</v>
      </c>
      <c r="J33" s="72" t="s">
        <v>321</v>
      </c>
      <c r="K33" s="46">
        <f>K32*K31</f>
        <v>16.268256333830106</v>
      </c>
      <c r="L33" s="72" t="s">
        <v>583</v>
      </c>
      <c r="M33" s="71">
        <v>4.4444444444444446E-2</v>
      </c>
      <c r="N33" s="72" t="s">
        <v>583</v>
      </c>
      <c r="O33" s="71">
        <v>4.4444444444444446E-2</v>
      </c>
    </row>
    <row r="34" spans="7:22">
      <c r="H34" s="46" t="s">
        <v>323</v>
      </c>
      <c r="I34" s="46">
        <f>I33*1.33</f>
        <v>3.01371997019374</v>
      </c>
      <c r="J34" s="72" t="s">
        <v>322</v>
      </c>
      <c r="K34" s="46">
        <f>K28-K33</f>
        <v>2.8347436661698957</v>
      </c>
      <c r="L34" s="72"/>
      <c r="M34" s="46">
        <f>M27*0.004</f>
        <v>4.4159999999999998E-2</v>
      </c>
      <c r="N34" s="72"/>
      <c r="O34" s="46">
        <f>O27*0.004</f>
        <v>2.1886000000000001</v>
      </c>
    </row>
    <row r="35" spans="7:22">
      <c r="H35" s="46" t="s">
        <v>315</v>
      </c>
      <c r="I35" s="46">
        <f>(1/9)*I34</f>
        <v>0.33485777446597109</v>
      </c>
      <c r="J35" s="72" t="s">
        <v>323</v>
      </c>
      <c r="K35" s="46">
        <f>K34*1.33</f>
        <v>3.7702090760059614</v>
      </c>
      <c r="L35" s="46" t="s">
        <v>323</v>
      </c>
      <c r="M35" s="46">
        <f>M34*1.33</f>
        <v>5.8732800000000002E-2</v>
      </c>
      <c r="N35" s="72" t="s">
        <v>323</v>
      </c>
      <c r="O35" s="46">
        <f>O34*1.33</f>
        <v>2.9108380000000005</v>
      </c>
    </row>
    <row r="36" spans="7:22">
      <c r="H36" s="46" t="s">
        <v>316</v>
      </c>
      <c r="I36" s="73">
        <f>(8/9)*I34</f>
        <v>2.6788621957277687</v>
      </c>
      <c r="J36" s="72" t="s">
        <v>315</v>
      </c>
      <c r="K36" s="46">
        <f>(1/5)*K35</f>
        <v>0.75404181520119229</v>
      </c>
      <c r="L36" s="72" t="s">
        <v>584</v>
      </c>
      <c r="M36" s="46">
        <f>M35*(1/5)</f>
        <v>1.1746560000000001E-2</v>
      </c>
      <c r="N36" s="72" t="s">
        <v>584</v>
      </c>
      <c r="O36" s="46">
        <f>(1/5)*O35</f>
        <v>0.58216760000000012</v>
      </c>
    </row>
    <row r="37" spans="7:22">
      <c r="J37" s="72" t="s">
        <v>316</v>
      </c>
      <c r="K37" s="73">
        <f>(4/5)*K35</f>
        <v>3.0161672608047692</v>
      </c>
      <c r="L37" s="72" t="s">
        <v>585</v>
      </c>
      <c r="M37" s="74">
        <f>(4/5)*M35</f>
        <v>4.6986240000000006E-2</v>
      </c>
      <c r="N37" s="72" t="s">
        <v>585</v>
      </c>
      <c r="O37" s="74">
        <f>(4/5)*O35</f>
        <v>2.3286704000000005</v>
      </c>
    </row>
    <row r="38" spans="7:22">
      <c r="L38" s="46" t="s">
        <v>586</v>
      </c>
      <c r="M38" s="73">
        <f>M37+M32</f>
        <v>0.24835583999999999</v>
      </c>
      <c r="N38" s="72" t="s">
        <v>586</v>
      </c>
      <c r="O38" s="73">
        <f>O37+O32</f>
        <v>7.3186784000000014</v>
      </c>
    </row>
    <row r="39" spans="7:22">
      <c r="V39" s="71"/>
    </row>
    <row r="46" spans="7:22">
      <c r="G46" s="46">
        <f>15*37</f>
        <v>555</v>
      </c>
    </row>
  </sheetData>
  <mergeCells count="23">
    <mergeCell ref="N1:P1"/>
    <mergeCell ref="G1:G3"/>
    <mergeCell ref="B1:B3"/>
    <mergeCell ref="C1:C3"/>
    <mergeCell ref="D1:D3"/>
    <mergeCell ref="E1:E3"/>
    <mergeCell ref="F1:F3"/>
    <mergeCell ref="Q1:S1"/>
    <mergeCell ref="T1:T3"/>
    <mergeCell ref="H2:H3"/>
    <mergeCell ref="I2:I3"/>
    <mergeCell ref="J2:J3"/>
    <mergeCell ref="K2:K3"/>
    <mergeCell ref="L2:L3"/>
    <mergeCell ref="S2:S3"/>
    <mergeCell ref="M2:M3"/>
    <mergeCell ref="N2:N3"/>
    <mergeCell ref="O2:O3"/>
    <mergeCell ref="P2:P3"/>
    <mergeCell ref="Q2:Q3"/>
    <mergeCell ref="R2:R3"/>
    <mergeCell ref="H1:J1"/>
    <mergeCell ref="K1:M1"/>
  </mergeCells>
  <pageMargins left="0.39370078740157483" right="0.31496062992125984" top="0.55118110236220474" bottom="0.35433070866141736" header="0.31496062992125984" footer="0.31496062992125984"/>
  <pageSetup paperSize="9" scale="64" fitToHeight="6"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92D050"/>
  </sheetPr>
  <dimension ref="A1:AF909"/>
  <sheetViews>
    <sheetView tabSelected="1" view="pageBreakPreview" zoomScale="85" zoomScaleNormal="70" zoomScaleSheetLayoutView="85" workbookViewId="0">
      <pane ySplit="4" topLeftCell="A738" activePane="bottomLeft" state="frozen"/>
      <selection pane="bottomLeft" activeCell="K740" sqref="K740"/>
    </sheetView>
  </sheetViews>
  <sheetFormatPr defaultColWidth="8.77734375" defaultRowHeight="15" outlineLevelRow="1"/>
  <cols>
    <col min="1" max="1" width="5.44140625" style="87" customWidth="1"/>
    <col min="2" max="2" width="5.21875" style="87" customWidth="1"/>
    <col min="3" max="3" width="10" style="87" customWidth="1"/>
    <col min="4" max="4" width="64.77734375" style="201" customWidth="1"/>
    <col min="5" max="5" width="6.44140625" style="87" bestFit="1" customWidth="1"/>
    <col min="6" max="6" width="6.21875" style="87" customWidth="1"/>
    <col min="7" max="7" width="12.33203125" style="87" customWidth="1"/>
    <col min="8" max="8" width="17.6640625" style="87" customWidth="1"/>
    <col min="9" max="9" width="10.77734375" style="205" customWidth="1"/>
    <col min="10" max="10" width="6.21875" style="111" customWidth="1"/>
    <col min="11" max="11" width="12.21875" style="111" customWidth="1"/>
    <col min="12" max="12" width="18.44140625" style="111" bestFit="1" customWidth="1"/>
    <col min="13" max="13" width="16" style="111" customWidth="1"/>
    <col min="14" max="14" width="15.77734375" style="111" customWidth="1"/>
    <col min="15" max="15" width="21.6640625" style="206" customWidth="1"/>
    <col min="16" max="16" width="8" style="111" customWidth="1"/>
    <col min="17" max="17" width="12.21875" style="111" bestFit="1" customWidth="1"/>
    <col min="18" max="19" width="21.77734375" style="87" customWidth="1"/>
    <col min="20" max="20" width="21.77734375" style="149" customWidth="1"/>
    <col min="21" max="24" width="21.77734375" style="87" customWidth="1"/>
    <col min="25" max="16384" width="8.77734375" style="87"/>
  </cols>
  <sheetData>
    <row r="1" spans="1:32" s="85" customFormat="1">
      <c r="D1" s="80"/>
      <c r="E1" s="79"/>
      <c r="F1" s="79"/>
      <c r="G1" s="79"/>
      <c r="H1" s="79"/>
      <c r="I1" s="81"/>
      <c r="J1" s="82"/>
      <c r="K1" s="82"/>
      <c r="L1" s="82"/>
      <c r="M1" s="82"/>
      <c r="N1" s="82"/>
      <c r="O1" s="83"/>
      <c r="P1" s="84"/>
      <c r="Q1" s="84"/>
      <c r="T1" s="86"/>
      <c r="AE1" s="87"/>
      <c r="AF1" s="88"/>
    </row>
    <row r="2" spans="1:32" s="85" customFormat="1" ht="28.95" customHeight="1">
      <c r="A2" s="742" t="s">
        <v>801</v>
      </c>
      <c r="B2" s="743"/>
      <c r="C2" s="743"/>
      <c r="D2" s="743"/>
      <c r="E2" s="743"/>
      <c r="F2" s="743"/>
      <c r="G2" s="743"/>
      <c r="H2" s="743"/>
      <c r="I2" s="743"/>
      <c r="J2" s="743"/>
      <c r="K2" s="743"/>
      <c r="L2" s="743"/>
      <c r="M2" s="743"/>
      <c r="N2" s="743"/>
      <c r="O2" s="744"/>
      <c r="P2" s="89"/>
      <c r="Q2" s="84"/>
      <c r="T2" s="86"/>
      <c r="AE2" s="87"/>
      <c r="AF2" s="88"/>
    </row>
    <row r="3" spans="1:32" ht="27.75" customHeight="1">
      <c r="A3" s="745" t="s">
        <v>627</v>
      </c>
      <c r="B3" s="746" t="s">
        <v>282</v>
      </c>
      <c r="C3" s="746" t="s">
        <v>283</v>
      </c>
      <c r="D3" s="747" t="s">
        <v>5</v>
      </c>
      <c r="E3" s="748" t="s">
        <v>622</v>
      </c>
      <c r="F3" s="748"/>
      <c r="G3" s="748"/>
      <c r="H3" s="748"/>
      <c r="I3" s="749" t="s">
        <v>243</v>
      </c>
      <c r="J3" s="749"/>
      <c r="K3" s="749"/>
      <c r="L3" s="749"/>
      <c r="M3" s="750" t="s">
        <v>170</v>
      </c>
      <c r="N3" s="750" t="s">
        <v>171</v>
      </c>
      <c r="O3" s="750" t="s">
        <v>172</v>
      </c>
      <c r="P3" s="92"/>
      <c r="Q3" s="93"/>
      <c r="R3" s="94"/>
      <c r="S3" s="94"/>
      <c r="T3" s="94"/>
      <c r="X3" s="95"/>
      <c r="Y3" s="95"/>
      <c r="Z3" s="95"/>
      <c r="AA3" s="95"/>
      <c r="AB3" s="95"/>
      <c r="AC3" s="95"/>
      <c r="AD3" s="95"/>
    </row>
    <row r="4" spans="1:32" ht="15.6">
      <c r="A4" s="745"/>
      <c r="B4" s="746"/>
      <c r="C4" s="746"/>
      <c r="D4" s="747"/>
      <c r="E4" s="90" t="s">
        <v>164</v>
      </c>
      <c r="F4" s="90" t="s">
        <v>165</v>
      </c>
      <c r="G4" s="90" t="s">
        <v>166</v>
      </c>
      <c r="H4" s="90" t="s">
        <v>167</v>
      </c>
      <c r="I4" s="96" t="s">
        <v>164</v>
      </c>
      <c r="J4" s="90" t="s">
        <v>165</v>
      </c>
      <c r="K4" s="90" t="s">
        <v>166</v>
      </c>
      <c r="L4" s="90" t="s">
        <v>167</v>
      </c>
      <c r="M4" s="750"/>
      <c r="N4" s="750"/>
      <c r="O4" s="750"/>
      <c r="P4" s="97"/>
      <c r="Q4" s="90"/>
      <c r="R4" s="90"/>
      <c r="S4" s="90"/>
      <c r="T4" s="98"/>
      <c r="U4" s="99"/>
      <c r="V4" s="99"/>
      <c r="W4" s="99"/>
      <c r="X4" s="85"/>
      <c r="Y4" s="85"/>
      <c r="Z4" s="85"/>
      <c r="AA4" s="85"/>
      <c r="AB4" s="85"/>
      <c r="AC4" s="85"/>
      <c r="AD4" s="85"/>
    </row>
    <row r="5" spans="1:32" s="152" customFormat="1" ht="15.6">
      <c r="A5" s="99">
        <v>1</v>
      </c>
      <c r="B5" s="99">
        <v>2</v>
      </c>
      <c r="C5" s="99">
        <v>3</v>
      </c>
      <c r="D5" s="90">
        <v>4</v>
      </c>
      <c r="E5" s="90">
        <v>5</v>
      </c>
      <c r="F5" s="90">
        <v>6</v>
      </c>
      <c r="G5" s="90">
        <v>7</v>
      </c>
      <c r="H5" s="90">
        <v>8</v>
      </c>
      <c r="I5" s="96">
        <v>9</v>
      </c>
      <c r="J5" s="90">
        <v>10</v>
      </c>
      <c r="K5" s="90">
        <v>11</v>
      </c>
      <c r="L5" s="90">
        <v>12</v>
      </c>
      <c r="M5" s="90">
        <v>13</v>
      </c>
      <c r="N5" s="90">
        <v>14</v>
      </c>
      <c r="O5" s="91">
        <v>15</v>
      </c>
      <c r="P5" s="97"/>
      <c r="Q5" s="90"/>
      <c r="R5" s="90"/>
      <c r="S5" s="90"/>
      <c r="T5" s="98"/>
      <c r="U5" s="99"/>
      <c r="V5" s="99"/>
      <c r="W5" s="99"/>
      <c r="X5" s="265"/>
      <c r="Y5" s="265"/>
      <c r="Z5" s="265"/>
      <c r="AA5" s="265"/>
      <c r="AB5" s="265"/>
      <c r="AC5" s="265"/>
      <c r="AD5" s="265"/>
    </row>
    <row r="6" spans="1:32" ht="15.6">
      <c r="A6" s="85"/>
      <c r="B6" s="85"/>
      <c r="C6" s="85"/>
      <c r="D6" s="100" t="s">
        <v>175</v>
      </c>
      <c r="E6" s="90"/>
      <c r="F6" s="90"/>
      <c r="G6" s="90"/>
      <c r="H6" s="90"/>
      <c r="I6" s="96"/>
      <c r="J6" s="90"/>
      <c r="K6" s="90"/>
      <c r="L6" s="90"/>
      <c r="M6" s="90"/>
      <c r="N6" s="90"/>
      <c r="O6" s="91"/>
      <c r="P6" s="97"/>
      <c r="Q6" s="90"/>
      <c r="R6" s="101" t="s">
        <v>237</v>
      </c>
      <c r="S6" s="101" t="s">
        <v>238</v>
      </c>
      <c r="T6" s="86" t="s">
        <v>239</v>
      </c>
      <c r="U6" s="82" t="s">
        <v>240</v>
      </c>
      <c r="V6" s="99"/>
      <c r="W6" s="99"/>
      <c r="X6" s="85"/>
      <c r="Y6" s="85"/>
      <c r="Z6" s="85"/>
      <c r="AA6" s="85"/>
      <c r="AB6" s="85"/>
      <c r="AC6" s="85"/>
      <c r="AD6" s="85"/>
    </row>
    <row r="7" spans="1:32" ht="45" outlineLevel="1">
      <c r="A7" s="102">
        <v>1</v>
      </c>
      <c r="B7" s="84">
        <f>IF(ISBLANK(A7),"",A7)</f>
        <v>1</v>
      </c>
      <c r="C7" s="189" t="str">
        <f>IF(ISBLANK(B7), "", IF(B7&lt;10, "IVF00" &amp; B7, IF(AND(B7&gt;=10, B7&lt;=99), "IVF0" &amp; B7, IF(B7&gt;99, "IVF" &amp; B7))))</f>
        <v>IVF001</v>
      </c>
      <c r="D7" s="80" t="s">
        <v>6</v>
      </c>
      <c r="E7" s="102">
        <v>2</v>
      </c>
      <c r="F7" s="101" t="s">
        <v>7</v>
      </c>
      <c r="G7" s="103">
        <v>240000</v>
      </c>
      <c r="H7" s="104">
        <f>ROUND(E7*G7,0)</f>
        <v>480000</v>
      </c>
      <c r="I7" s="105">
        <f>E7</f>
        <v>2</v>
      </c>
      <c r="J7" s="102" t="str">
        <f>F7</f>
        <v>No</v>
      </c>
      <c r="K7" s="104">
        <f>G7</f>
        <v>240000</v>
      </c>
      <c r="L7" s="104">
        <f>ROUND(I7*K7,0)</f>
        <v>480000</v>
      </c>
      <c r="M7" s="106">
        <f>IF(L7&gt;H7,L7-H7,0)</f>
        <v>0</v>
      </c>
      <c r="N7" s="104">
        <f>IF(H7&gt;L7,H7-L7,0)</f>
        <v>0</v>
      </c>
      <c r="O7" s="83" t="s">
        <v>754</v>
      </c>
      <c r="P7" s="89" t="s">
        <v>241</v>
      </c>
      <c r="Q7" s="84" t="s">
        <v>241</v>
      </c>
      <c r="R7" s="107">
        <f ca="1">SUMIF($P$7:$P$838,Q7,$H$7:$H$837)</f>
        <v>26018225</v>
      </c>
      <c r="S7" s="107">
        <f t="shared" ref="S7:S21" ca="1" si="0">SUMIF($P$7:$P$838,Q7,$L$7:$L$837)</f>
        <v>25908225</v>
      </c>
      <c r="T7" s="107">
        <f t="shared" ref="T7:T21" si="1">SUMIF($P$7:$P$837,Q7,$M$7:$M$837)</f>
        <v>0</v>
      </c>
      <c r="U7" s="107">
        <f t="shared" ref="U7:U21" si="2">SUMIF($P$7:$P$837,Q7,$N$7:$N$837)</f>
        <v>110000</v>
      </c>
      <c r="V7" s="108"/>
      <c r="W7" s="109"/>
      <c r="X7" s="85"/>
      <c r="Y7" s="85"/>
      <c r="Z7" s="85"/>
      <c r="AA7" s="85"/>
      <c r="AB7" s="85"/>
      <c r="AC7" s="85"/>
      <c r="AD7" s="85"/>
    </row>
    <row r="8" spans="1:32" ht="15.6" outlineLevel="1">
      <c r="A8" s="82"/>
      <c r="B8" s="84"/>
      <c r="C8" s="189" t="str">
        <f t="shared" ref="C8:C70" si="3">IF(ISBLANK(B8), "", IF(B8&lt;10, "IVF00" &amp; B8, IF(AND(B8&gt;=10, B8&lt;=99), "IVF0" &amp; B8, IF(B8&gt;99, "IVF" &amp; B8))))</f>
        <v/>
      </c>
      <c r="D8" s="186" t="s">
        <v>672</v>
      </c>
      <c r="E8" s="82"/>
      <c r="F8" s="82"/>
      <c r="G8" s="106"/>
      <c r="H8" s="106"/>
      <c r="I8" s="81"/>
      <c r="J8" s="82"/>
      <c r="K8" s="106"/>
      <c r="L8" s="106"/>
      <c r="M8" s="106"/>
      <c r="N8" s="106"/>
      <c r="O8" s="83"/>
      <c r="P8" s="89" t="s">
        <v>241</v>
      </c>
      <c r="Q8" s="84" t="s">
        <v>225</v>
      </c>
      <c r="R8" s="107">
        <f t="shared" ref="R8:R21" ca="1" si="4">SUMIF($P$7:$P$838,Q8,$H$7:$H$837)</f>
        <v>7431553</v>
      </c>
      <c r="S8" s="107">
        <f t="shared" ca="1" si="0"/>
        <v>5612831</v>
      </c>
      <c r="T8" s="107">
        <f t="shared" si="1"/>
        <v>459997</v>
      </c>
      <c r="U8" s="107">
        <f t="shared" si="2"/>
        <v>2278719</v>
      </c>
      <c r="V8" s="108"/>
      <c r="W8" s="109"/>
      <c r="X8" s="85"/>
      <c r="Y8" s="85"/>
      <c r="Z8" s="85"/>
      <c r="AA8" s="85"/>
      <c r="AB8" s="85"/>
      <c r="AC8" s="85"/>
      <c r="AD8" s="85"/>
    </row>
    <row r="9" spans="1:32" ht="15.6" outlineLevel="1">
      <c r="A9" s="82"/>
      <c r="B9" s="84"/>
      <c r="C9" s="189" t="str">
        <f t="shared" si="3"/>
        <v/>
      </c>
      <c r="D9" s="186"/>
      <c r="E9" s="82"/>
      <c r="F9" s="82"/>
      <c r="G9" s="106"/>
      <c r="H9" s="106"/>
      <c r="I9" s="81"/>
      <c r="J9" s="82"/>
      <c r="K9" s="106"/>
      <c r="L9" s="106"/>
      <c r="M9" s="106"/>
      <c r="N9" s="106"/>
      <c r="O9" s="83"/>
      <c r="P9" s="89" t="s">
        <v>241</v>
      </c>
      <c r="Q9" s="84" t="s">
        <v>226</v>
      </c>
      <c r="R9" s="107">
        <f t="shared" ca="1" si="4"/>
        <v>204480</v>
      </c>
      <c r="S9" s="107">
        <f t="shared" ca="1" si="0"/>
        <v>126489</v>
      </c>
      <c r="T9" s="107">
        <f t="shared" si="1"/>
        <v>6962</v>
      </c>
      <c r="U9" s="107">
        <f t="shared" si="2"/>
        <v>84953</v>
      </c>
      <c r="V9" s="108"/>
      <c r="W9" s="109"/>
      <c r="X9" s="85"/>
      <c r="Y9" s="85"/>
      <c r="Z9" s="85"/>
      <c r="AA9" s="85"/>
      <c r="AB9" s="85"/>
      <c r="AC9" s="85"/>
      <c r="AD9" s="85"/>
    </row>
    <row r="10" spans="1:32" ht="45" outlineLevel="1">
      <c r="A10" s="102">
        <v>2</v>
      </c>
      <c r="B10" s="84">
        <f t="shared" ref="B10:B73" si="5">IF(ISBLANK(A10),"",A10)</f>
        <v>2</v>
      </c>
      <c r="C10" s="189" t="str">
        <f t="shared" si="3"/>
        <v>IVF002</v>
      </c>
      <c r="D10" s="80" t="s">
        <v>8</v>
      </c>
      <c r="E10" s="102">
        <v>2</v>
      </c>
      <c r="F10" s="101" t="s">
        <v>7</v>
      </c>
      <c r="G10" s="103">
        <v>49500</v>
      </c>
      <c r="H10" s="104">
        <f>ROUND(E10*G10,0)</f>
        <v>99000</v>
      </c>
      <c r="I10" s="105">
        <f>E10</f>
        <v>2</v>
      </c>
      <c r="J10" s="102" t="str">
        <f>F10</f>
        <v>No</v>
      </c>
      <c r="K10" s="104">
        <f>G10</f>
        <v>49500</v>
      </c>
      <c r="L10" s="104">
        <f>ROUND(I10*K10,0)</f>
        <v>99000</v>
      </c>
      <c r="M10" s="106">
        <f>IF(L10&gt;H10,L10-H10,0)</f>
        <v>0</v>
      </c>
      <c r="N10" s="104">
        <f>IF(H10&gt;L10,H10-L10,0)</f>
        <v>0</v>
      </c>
      <c r="O10" s="83" t="s">
        <v>568</v>
      </c>
      <c r="P10" s="89" t="s">
        <v>241</v>
      </c>
      <c r="Q10" s="84" t="s">
        <v>224</v>
      </c>
      <c r="R10" s="107">
        <f t="shared" ca="1" si="4"/>
        <v>3732008</v>
      </c>
      <c r="S10" s="107">
        <f t="shared" ca="1" si="0"/>
        <v>4027908</v>
      </c>
      <c r="T10" s="107">
        <f t="shared" si="1"/>
        <v>878126</v>
      </c>
      <c r="U10" s="107">
        <f t="shared" si="2"/>
        <v>582226</v>
      </c>
      <c r="V10" s="108"/>
      <c r="W10" s="109"/>
      <c r="X10" s="85"/>
      <c r="Y10" s="85"/>
      <c r="Z10" s="85"/>
      <c r="AA10" s="85"/>
      <c r="AB10" s="85"/>
      <c r="AC10" s="85"/>
      <c r="AD10" s="85"/>
    </row>
    <row r="11" spans="1:32" ht="15.6" outlineLevel="1">
      <c r="A11" s="82"/>
      <c r="B11" s="84" t="str">
        <f t="shared" si="5"/>
        <v/>
      </c>
      <c r="C11" s="189"/>
      <c r="D11" s="186" t="s">
        <v>670</v>
      </c>
      <c r="E11" s="82"/>
      <c r="F11" s="82"/>
      <c r="G11" s="106"/>
      <c r="H11" s="106"/>
      <c r="I11" s="81"/>
      <c r="J11" s="82"/>
      <c r="K11" s="106"/>
      <c r="L11" s="106"/>
      <c r="M11" s="106"/>
      <c r="N11" s="106"/>
      <c r="O11" s="83"/>
      <c r="P11" s="89" t="s">
        <v>241</v>
      </c>
      <c r="Q11" s="84" t="s">
        <v>227</v>
      </c>
      <c r="R11" s="107">
        <f t="shared" ca="1" si="4"/>
        <v>827000</v>
      </c>
      <c r="S11" s="107">
        <f t="shared" ca="1" si="0"/>
        <v>827000</v>
      </c>
      <c r="T11" s="107">
        <f t="shared" si="1"/>
        <v>0</v>
      </c>
      <c r="U11" s="107">
        <f t="shared" si="2"/>
        <v>0</v>
      </c>
      <c r="V11" s="108"/>
      <c r="W11" s="109"/>
      <c r="X11" s="85"/>
      <c r="Y11" s="85"/>
      <c r="Z11" s="85"/>
      <c r="AA11" s="85"/>
      <c r="AB11" s="85"/>
      <c r="AC11" s="85"/>
      <c r="AD11" s="85"/>
    </row>
    <row r="12" spans="1:32" ht="15.6" outlineLevel="1">
      <c r="A12" s="82"/>
      <c r="B12" s="84" t="str">
        <f t="shared" si="5"/>
        <v/>
      </c>
      <c r="C12" s="189"/>
      <c r="D12" s="186"/>
      <c r="E12" s="82"/>
      <c r="F12" s="82"/>
      <c r="G12" s="106"/>
      <c r="H12" s="106"/>
      <c r="I12" s="81"/>
      <c r="J12" s="82"/>
      <c r="K12" s="106"/>
      <c r="L12" s="106"/>
      <c r="M12" s="106"/>
      <c r="N12" s="106"/>
      <c r="O12" s="83"/>
      <c r="P12" s="89" t="s">
        <v>241</v>
      </c>
      <c r="Q12" s="111" t="s">
        <v>228</v>
      </c>
      <c r="R12" s="107">
        <f t="shared" ca="1" si="4"/>
        <v>735880</v>
      </c>
      <c r="S12" s="107">
        <f t="shared" ca="1" si="0"/>
        <v>735880</v>
      </c>
      <c r="T12" s="107">
        <f t="shared" si="1"/>
        <v>0</v>
      </c>
      <c r="U12" s="107">
        <f t="shared" si="2"/>
        <v>0</v>
      </c>
      <c r="V12" s="108"/>
      <c r="W12" s="109"/>
      <c r="X12" s="85"/>
      <c r="Y12" s="85"/>
      <c r="Z12" s="85"/>
      <c r="AA12" s="85"/>
      <c r="AB12" s="85"/>
      <c r="AC12" s="85"/>
      <c r="AD12" s="85"/>
    </row>
    <row r="13" spans="1:32" ht="45" outlineLevel="1">
      <c r="A13" s="102">
        <v>3</v>
      </c>
      <c r="B13" s="84">
        <f t="shared" si="5"/>
        <v>3</v>
      </c>
      <c r="C13" s="189" t="str">
        <f t="shared" si="3"/>
        <v>IVF003</v>
      </c>
      <c r="D13" s="80" t="s">
        <v>9</v>
      </c>
      <c r="E13" s="102">
        <v>2</v>
      </c>
      <c r="F13" s="101" t="s">
        <v>7</v>
      </c>
      <c r="G13" s="103">
        <v>1365000</v>
      </c>
      <c r="H13" s="104">
        <f>ROUND(E13*G13,0)</f>
        <v>2730000</v>
      </c>
      <c r="I13" s="105">
        <f>E13</f>
        <v>2</v>
      </c>
      <c r="J13" s="102" t="str">
        <f>F13</f>
        <v>No</v>
      </c>
      <c r="K13" s="104">
        <f>G13</f>
        <v>1365000</v>
      </c>
      <c r="L13" s="104">
        <f>ROUND(I13*K13,0)</f>
        <v>2730000</v>
      </c>
      <c r="M13" s="106">
        <f>IF(L13&gt;H13,L13-H13,0)</f>
        <v>0</v>
      </c>
      <c r="N13" s="104">
        <f>IF(H13&gt;L13,H13-L13,0)</f>
        <v>0</v>
      </c>
      <c r="O13" s="79" t="s">
        <v>568</v>
      </c>
      <c r="P13" s="89" t="s">
        <v>241</v>
      </c>
      <c r="Q13" s="84" t="s">
        <v>229</v>
      </c>
      <c r="R13" s="107">
        <f t="shared" ca="1" si="4"/>
        <v>3879885</v>
      </c>
      <c r="S13" s="107">
        <f t="shared" ca="1" si="0"/>
        <v>3839121</v>
      </c>
      <c r="T13" s="107">
        <f t="shared" si="1"/>
        <v>355055</v>
      </c>
      <c r="U13" s="107">
        <f t="shared" si="2"/>
        <v>395819</v>
      </c>
      <c r="V13" s="108"/>
      <c r="W13" s="109"/>
      <c r="X13" s="85"/>
      <c r="Y13" s="85"/>
      <c r="Z13" s="85"/>
      <c r="AA13" s="85"/>
      <c r="AB13" s="85"/>
      <c r="AC13" s="85"/>
      <c r="AD13" s="85"/>
    </row>
    <row r="14" spans="1:32" ht="15.6" outlineLevel="1">
      <c r="A14" s="82"/>
      <c r="B14" s="84" t="str">
        <f t="shared" si="5"/>
        <v/>
      </c>
      <c r="C14" s="189"/>
      <c r="D14" s="186" t="s">
        <v>670</v>
      </c>
      <c r="E14" s="82"/>
      <c r="F14" s="82"/>
      <c r="G14" s="106"/>
      <c r="H14" s="106"/>
      <c r="I14" s="81"/>
      <c r="J14" s="82"/>
      <c r="K14" s="106"/>
      <c r="L14" s="106"/>
      <c r="M14" s="106"/>
      <c r="N14" s="106"/>
      <c r="O14" s="79"/>
      <c r="P14" s="89" t="s">
        <v>241</v>
      </c>
      <c r="Q14" s="84" t="s">
        <v>230</v>
      </c>
      <c r="R14" s="107">
        <f t="shared" ca="1" si="4"/>
        <v>1025822</v>
      </c>
      <c r="S14" s="107">
        <f t="shared" ca="1" si="0"/>
        <v>1159401.6000000001</v>
      </c>
      <c r="T14" s="107">
        <f t="shared" si="1"/>
        <v>133579.6</v>
      </c>
      <c r="U14" s="107">
        <f t="shared" si="2"/>
        <v>0</v>
      </c>
      <c r="V14" s="108"/>
      <c r="W14" s="109"/>
      <c r="X14" s="85"/>
      <c r="Y14" s="85"/>
      <c r="Z14" s="85"/>
      <c r="AA14" s="85"/>
      <c r="AB14" s="85"/>
      <c r="AC14" s="85"/>
      <c r="AD14" s="85"/>
    </row>
    <row r="15" spans="1:32" ht="15.6" outlineLevel="1">
      <c r="A15" s="82"/>
      <c r="B15" s="84"/>
      <c r="C15" s="189"/>
      <c r="D15" s="186"/>
      <c r="E15" s="82"/>
      <c r="F15" s="82"/>
      <c r="G15" s="106"/>
      <c r="H15" s="106"/>
      <c r="I15" s="81"/>
      <c r="J15" s="82"/>
      <c r="K15" s="106"/>
      <c r="L15" s="106"/>
      <c r="M15" s="106"/>
      <c r="N15" s="106"/>
      <c r="O15" s="79"/>
      <c r="P15" s="89" t="s">
        <v>241</v>
      </c>
      <c r="Q15" s="84" t="s">
        <v>242</v>
      </c>
      <c r="R15" s="107">
        <f t="shared" ca="1" si="4"/>
        <v>0</v>
      </c>
      <c r="S15" s="107">
        <f t="shared" ca="1" si="0"/>
        <v>931300</v>
      </c>
      <c r="T15" s="107">
        <f t="shared" si="1"/>
        <v>931300</v>
      </c>
      <c r="U15" s="107">
        <f t="shared" si="2"/>
        <v>0</v>
      </c>
      <c r="V15" s="108"/>
      <c r="W15" s="109"/>
      <c r="X15" s="85"/>
      <c r="Y15" s="85"/>
      <c r="Z15" s="85"/>
      <c r="AA15" s="85"/>
      <c r="AB15" s="85"/>
      <c r="AC15" s="85"/>
      <c r="AD15" s="85"/>
    </row>
    <row r="16" spans="1:32" ht="60" outlineLevel="1">
      <c r="A16" s="102">
        <v>4</v>
      </c>
      <c r="B16" s="84">
        <f t="shared" si="5"/>
        <v>4</v>
      </c>
      <c r="C16" s="189" t="str">
        <f t="shared" si="3"/>
        <v>IVF004</v>
      </c>
      <c r="D16" s="80" t="s">
        <v>10</v>
      </c>
      <c r="E16" s="102">
        <v>1</v>
      </c>
      <c r="F16" s="101" t="s">
        <v>7</v>
      </c>
      <c r="G16" s="103">
        <v>563750</v>
      </c>
      <c r="H16" s="104">
        <f>ROUND(E16*G16,0)</f>
        <v>563750</v>
      </c>
      <c r="I16" s="105">
        <v>1</v>
      </c>
      <c r="J16" s="102" t="str">
        <f>F16</f>
        <v>No</v>
      </c>
      <c r="K16" s="104">
        <f>G16</f>
        <v>563750</v>
      </c>
      <c r="L16" s="104">
        <f>ROUND(I16*K16,0)</f>
        <v>563750</v>
      </c>
      <c r="M16" s="106">
        <f>IF(L16&gt;H16,L16-H16,0)</f>
        <v>0</v>
      </c>
      <c r="N16" s="104">
        <f>IF(H16&gt;L16,H16-L16,0)</f>
        <v>0</v>
      </c>
      <c r="O16" s="79" t="s">
        <v>568</v>
      </c>
      <c r="P16" s="89" t="s">
        <v>241</v>
      </c>
      <c r="Q16" s="84" t="s">
        <v>232</v>
      </c>
      <c r="R16" s="107">
        <f t="shared" ca="1" si="4"/>
        <v>0</v>
      </c>
      <c r="S16" s="107">
        <f t="shared" ca="1" si="0"/>
        <v>1900227</v>
      </c>
      <c r="T16" s="107">
        <f t="shared" si="1"/>
        <v>1900227</v>
      </c>
      <c r="U16" s="107">
        <f t="shared" si="2"/>
        <v>0</v>
      </c>
      <c r="V16" s="108"/>
      <c r="W16" s="109"/>
      <c r="X16" s="85"/>
      <c r="Y16" s="85"/>
      <c r="Z16" s="85"/>
      <c r="AA16" s="85"/>
      <c r="AB16" s="85"/>
      <c r="AC16" s="85"/>
      <c r="AD16" s="85"/>
    </row>
    <row r="17" spans="1:30" ht="15.6" outlineLevel="1">
      <c r="A17" s="82"/>
      <c r="B17" s="84" t="str">
        <f t="shared" si="5"/>
        <v/>
      </c>
      <c r="C17" s="189"/>
      <c r="D17" s="186" t="s">
        <v>671</v>
      </c>
      <c r="E17" s="82"/>
      <c r="F17" s="82"/>
      <c r="G17" s="106"/>
      <c r="H17" s="106"/>
      <c r="I17" s="81"/>
      <c r="J17" s="102"/>
      <c r="K17" s="104"/>
      <c r="L17" s="104"/>
      <c r="M17" s="106"/>
      <c r="N17" s="104"/>
      <c r="O17" s="79"/>
      <c r="P17" s="89" t="s">
        <v>241</v>
      </c>
      <c r="Q17" s="84" t="s">
        <v>233</v>
      </c>
      <c r="R17" s="107">
        <f t="shared" ca="1" si="4"/>
        <v>0</v>
      </c>
      <c r="S17" s="107">
        <f t="shared" ca="1" si="0"/>
        <v>21690</v>
      </c>
      <c r="T17" s="107">
        <f t="shared" si="1"/>
        <v>21690</v>
      </c>
      <c r="U17" s="107">
        <f t="shared" si="2"/>
        <v>0</v>
      </c>
      <c r="V17" s="108"/>
      <c r="W17" s="109"/>
      <c r="X17" s="85"/>
      <c r="Y17" s="85"/>
      <c r="Z17" s="85"/>
      <c r="AA17" s="85"/>
      <c r="AB17" s="85"/>
      <c r="AC17" s="85"/>
      <c r="AD17" s="85"/>
    </row>
    <row r="18" spans="1:30" ht="15.6" outlineLevel="1">
      <c r="A18" s="82"/>
      <c r="B18" s="84" t="str">
        <f t="shared" si="5"/>
        <v/>
      </c>
      <c r="C18" s="189"/>
      <c r="D18" s="110"/>
      <c r="E18" s="82"/>
      <c r="F18" s="82"/>
      <c r="G18" s="106"/>
      <c r="H18" s="106"/>
      <c r="I18" s="81"/>
      <c r="J18" s="102"/>
      <c r="K18" s="104"/>
      <c r="L18" s="104"/>
      <c r="M18" s="106"/>
      <c r="N18" s="104"/>
      <c r="O18" s="79"/>
      <c r="P18" s="89" t="s">
        <v>241</v>
      </c>
      <c r="Q18" s="84" t="s">
        <v>231</v>
      </c>
      <c r="R18" s="107">
        <f t="shared" ca="1" si="4"/>
        <v>0</v>
      </c>
      <c r="S18" s="107">
        <f t="shared" ca="1" si="0"/>
        <v>458203.1</v>
      </c>
      <c r="T18" s="107">
        <f t="shared" si="1"/>
        <v>458203.1</v>
      </c>
      <c r="U18" s="107">
        <f t="shared" si="2"/>
        <v>0</v>
      </c>
      <c r="V18" s="108"/>
      <c r="W18" s="109"/>
      <c r="X18" s="85"/>
      <c r="Y18" s="85"/>
      <c r="Z18" s="85"/>
      <c r="AA18" s="85"/>
      <c r="AB18" s="85"/>
      <c r="AC18" s="85"/>
      <c r="AD18" s="85"/>
    </row>
    <row r="19" spans="1:30" ht="45" outlineLevel="1">
      <c r="A19" s="102">
        <v>5</v>
      </c>
      <c r="B19" s="84">
        <f t="shared" si="5"/>
        <v>5</v>
      </c>
      <c r="C19" s="189" t="str">
        <f t="shared" si="3"/>
        <v>IVF005</v>
      </c>
      <c r="D19" s="80" t="s">
        <v>11</v>
      </c>
      <c r="E19" s="102">
        <v>1</v>
      </c>
      <c r="F19" s="101" t="s">
        <v>7</v>
      </c>
      <c r="G19" s="103">
        <v>312500</v>
      </c>
      <c r="H19" s="104">
        <f>ROUND(E19*G19,0)</f>
        <v>312500</v>
      </c>
      <c r="I19" s="105">
        <f>E19</f>
        <v>1</v>
      </c>
      <c r="J19" s="102" t="str">
        <f>F19</f>
        <v>No</v>
      </c>
      <c r="K19" s="104">
        <f>G19</f>
        <v>312500</v>
      </c>
      <c r="L19" s="104">
        <f>ROUND(I19*K19,0)</f>
        <v>312500</v>
      </c>
      <c r="M19" s="106">
        <f>IF(L19&gt;H19,L19-H19,0)</f>
        <v>0</v>
      </c>
      <c r="N19" s="104">
        <f>IF(H19&gt;L19,H19-L19,0)</f>
        <v>0</v>
      </c>
      <c r="O19" s="79" t="s">
        <v>568</v>
      </c>
      <c r="P19" s="89" t="s">
        <v>241</v>
      </c>
      <c r="Q19" s="84" t="s">
        <v>234</v>
      </c>
      <c r="R19" s="107">
        <f t="shared" ca="1" si="4"/>
        <v>0</v>
      </c>
      <c r="S19" s="107">
        <f t="shared" ca="1" si="0"/>
        <v>291366</v>
      </c>
      <c r="T19" s="107">
        <f t="shared" si="1"/>
        <v>291366</v>
      </c>
      <c r="U19" s="107">
        <f t="shared" si="2"/>
        <v>0</v>
      </c>
      <c r="V19" s="108"/>
      <c r="W19" s="109"/>
      <c r="X19" s="85"/>
      <c r="Y19" s="85"/>
      <c r="Z19" s="85"/>
      <c r="AA19" s="85"/>
      <c r="AB19" s="85"/>
      <c r="AC19" s="85"/>
      <c r="AD19" s="85"/>
    </row>
    <row r="20" spans="1:30" ht="15.6" outlineLevel="1">
      <c r="A20" s="82"/>
      <c r="B20" s="84" t="str">
        <f t="shared" si="5"/>
        <v/>
      </c>
      <c r="C20" s="189"/>
      <c r="D20" s="186" t="s">
        <v>671</v>
      </c>
      <c r="E20" s="82"/>
      <c r="F20" s="82"/>
      <c r="G20" s="106"/>
      <c r="H20" s="106"/>
      <c r="I20" s="81"/>
      <c r="J20" s="82"/>
      <c r="K20" s="106"/>
      <c r="L20" s="106"/>
      <c r="M20" s="106"/>
      <c r="N20" s="106"/>
      <c r="O20" s="79"/>
      <c r="P20" s="89" t="s">
        <v>241</v>
      </c>
      <c r="Q20" s="111" t="s">
        <v>235</v>
      </c>
      <c r="R20" s="107">
        <f t="shared" ca="1" si="4"/>
        <v>0</v>
      </c>
      <c r="S20" s="107">
        <f t="shared" ca="1" si="0"/>
        <v>120788</v>
      </c>
      <c r="T20" s="107">
        <f t="shared" si="1"/>
        <v>120788</v>
      </c>
      <c r="U20" s="107">
        <f t="shared" si="2"/>
        <v>0</v>
      </c>
      <c r="V20" s="108"/>
      <c r="W20" s="109"/>
      <c r="X20" s="85"/>
      <c r="Y20" s="85"/>
      <c r="Z20" s="85"/>
      <c r="AA20" s="85"/>
      <c r="AB20" s="85"/>
      <c r="AC20" s="85"/>
      <c r="AD20" s="85"/>
    </row>
    <row r="21" spans="1:30" ht="15.6" outlineLevel="1">
      <c r="A21" s="82"/>
      <c r="B21" s="84" t="str">
        <f t="shared" si="5"/>
        <v/>
      </c>
      <c r="C21" s="189"/>
      <c r="D21" s="186"/>
      <c r="E21" s="82"/>
      <c r="F21" s="82"/>
      <c r="G21" s="106"/>
      <c r="H21" s="106"/>
      <c r="I21" s="81"/>
      <c r="J21" s="82"/>
      <c r="K21" s="106"/>
      <c r="L21" s="106"/>
      <c r="M21" s="106"/>
      <c r="N21" s="106"/>
      <c r="O21" s="79"/>
      <c r="P21" s="89" t="s">
        <v>241</v>
      </c>
      <c r="Q21" s="84" t="s">
        <v>236</v>
      </c>
      <c r="R21" s="107">
        <f t="shared" ca="1" si="4"/>
        <v>0</v>
      </c>
      <c r="S21" s="107">
        <f t="shared" ca="1" si="0"/>
        <v>832620</v>
      </c>
      <c r="T21" s="107">
        <f t="shared" si="1"/>
        <v>832620</v>
      </c>
      <c r="U21" s="107">
        <f t="shared" si="2"/>
        <v>0</v>
      </c>
      <c r="V21" s="108"/>
      <c r="W21" s="109"/>
      <c r="X21" s="85"/>
      <c r="Y21" s="85"/>
      <c r="Z21" s="85"/>
      <c r="AA21" s="85"/>
      <c r="AB21" s="85"/>
      <c r="AC21" s="85"/>
      <c r="AD21" s="85"/>
    </row>
    <row r="22" spans="1:30" ht="45" outlineLevel="1">
      <c r="A22" s="102">
        <v>6</v>
      </c>
      <c r="B22" s="84">
        <f t="shared" si="5"/>
        <v>6</v>
      </c>
      <c r="C22" s="189" t="str">
        <f t="shared" si="3"/>
        <v>IVF006</v>
      </c>
      <c r="D22" s="80" t="s">
        <v>12</v>
      </c>
      <c r="E22" s="102">
        <v>1</v>
      </c>
      <c r="F22" s="101" t="s">
        <v>7</v>
      </c>
      <c r="G22" s="103">
        <v>187500</v>
      </c>
      <c r="H22" s="104">
        <f>ROUND(E22*G22,0)</f>
        <v>187500</v>
      </c>
      <c r="I22" s="105">
        <f>E22</f>
        <v>1</v>
      </c>
      <c r="J22" s="102" t="str">
        <f>F22</f>
        <v>No</v>
      </c>
      <c r="K22" s="104">
        <f>G22</f>
        <v>187500</v>
      </c>
      <c r="L22" s="104">
        <f>ROUND(I22*K22,0)</f>
        <v>187500</v>
      </c>
      <c r="M22" s="106">
        <f>IF(L22&gt;H22,L22-H22,0)</f>
        <v>0</v>
      </c>
      <c r="N22" s="104">
        <f>IF(H22&gt;L22,H22-L22,0)</f>
        <v>0</v>
      </c>
      <c r="O22" s="79" t="s">
        <v>568</v>
      </c>
      <c r="P22" s="89" t="s">
        <v>241</v>
      </c>
      <c r="V22" s="108"/>
      <c r="W22" s="109"/>
      <c r="X22" s="85"/>
      <c r="Y22" s="85"/>
      <c r="Z22" s="85"/>
      <c r="AA22" s="85"/>
      <c r="AB22" s="85"/>
      <c r="AC22" s="85"/>
      <c r="AD22" s="85"/>
    </row>
    <row r="23" spans="1:30" ht="15.6" outlineLevel="1">
      <c r="A23" s="82"/>
      <c r="B23" s="84" t="str">
        <f t="shared" si="5"/>
        <v/>
      </c>
      <c r="C23" s="189"/>
      <c r="D23" s="186" t="s">
        <v>671</v>
      </c>
      <c r="E23" s="82"/>
      <c r="F23" s="82"/>
      <c r="G23" s="106"/>
      <c r="H23" s="106"/>
      <c r="I23" s="81"/>
      <c r="J23" s="82"/>
      <c r="K23" s="106"/>
      <c r="L23" s="106"/>
      <c r="M23" s="106"/>
      <c r="N23" s="106"/>
      <c r="O23" s="79"/>
      <c r="P23" s="89" t="s">
        <v>241</v>
      </c>
      <c r="R23" s="107"/>
      <c r="S23" s="107"/>
      <c r="T23" s="107"/>
      <c r="U23" s="107"/>
      <c r="V23" s="108"/>
      <c r="W23" s="109"/>
      <c r="X23" s="85"/>
      <c r="Y23" s="85"/>
      <c r="Z23" s="85"/>
      <c r="AA23" s="85"/>
      <c r="AB23" s="85"/>
      <c r="AC23" s="85"/>
      <c r="AD23" s="85"/>
    </row>
    <row r="24" spans="1:30" ht="15.6" outlineLevel="1">
      <c r="A24" s="82"/>
      <c r="B24" s="84" t="str">
        <f t="shared" si="5"/>
        <v/>
      </c>
      <c r="C24" s="189"/>
      <c r="D24" s="186"/>
      <c r="E24" s="82"/>
      <c r="F24" s="82"/>
      <c r="G24" s="106"/>
      <c r="H24" s="106"/>
      <c r="I24" s="81"/>
      <c r="J24" s="82"/>
      <c r="K24" s="106"/>
      <c r="L24" s="106"/>
      <c r="M24" s="106"/>
      <c r="N24" s="106"/>
      <c r="O24" s="79"/>
      <c r="P24" s="89" t="s">
        <v>241</v>
      </c>
      <c r="Q24" s="84"/>
      <c r="V24" s="108"/>
      <c r="W24" s="109"/>
      <c r="X24" s="85"/>
      <c r="Y24" s="85"/>
      <c r="Z24" s="85"/>
      <c r="AA24" s="85"/>
      <c r="AB24" s="85"/>
      <c r="AC24" s="85"/>
      <c r="AD24" s="85"/>
    </row>
    <row r="25" spans="1:30" ht="45" outlineLevel="1">
      <c r="A25" s="102">
        <v>7</v>
      </c>
      <c r="B25" s="84">
        <f t="shared" si="5"/>
        <v>7</v>
      </c>
      <c r="C25" s="189" t="str">
        <f t="shared" si="3"/>
        <v>IVF007</v>
      </c>
      <c r="D25" s="80" t="s">
        <v>13</v>
      </c>
      <c r="E25" s="102">
        <v>1</v>
      </c>
      <c r="F25" s="101" t="s">
        <v>7</v>
      </c>
      <c r="G25" s="103">
        <v>687500</v>
      </c>
      <c r="H25" s="104">
        <f>ROUND(E25*G25,0)</f>
        <v>687500</v>
      </c>
      <c r="I25" s="105">
        <f>E25</f>
        <v>1</v>
      </c>
      <c r="J25" s="102" t="str">
        <f>F25</f>
        <v>No</v>
      </c>
      <c r="K25" s="104">
        <f>G25</f>
        <v>687500</v>
      </c>
      <c r="L25" s="104">
        <f>ROUND(I25*K25,0)</f>
        <v>687500</v>
      </c>
      <c r="M25" s="106">
        <f>IF(L25&gt;H25,L25-H25,0)</f>
        <v>0</v>
      </c>
      <c r="N25" s="104">
        <f>IF(H25&gt;L25,H25-L25,0)</f>
        <v>0</v>
      </c>
      <c r="O25" s="79" t="s">
        <v>568</v>
      </c>
      <c r="P25" s="89" t="s">
        <v>241</v>
      </c>
      <c r="V25" s="108"/>
      <c r="W25" s="109"/>
      <c r="X25" s="85"/>
      <c r="Y25" s="85"/>
      <c r="Z25" s="85"/>
      <c r="AA25" s="85"/>
      <c r="AB25" s="85"/>
      <c r="AC25" s="85"/>
      <c r="AD25" s="85"/>
    </row>
    <row r="26" spans="1:30" ht="15.6" outlineLevel="1">
      <c r="A26" s="82"/>
      <c r="B26" s="84" t="str">
        <f t="shared" si="5"/>
        <v/>
      </c>
      <c r="C26" s="189"/>
      <c r="D26" s="186" t="s">
        <v>672</v>
      </c>
      <c r="E26" s="82"/>
      <c r="F26" s="82"/>
      <c r="G26" s="106"/>
      <c r="H26" s="106"/>
      <c r="I26" s="81"/>
      <c r="J26" s="82"/>
      <c r="K26" s="106"/>
      <c r="L26" s="106"/>
      <c r="M26" s="106"/>
      <c r="N26" s="106"/>
      <c r="O26" s="79"/>
      <c r="P26" s="89" t="s">
        <v>241</v>
      </c>
      <c r="V26" s="108"/>
      <c r="W26" s="109"/>
      <c r="X26" s="85"/>
      <c r="Y26" s="85"/>
      <c r="Z26" s="85"/>
      <c r="AA26" s="85"/>
      <c r="AB26" s="85"/>
      <c r="AC26" s="85"/>
      <c r="AD26" s="85"/>
    </row>
    <row r="27" spans="1:30" ht="15.6" outlineLevel="1">
      <c r="A27" s="82"/>
      <c r="B27" s="84" t="str">
        <f t="shared" si="5"/>
        <v/>
      </c>
      <c r="C27" s="189"/>
      <c r="D27" s="186"/>
      <c r="E27" s="82"/>
      <c r="F27" s="82"/>
      <c r="G27" s="106"/>
      <c r="H27" s="106"/>
      <c r="I27" s="81"/>
      <c r="J27" s="82"/>
      <c r="K27" s="106"/>
      <c r="L27" s="106"/>
      <c r="M27" s="106"/>
      <c r="N27" s="106"/>
      <c r="O27" s="79"/>
      <c r="P27" s="89" t="s">
        <v>241</v>
      </c>
      <c r="V27" s="108"/>
      <c r="W27" s="109"/>
      <c r="X27" s="85"/>
      <c r="Y27" s="85"/>
      <c r="Z27" s="85"/>
      <c r="AA27" s="85"/>
      <c r="AB27" s="85"/>
      <c r="AC27" s="85"/>
      <c r="AD27" s="85"/>
    </row>
    <row r="28" spans="1:30" ht="45" outlineLevel="1">
      <c r="A28" s="102">
        <v>8</v>
      </c>
      <c r="B28" s="84">
        <f t="shared" si="5"/>
        <v>8</v>
      </c>
      <c r="C28" s="189" t="str">
        <f t="shared" si="3"/>
        <v>IVF008</v>
      </c>
      <c r="D28" s="80" t="s">
        <v>14</v>
      </c>
      <c r="E28" s="102">
        <v>1</v>
      </c>
      <c r="F28" s="101" t="s">
        <v>7</v>
      </c>
      <c r="G28" s="103">
        <v>96250</v>
      </c>
      <c r="H28" s="104">
        <f>ROUND(E28*G28,0)</f>
        <v>96250</v>
      </c>
      <c r="I28" s="105">
        <f>E28</f>
        <v>1</v>
      </c>
      <c r="J28" s="102" t="str">
        <f>F28</f>
        <v>No</v>
      </c>
      <c r="K28" s="104">
        <f>G28</f>
        <v>96250</v>
      </c>
      <c r="L28" s="104">
        <f>ROUND(I28*K28,0)</f>
        <v>96250</v>
      </c>
      <c r="M28" s="106">
        <f>IF(L28&gt;H28,L28-H28,0)</f>
        <v>0</v>
      </c>
      <c r="N28" s="104">
        <f>IF(H28&gt;L28,H28-L28,0)</f>
        <v>0</v>
      </c>
      <c r="O28" s="79" t="s">
        <v>568</v>
      </c>
      <c r="P28" s="89" t="s">
        <v>241</v>
      </c>
      <c r="V28" s="108"/>
      <c r="W28" s="109"/>
      <c r="X28" s="85"/>
      <c r="Y28" s="85"/>
      <c r="Z28" s="85"/>
      <c r="AA28" s="85"/>
      <c r="AB28" s="85"/>
      <c r="AC28" s="85"/>
      <c r="AD28" s="85"/>
    </row>
    <row r="29" spans="1:30" ht="15.6" outlineLevel="1">
      <c r="A29" s="82"/>
      <c r="B29" s="84" t="str">
        <f t="shared" si="5"/>
        <v/>
      </c>
      <c r="C29" s="189"/>
      <c r="D29" s="186" t="s">
        <v>672</v>
      </c>
      <c r="E29" s="82"/>
      <c r="F29" s="82"/>
      <c r="G29" s="106"/>
      <c r="H29" s="106"/>
      <c r="I29" s="81"/>
      <c r="J29" s="82"/>
      <c r="K29" s="106"/>
      <c r="L29" s="106"/>
      <c r="M29" s="106"/>
      <c r="N29" s="106"/>
      <c r="O29" s="79"/>
      <c r="P29" s="89" t="s">
        <v>241</v>
      </c>
      <c r="Q29" s="84"/>
      <c r="R29" s="107"/>
      <c r="S29" s="107"/>
      <c r="T29" s="107"/>
      <c r="U29" s="107"/>
      <c r="V29" s="108"/>
      <c r="W29" s="109"/>
      <c r="X29" s="85"/>
      <c r="Y29" s="85"/>
      <c r="Z29" s="85"/>
      <c r="AA29" s="85"/>
      <c r="AB29" s="85"/>
      <c r="AC29" s="85"/>
      <c r="AD29" s="85"/>
    </row>
    <row r="30" spans="1:30" ht="15.6" outlineLevel="1">
      <c r="A30" s="82"/>
      <c r="B30" s="84" t="str">
        <f t="shared" si="5"/>
        <v/>
      </c>
      <c r="C30" s="189"/>
      <c r="D30" s="186"/>
      <c r="E30" s="82"/>
      <c r="F30" s="82"/>
      <c r="G30" s="106"/>
      <c r="H30" s="106"/>
      <c r="I30" s="81"/>
      <c r="J30" s="82"/>
      <c r="K30" s="106"/>
      <c r="L30" s="106"/>
      <c r="M30" s="106"/>
      <c r="N30" s="106"/>
      <c r="O30" s="79"/>
      <c r="P30" s="89" t="s">
        <v>241</v>
      </c>
      <c r="Q30" s="84"/>
      <c r="R30" s="107"/>
      <c r="S30" s="107"/>
      <c r="T30" s="107"/>
      <c r="U30" s="256"/>
      <c r="V30" s="108"/>
      <c r="W30" s="109"/>
      <c r="X30" s="85"/>
      <c r="Y30" s="85"/>
      <c r="Z30" s="85"/>
      <c r="AA30" s="85"/>
      <c r="AB30" s="85"/>
      <c r="AC30" s="85"/>
      <c r="AD30" s="85"/>
    </row>
    <row r="31" spans="1:30" ht="45" outlineLevel="1">
      <c r="A31" s="102">
        <v>9</v>
      </c>
      <c r="B31" s="84">
        <f t="shared" si="5"/>
        <v>9</v>
      </c>
      <c r="C31" s="189" t="str">
        <f t="shared" si="3"/>
        <v>IVF009</v>
      </c>
      <c r="D31" s="80" t="s">
        <v>15</v>
      </c>
      <c r="E31" s="102">
        <v>2</v>
      </c>
      <c r="F31" s="101" t="s">
        <v>7</v>
      </c>
      <c r="G31" s="103">
        <v>825000</v>
      </c>
      <c r="H31" s="104">
        <f>ROUND(E31*G31,0)</f>
        <v>1650000</v>
      </c>
      <c r="I31" s="105">
        <f>E31</f>
        <v>2</v>
      </c>
      <c r="J31" s="102" t="str">
        <f>F31</f>
        <v>No</v>
      </c>
      <c r="K31" s="104">
        <f>G31</f>
        <v>825000</v>
      </c>
      <c r="L31" s="104">
        <f>ROUND(I31*K31,0)</f>
        <v>1650000</v>
      </c>
      <c r="M31" s="106">
        <f>IF(L31&gt;H31,L31-H31,0)</f>
        <v>0</v>
      </c>
      <c r="N31" s="104">
        <f>IF(H31&gt;L31,H31-L31,0)</f>
        <v>0</v>
      </c>
      <c r="O31" s="79" t="s">
        <v>568</v>
      </c>
      <c r="P31" s="89" t="s">
        <v>241</v>
      </c>
      <c r="Q31" s="84"/>
      <c r="R31" s="85"/>
      <c r="S31" s="85"/>
      <c r="T31" s="85"/>
      <c r="U31" s="112"/>
      <c r="V31" s="108"/>
      <c r="W31" s="109"/>
      <c r="X31" s="85"/>
      <c r="Y31" s="85"/>
      <c r="Z31" s="85"/>
      <c r="AA31" s="85"/>
      <c r="AB31" s="85"/>
      <c r="AC31" s="85"/>
      <c r="AD31" s="85"/>
    </row>
    <row r="32" spans="1:30" ht="15.6" outlineLevel="1">
      <c r="A32" s="82"/>
      <c r="B32" s="84" t="str">
        <f t="shared" si="5"/>
        <v/>
      </c>
      <c r="C32" s="189"/>
      <c r="D32" s="186" t="s">
        <v>672</v>
      </c>
      <c r="E32" s="82"/>
      <c r="F32" s="82"/>
      <c r="G32" s="106"/>
      <c r="H32" s="106"/>
      <c r="I32" s="81"/>
      <c r="J32" s="82"/>
      <c r="K32" s="106"/>
      <c r="L32" s="106"/>
      <c r="M32" s="106"/>
      <c r="N32" s="106"/>
      <c r="O32" s="79"/>
      <c r="P32" s="89" t="s">
        <v>241</v>
      </c>
      <c r="Q32" s="84"/>
      <c r="R32" s="113"/>
      <c r="S32" s="85"/>
      <c r="T32" s="85"/>
      <c r="U32" s="112"/>
      <c r="V32" s="108"/>
      <c r="W32" s="109"/>
      <c r="X32" s="85"/>
      <c r="Y32" s="85"/>
      <c r="Z32" s="85"/>
      <c r="AA32" s="85"/>
      <c r="AB32" s="85"/>
      <c r="AC32" s="85"/>
      <c r="AD32" s="85"/>
    </row>
    <row r="33" spans="1:30" ht="15.6" outlineLevel="1">
      <c r="A33" s="82"/>
      <c r="B33" s="84" t="str">
        <f t="shared" si="5"/>
        <v/>
      </c>
      <c r="C33" s="189"/>
      <c r="D33" s="186"/>
      <c r="E33" s="82"/>
      <c r="F33" s="82"/>
      <c r="G33" s="106"/>
      <c r="H33" s="106"/>
      <c r="I33" s="81"/>
      <c r="J33" s="82"/>
      <c r="K33" s="106"/>
      <c r="L33" s="106"/>
      <c r="M33" s="106"/>
      <c r="N33" s="106"/>
      <c r="O33" s="79"/>
      <c r="P33" s="89" t="s">
        <v>241</v>
      </c>
      <c r="Q33" s="84"/>
      <c r="R33" s="113"/>
      <c r="S33" s="85"/>
      <c r="T33" s="85"/>
      <c r="U33" s="112"/>
      <c r="V33" s="108"/>
      <c r="W33" s="109"/>
      <c r="X33" s="85"/>
      <c r="Y33" s="85"/>
      <c r="Z33" s="85"/>
      <c r="AA33" s="85"/>
      <c r="AB33" s="85"/>
      <c r="AC33" s="85"/>
      <c r="AD33" s="85"/>
    </row>
    <row r="34" spans="1:30" ht="45" outlineLevel="1">
      <c r="A34" s="102">
        <v>10</v>
      </c>
      <c r="B34" s="84">
        <f t="shared" si="5"/>
        <v>10</v>
      </c>
      <c r="C34" s="189" t="str">
        <f t="shared" si="3"/>
        <v>IVF010</v>
      </c>
      <c r="D34" s="80" t="s">
        <v>16</v>
      </c>
      <c r="E34" s="102">
        <v>1</v>
      </c>
      <c r="F34" s="101" t="s">
        <v>7</v>
      </c>
      <c r="G34" s="103">
        <v>825000</v>
      </c>
      <c r="H34" s="104">
        <f>ROUND(E34*G34,0)</f>
        <v>825000</v>
      </c>
      <c r="I34" s="105">
        <f>E34</f>
        <v>1</v>
      </c>
      <c r="J34" s="102" t="str">
        <f>F34</f>
        <v>No</v>
      </c>
      <c r="K34" s="104">
        <f>G34</f>
        <v>825000</v>
      </c>
      <c r="L34" s="104">
        <f>ROUND(I34*K34,0)</f>
        <v>825000</v>
      </c>
      <c r="M34" s="106">
        <f>IF(L34&gt;H34,L34-H34,0)</f>
        <v>0</v>
      </c>
      <c r="N34" s="104">
        <f>IF(H34&gt;L34,H34-L34,0)</f>
        <v>0</v>
      </c>
      <c r="O34" s="79" t="s">
        <v>568</v>
      </c>
      <c r="P34" s="89" t="s">
        <v>241</v>
      </c>
      <c r="Q34" s="84"/>
      <c r="R34" s="85"/>
      <c r="S34" s="85"/>
      <c r="T34" s="85"/>
      <c r="U34" s="112"/>
      <c r="V34" s="108"/>
      <c r="W34" s="109"/>
      <c r="X34" s="85"/>
      <c r="Y34" s="85"/>
      <c r="Z34" s="85"/>
      <c r="AA34" s="85"/>
      <c r="AB34" s="85"/>
      <c r="AC34" s="85"/>
      <c r="AD34" s="85"/>
    </row>
    <row r="35" spans="1:30" ht="15.6" outlineLevel="1">
      <c r="A35" s="82"/>
      <c r="B35" s="84" t="str">
        <f t="shared" si="5"/>
        <v/>
      </c>
      <c r="C35" s="189"/>
      <c r="D35" s="186" t="s">
        <v>672</v>
      </c>
      <c r="E35" s="82"/>
      <c r="F35" s="82"/>
      <c r="G35" s="106"/>
      <c r="H35" s="106"/>
      <c r="I35" s="81"/>
      <c r="J35" s="82"/>
      <c r="K35" s="106"/>
      <c r="L35" s="106"/>
      <c r="M35" s="106"/>
      <c r="N35" s="106"/>
      <c r="O35" s="79"/>
      <c r="P35" s="89" t="s">
        <v>241</v>
      </c>
      <c r="Q35" s="84"/>
      <c r="R35" s="113"/>
      <c r="S35" s="85"/>
      <c r="T35" s="85"/>
      <c r="U35" s="112"/>
      <c r="V35" s="108"/>
      <c r="W35" s="109"/>
      <c r="X35" s="85"/>
      <c r="Y35" s="85"/>
      <c r="Z35" s="85"/>
      <c r="AA35" s="85"/>
      <c r="AB35" s="85"/>
      <c r="AC35" s="85"/>
      <c r="AD35" s="85"/>
    </row>
    <row r="36" spans="1:30" ht="15.6" outlineLevel="1">
      <c r="A36" s="82"/>
      <c r="B36" s="84" t="str">
        <f t="shared" si="5"/>
        <v/>
      </c>
      <c r="C36" s="189"/>
      <c r="D36" s="186"/>
      <c r="E36" s="82"/>
      <c r="F36" s="82"/>
      <c r="G36" s="106"/>
      <c r="H36" s="106"/>
      <c r="I36" s="81"/>
      <c r="J36" s="82"/>
      <c r="K36" s="106"/>
      <c r="L36" s="106"/>
      <c r="M36" s="106"/>
      <c r="N36" s="106"/>
      <c r="O36" s="79"/>
      <c r="P36" s="89" t="s">
        <v>241</v>
      </c>
      <c r="Q36" s="84"/>
      <c r="R36" s="113"/>
      <c r="S36" s="85"/>
      <c r="T36" s="85"/>
      <c r="U36" s="112"/>
      <c r="V36" s="108"/>
      <c r="W36" s="109"/>
      <c r="X36" s="85"/>
      <c r="Y36" s="85"/>
      <c r="Z36" s="85"/>
      <c r="AA36" s="85"/>
      <c r="AB36" s="85"/>
      <c r="AC36" s="85"/>
      <c r="AD36" s="85"/>
    </row>
    <row r="37" spans="1:30" ht="45" outlineLevel="1">
      <c r="A37" s="102">
        <v>11</v>
      </c>
      <c r="B37" s="84">
        <f t="shared" si="5"/>
        <v>11</v>
      </c>
      <c r="C37" s="189" t="str">
        <f t="shared" si="3"/>
        <v>IVF011</v>
      </c>
      <c r="D37" s="80" t="s">
        <v>17</v>
      </c>
      <c r="E37" s="102">
        <v>1</v>
      </c>
      <c r="F37" s="101" t="s">
        <v>7</v>
      </c>
      <c r="G37" s="103">
        <v>309000</v>
      </c>
      <c r="H37" s="104">
        <f>ROUND(E37*G37,0)</f>
        <v>309000</v>
      </c>
      <c r="I37" s="105">
        <f>E37</f>
        <v>1</v>
      </c>
      <c r="J37" s="102" t="str">
        <f>F37</f>
        <v>No</v>
      </c>
      <c r="K37" s="104">
        <f>G37</f>
        <v>309000</v>
      </c>
      <c r="L37" s="104">
        <f>ROUND(I37*K37,0)</f>
        <v>309000</v>
      </c>
      <c r="M37" s="106">
        <f>IF(L37&gt;H37,L37-H37,0)</f>
        <v>0</v>
      </c>
      <c r="N37" s="104">
        <f>IF(H37&gt;L37,H37-L37,0)</f>
        <v>0</v>
      </c>
      <c r="O37" s="79" t="s">
        <v>568</v>
      </c>
      <c r="P37" s="89" t="s">
        <v>241</v>
      </c>
      <c r="Q37" s="84"/>
      <c r="R37" s="85"/>
      <c r="S37" s="85"/>
      <c r="T37" s="85"/>
      <c r="U37" s="112"/>
      <c r="V37" s="108"/>
      <c r="W37" s="109"/>
      <c r="X37" s="85"/>
      <c r="Y37" s="85"/>
      <c r="Z37" s="85"/>
      <c r="AA37" s="85"/>
      <c r="AB37" s="85"/>
      <c r="AC37" s="85"/>
      <c r="AD37" s="85"/>
    </row>
    <row r="38" spans="1:30" ht="15.6" outlineLevel="1">
      <c r="A38" s="82"/>
      <c r="B38" s="84" t="str">
        <f t="shared" si="5"/>
        <v/>
      </c>
      <c r="C38" s="189"/>
      <c r="D38" s="186" t="s">
        <v>672</v>
      </c>
      <c r="E38" s="82"/>
      <c r="F38" s="82"/>
      <c r="G38" s="106"/>
      <c r="H38" s="106"/>
      <c r="I38" s="81"/>
      <c r="J38" s="82"/>
      <c r="K38" s="106"/>
      <c r="L38" s="106"/>
      <c r="M38" s="106"/>
      <c r="N38" s="106"/>
      <c r="O38" s="79"/>
      <c r="P38" s="89" t="s">
        <v>241</v>
      </c>
      <c r="Q38" s="84"/>
      <c r="R38" s="113"/>
      <c r="S38" s="85"/>
      <c r="T38" s="85"/>
      <c r="U38" s="112"/>
      <c r="V38" s="108"/>
      <c r="W38" s="109"/>
      <c r="X38" s="85"/>
      <c r="Y38" s="85"/>
      <c r="Z38" s="85"/>
      <c r="AA38" s="85"/>
      <c r="AB38" s="85"/>
      <c r="AC38" s="85"/>
      <c r="AD38" s="85"/>
    </row>
    <row r="39" spans="1:30" ht="15.6" outlineLevel="1">
      <c r="A39" s="82"/>
      <c r="B39" s="84" t="str">
        <f t="shared" si="5"/>
        <v/>
      </c>
      <c r="C39" s="189"/>
      <c r="D39" s="186"/>
      <c r="E39" s="82"/>
      <c r="F39" s="82"/>
      <c r="G39" s="106"/>
      <c r="H39" s="106"/>
      <c r="I39" s="81"/>
      <c r="J39" s="82"/>
      <c r="K39" s="106"/>
      <c r="L39" s="106"/>
      <c r="M39" s="106"/>
      <c r="N39" s="106"/>
      <c r="O39" s="79"/>
      <c r="P39" s="89" t="s">
        <v>241</v>
      </c>
      <c r="Q39" s="84"/>
      <c r="R39" s="113"/>
      <c r="S39" s="85"/>
      <c r="T39" s="85"/>
      <c r="U39" s="112"/>
      <c r="V39" s="108"/>
      <c r="W39" s="109"/>
      <c r="X39" s="85"/>
      <c r="Y39" s="85"/>
      <c r="Z39" s="85"/>
      <c r="AA39" s="85"/>
      <c r="AB39" s="85"/>
      <c r="AC39" s="85"/>
      <c r="AD39" s="85"/>
    </row>
    <row r="40" spans="1:30" ht="45" outlineLevel="1">
      <c r="A40" s="102">
        <v>12</v>
      </c>
      <c r="B40" s="84">
        <f t="shared" si="5"/>
        <v>12</v>
      </c>
      <c r="C40" s="189" t="str">
        <f t="shared" si="3"/>
        <v>IVF012</v>
      </c>
      <c r="D40" s="80" t="s">
        <v>18</v>
      </c>
      <c r="E40" s="102">
        <v>1</v>
      </c>
      <c r="F40" s="101" t="s">
        <v>7</v>
      </c>
      <c r="G40" s="103">
        <v>2625000</v>
      </c>
      <c r="H40" s="104">
        <f>ROUND(E40*G40,0)</f>
        <v>2625000</v>
      </c>
      <c r="I40" s="105">
        <f>E40</f>
        <v>1</v>
      </c>
      <c r="J40" s="102" t="str">
        <f>F40</f>
        <v>No</v>
      </c>
      <c r="K40" s="104">
        <f>G40</f>
        <v>2625000</v>
      </c>
      <c r="L40" s="104">
        <f>ROUND(I40*K40,0)</f>
        <v>2625000</v>
      </c>
      <c r="M40" s="106">
        <f>IF(L40&gt;H40,L40-H40,0)</f>
        <v>0</v>
      </c>
      <c r="N40" s="104">
        <f>IF(H40&gt;L40,H40-L40,0)</f>
        <v>0</v>
      </c>
      <c r="O40" s="79" t="s">
        <v>568</v>
      </c>
      <c r="P40" s="89" t="s">
        <v>241</v>
      </c>
      <c r="Q40" s="84"/>
      <c r="R40" s="85"/>
      <c r="S40" s="85"/>
      <c r="T40" s="85"/>
      <c r="U40" s="112"/>
      <c r="V40" s="108"/>
      <c r="W40" s="109"/>
      <c r="X40" s="85"/>
      <c r="Y40" s="85"/>
      <c r="Z40" s="85"/>
      <c r="AA40" s="85"/>
      <c r="AB40" s="85"/>
      <c r="AC40" s="85"/>
      <c r="AD40" s="85"/>
    </row>
    <row r="41" spans="1:30" ht="15.6" outlineLevel="1">
      <c r="A41" s="82"/>
      <c r="B41" s="84" t="str">
        <f t="shared" si="5"/>
        <v/>
      </c>
      <c r="C41" s="189"/>
      <c r="D41" s="186" t="s">
        <v>672</v>
      </c>
      <c r="E41" s="82"/>
      <c r="F41" s="82"/>
      <c r="G41" s="106"/>
      <c r="H41" s="106"/>
      <c r="I41" s="81"/>
      <c r="J41" s="82"/>
      <c r="K41" s="106"/>
      <c r="L41" s="106"/>
      <c r="M41" s="106"/>
      <c r="N41" s="106"/>
      <c r="O41" s="79"/>
      <c r="P41" s="89" t="s">
        <v>241</v>
      </c>
      <c r="Q41" s="84"/>
      <c r="R41" s="113"/>
      <c r="S41" s="85"/>
      <c r="T41" s="85"/>
      <c r="U41" s="112"/>
      <c r="V41" s="108"/>
      <c r="W41" s="109"/>
      <c r="X41" s="85"/>
      <c r="Y41" s="85"/>
      <c r="Z41" s="85"/>
      <c r="AA41" s="85"/>
      <c r="AB41" s="85"/>
      <c r="AC41" s="85"/>
      <c r="AD41" s="85"/>
    </row>
    <row r="42" spans="1:30" ht="15.6" outlineLevel="1">
      <c r="A42" s="82"/>
      <c r="B42" s="84" t="str">
        <f t="shared" si="5"/>
        <v/>
      </c>
      <c r="C42" s="189"/>
      <c r="D42" s="186"/>
      <c r="E42" s="82"/>
      <c r="F42" s="82"/>
      <c r="G42" s="106"/>
      <c r="H42" s="106"/>
      <c r="I42" s="81"/>
      <c r="J42" s="82"/>
      <c r="K42" s="106"/>
      <c r="L42" s="106"/>
      <c r="M42" s="106"/>
      <c r="N42" s="106"/>
      <c r="O42" s="79"/>
      <c r="P42" s="89" t="s">
        <v>241</v>
      </c>
      <c r="Q42" s="84"/>
      <c r="R42" s="113"/>
      <c r="S42" s="85"/>
      <c r="T42" s="85"/>
      <c r="U42" s="112"/>
      <c r="V42" s="108"/>
      <c r="W42" s="109"/>
      <c r="X42" s="85"/>
      <c r="Y42" s="85"/>
      <c r="Z42" s="85"/>
      <c r="AA42" s="85"/>
      <c r="AB42" s="85"/>
      <c r="AC42" s="85"/>
      <c r="AD42" s="85"/>
    </row>
    <row r="43" spans="1:30" ht="45" outlineLevel="1">
      <c r="A43" s="102">
        <v>13</v>
      </c>
      <c r="B43" s="84">
        <f t="shared" si="5"/>
        <v>13</v>
      </c>
      <c r="C43" s="189" t="str">
        <f t="shared" si="3"/>
        <v>IVF013</v>
      </c>
      <c r="D43" s="80" t="s">
        <v>19</v>
      </c>
      <c r="E43" s="102">
        <v>1</v>
      </c>
      <c r="F43" s="101" t="s">
        <v>7</v>
      </c>
      <c r="G43" s="103">
        <v>2560000</v>
      </c>
      <c r="H43" s="104">
        <f>ROUND(E43*G43,0)</f>
        <v>2560000</v>
      </c>
      <c r="I43" s="105">
        <f>E43</f>
        <v>1</v>
      </c>
      <c r="J43" s="102" t="str">
        <f>F43</f>
        <v>No</v>
      </c>
      <c r="K43" s="104">
        <f>G43</f>
        <v>2560000</v>
      </c>
      <c r="L43" s="104">
        <f>ROUND(I43*K43,0)</f>
        <v>2560000</v>
      </c>
      <c r="M43" s="106">
        <f>IF(L43&gt;H43,L43-H43,0)</f>
        <v>0</v>
      </c>
      <c r="N43" s="104">
        <f>IF(H43&gt;L43,H43-L43,0)</f>
        <v>0</v>
      </c>
      <c r="O43" s="79" t="s">
        <v>568</v>
      </c>
      <c r="P43" s="89" t="s">
        <v>241</v>
      </c>
      <c r="Q43" s="84"/>
      <c r="R43" s="85"/>
      <c r="S43" s="85"/>
      <c r="T43" s="85"/>
      <c r="U43" s="112"/>
      <c r="V43" s="108"/>
      <c r="W43" s="109"/>
      <c r="X43" s="85"/>
      <c r="Y43" s="85"/>
      <c r="Z43" s="85"/>
      <c r="AA43" s="85"/>
      <c r="AB43" s="85"/>
      <c r="AC43" s="85"/>
      <c r="AD43" s="85"/>
    </row>
    <row r="44" spans="1:30" ht="15.6" outlineLevel="1">
      <c r="A44" s="82"/>
      <c r="B44" s="84" t="str">
        <f t="shared" si="5"/>
        <v/>
      </c>
      <c r="C44" s="189"/>
      <c r="D44" s="186" t="s">
        <v>672</v>
      </c>
      <c r="E44" s="82"/>
      <c r="F44" s="82"/>
      <c r="G44" s="106"/>
      <c r="H44" s="106"/>
      <c r="I44" s="81"/>
      <c r="J44" s="82"/>
      <c r="K44" s="106"/>
      <c r="L44" s="106"/>
      <c r="M44" s="106"/>
      <c r="N44" s="106"/>
      <c r="O44" s="79"/>
      <c r="P44" s="89" t="s">
        <v>241</v>
      </c>
      <c r="Q44" s="84"/>
      <c r="R44" s="113"/>
      <c r="S44" s="85"/>
      <c r="T44" s="85"/>
      <c r="U44" s="112"/>
      <c r="V44" s="108"/>
      <c r="W44" s="109"/>
      <c r="X44" s="85"/>
      <c r="Y44" s="85"/>
      <c r="Z44" s="85"/>
      <c r="AA44" s="85"/>
      <c r="AB44" s="85"/>
      <c r="AC44" s="85"/>
      <c r="AD44" s="85"/>
    </row>
    <row r="45" spans="1:30" ht="15.6" outlineLevel="1">
      <c r="A45" s="82"/>
      <c r="B45" s="84" t="str">
        <f t="shared" si="5"/>
        <v/>
      </c>
      <c r="C45" s="189"/>
      <c r="D45" s="186"/>
      <c r="E45" s="82"/>
      <c r="F45" s="82"/>
      <c r="G45" s="106"/>
      <c r="H45" s="106"/>
      <c r="I45" s="81"/>
      <c r="J45" s="82"/>
      <c r="K45" s="106"/>
      <c r="L45" s="106"/>
      <c r="M45" s="106"/>
      <c r="N45" s="106"/>
      <c r="O45" s="79"/>
      <c r="P45" s="89" t="s">
        <v>241</v>
      </c>
      <c r="Q45" s="84"/>
      <c r="R45" s="113"/>
      <c r="S45" s="85"/>
      <c r="T45" s="85"/>
      <c r="U45" s="112"/>
      <c r="V45" s="108"/>
      <c r="W45" s="109"/>
      <c r="X45" s="85"/>
      <c r="Y45" s="85"/>
      <c r="Z45" s="85"/>
      <c r="AA45" s="85"/>
      <c r="AB45" s="85"/>
      <c r="AC45" s="85"/>
      <c r="AD45" s="85"/>
    </row>
    <row r="46" spans="1:30" ht="45" outlineLevel="1">
      <c r="A46" s="102">
        <v>14</v>
      </c>
      <c r="B46" s="84">
        <f t="shared" si="5"/>
        <v>14</v>
      </c>
      <c r="C46" s="189" t="str">
        <f t="shared" si="3"/>
        <v>IVF014</v>
      </c>
      <c r="D46" s="80" t="s">
        <v>20</v>
      </c>
      <c r="E46" s="102">
        <v>1</v>
      </c>
      <c r="F46" s="101" t="s">
        <v>7</v>
      </c>
      <c r="G46" s="103">
        <v>61875</v>
      </c>
      <c r="H46" s="104">
        <f>ROUND(E46*G46,0)</f>
        <v>61875</v>
      </c>
      <c r="I46" s="105">
        <f>E46</f>
        <v>1</v>
      </c>
      <c r="J46" s="102" t="str">
        <f>F46</f>
        <v>No</v>
      </c>
      <c r="K46" s="104">
        <f>G46</f>
        <v>61875</v>
      </c>
      <c r="L46" s="104">
        <f>ROUND(I46*K46,0)</f>
        <v>61875</v>
      </c>
      <c r="M46" s="106">
        <f>IF(L46&gt;H46,L46-H46,0)</f>
        <v>0</v>
      </c>
      <c r="N46" s="104">
        <f>IF(H46&gt;L46,H46-L46,0)</f>
        <v>0</v>
      </c>
      <c r="O46" s="83" t="s">
        <v>568</v>
      </c>
      <c r="P46" s="89" t="s">
        <v>241</v>
      </c>
      <c r="Q46" s="84"/>
      <c r="R46" s="85"/>
      <c r="S46" s="85"/>
      <c r="T46" s="85"/>
      <c r="U46" s="112"/>
      <c r="V46" s="108"/>
      <c r="W46" s="109"/>
      <c r="X46" s="85"/>
      <c r="Y46" s="85"/>
      <c r="Z46" s="85"/>
      <c r="AA46" s="85"/>
      <c r="AB46" s="85"/>
      <c r="AC46" s="85"/>
      <c r="AD46" s="85"/>
    </row>
    <row r="47" spans="1:30" ht="15.6" outlineLevel="1">
      <c r="A47" s="82"/>
      <c r="B47" s="84" t="str">
        <f t="shared" si="5"/>
        <v/>
      </c>
      <c r="C47" s="189"/>
      <c r="D47" s="186" t="s">
        <v>671</v>
      </c>
      <c r="E47" s="82"/>
      <c r="F47" s="82"/>
      <c r="G47" s="106"/>
      <c r="H47" s="106"/>
      <c r="I47" s="81"/>
      <c r="J47" s="82"/>
      <c r="K47" s="106"/>
      <c r="L47" s="106"/>
      <c r="M47" s="106"/>
      <c r="N47" s="106"/>
      <c r="O47" s="83"/>
      <c r="P47" s="89" t="s">
        <v>241</v>
      </c>
      <c r="Q47" s="84"/>
      <c r="R47" s="113"/>
      <c r="S47" s="85"/>
      <c r="T47" s="85"/>
      <c r="U47" s="112"/>
      <c r="V47" s="108"/>
      <c r="W47" s="109"/>
      <c r="X47" s="85"/>
      <c r="Y47" s="85"/>
      <c r="Z47" s="85"/>
      <c r="AA47" s="85"/>
      <c r="AB47" s="85"/>
      <c r="AC47" s="85"/>
      <c r="AD47" s="85"/>
    </row>
    <row r="48" spans="1:30" ht="15.6" outlineLevel="1">
      <c r="A48" s="82"/>
      <c r="B48" s="84" t="str">
        <f t="shared" si="5"/>
        <v/>
      </c>
      <c r="C48" s="189"/>
      <c r="D48" s="186"/>
      <c r="E48" s="82"/>
      <c r="F48" s="82"/>
      <c r="G48" s="106"/>
      <c r="H48" s="106"/>
      <c r="I48" s="81"/>
      <c r="J48" s="82"/>
      <c r="K48" s="106"/>
      <c r="L48" s="106"/>
      <c r="M48" s="106"/>
      <c r="N48" s="106"/>
      <c r="O48" s="83"/>
      <c r="P48" s="89" t="s">
        <v>241</v>
      </c>
      <c r="Q48" s="84"/>
      <c r="R48" s="113"/>
      <c r="S48" s="85"/>
      <c r="T48" s="85"/>
      <c r="U48" s="112"/>
      <c r="V48" s="108"/>
      <c r="W48" s="109"/>
      <c r="X48" s="85"/>
      <c r="Y48" s="85"/>
      <c r="Z48" s="85"/>
      <c r="AA48" s="85"/>
      <c r="AB48" s="85"/>
      <c r="AC48" s="85"/>
      <c r="AD48" s="85"/>
    </row>
    <row r="49" spans="1:30" ht="45" outlineLevel="1">
      <c r="A49" s="102">
        <v>15</v>
      </c>
      <c r="B49" s="84">
        <f t="shared" si="5"/>
        <v>15</v>
      </c>
      <c r="C49" s="189" t="str">
        <f t="shared" si="3"/>
        <v>IVF015</v>
      </c>
      <c r="D49" s="80" t="s">
        <v>21</v>
      </c>
      <c r="E49" s="102">
        <v>2</v>
      </c>
      <c r="F49" s="101" t="s">
        <v>7</v>
      </c>
      <c r="G49" s="103">
        <v>50000</v>
      </c>
      <c r="H49" s="104">
        <f>ROUND(E49*G49,0)</f>
        <v>100000</v>
      </c>
      <c r="I49" s="105">
        <f>E49</f>
        <v>2</v>
      </c>
      <c r="J49" s="102" t="str">
        <f>F49</f>
        <v>No</v>
      </c>
      <c r="K49" s="104">
        <f>G49</f>
        <v>50000</v>
      </c>
      <c r="L49" s="104">
        <f>ROUND(I49*K49,0)</f>
        <v>100000</v>
      </c>
      <c r="M49" s="106">
        <f>IF(L49&gt;H49,L49-H49,0)</f>
        <v>0</v>
      </c>
      <c r="N49" s="104">
        <f>IF(H49&gt;L49,H49-L49,0)</f>
        <v>0</v>
      </c>
      <c r="O49" s="83" t="s">
        <v>568</v>
      </c>
      <c r="P49" s="89" t="s">
        <v>241</v>
      </c>
      <c r="Q49" s="84"/>
      <c r="R49" s="85"/>
      <c r="S49" s="85"/>
      <c r="T49" s="85"/>
      <c r="U49" s="112"/>
      <c r="V49" s="108"/>
      <c r="W49" s="109"/>
      <c r="X49" s="85"/>
      <c r="Y49" s="85"/>
      <c r="Z49" s="85"/>
      <c r="AA49" s="85"/>
      <c r="AB49" s="85"/>
      <c r="AC49" s="85"/>
      <c r="AD49" s="85"/>
    </row>
    <row r="50" spans="1:30" ht="15.6" outlineLevel="1">
      <c r="A50" s="82"/>
      <c r="B50" s="84" t="str">
        <f t="shared" si="5"/>
        <v/>
      </c>
      <c r="C50" s="189"/>
      <c r="D50" s="186" t="s">
        <v>671</v>
      </c>
      <c r="E50" s="82"/>
      <c r="F50" s="82"/>
      <c r="G50" s="106"/>
      <c r="H50" s="106"/>
      <c r="I50" s="81"/>
      <c r="J50" s="82"/>
      <c r="K50" s="106"/>
      <c r="L50" s="106"/>
      <c r="M50" s="106"/>
      <c r="N50" s="106"/>
      <c r="O50" s="83"/>
      <c r="P50" s="89" t="s">
        <v>241</v>
      </c>
      <c r="Q50" s="84"/>
      <c r="R50" s="113"/>
      <c r="S50" s="85"/>
      <c r="T50" s="85"/>
      <c r="U50" s="112"/>
      <c r="V50" s="108"/>
      <c r="W50" s="109"/>
      <c r="X50" s="85"/>
      <c r="Y50" s="85"/>
      <c r="Z50" s="85"/>
      <c r="AA50" s="85"/>
      <c r="AB50" s="85"/>
      <c r="AC50" s="85"/>
      <c r="AD50" s="85"/>
    </row>
    <row r="51" spans="1:30" ht="15.6" outlineLevel="1">
      <c r="A51" s="82"/>
      <c r="B51" s="84" t="str">
        <f t="shared" si="5"/>
        <v/>
      </c>
      <c r="C51" s="189"/>
      <c r="D51" s="186"/>
      <c r="E51" s="82"/>
      <c r="F51" s="82"/>
      <c r="G51" s="106"/>
      <c r="H51" s="106"/>
      <c r="I51" s="81"/>
      <c r="J51" s="82"/>
      <c r="K51" s="106"/>
      <c r="L51" s="106"/>
      <c r="M51" s="106"/>
      <c r="N51" s="106"/>
      <c r="O51" s="83"/>
      <c r="P51" s="89" t="s">
        <v>241</v>
      </c>
      <c r="Q51" s="84"/>
      <c r="R51" s="113"/>
      <c r="S51" s="85"/>
      <c r="T51" s="85"/>
      <c r="U51" s="112"/>
      <c r="V51" s="108"/>
      <c r="W51" s="109"/>
      <c r="X51" s="85"/>
      <c r="Y51" s="85"/>
      <c r="Z51" s="85"/>
      <c r="AA51" s="85"/>
      <c r="AB51" s="85"/>
      <c r="AC51" s="85"/>
      <c r="AD51" s="85"/>
    </row>
    <row r="52" spans="1:30" ht="45" outlineLevel="1">
      <c r="A52" s="102">
        <v>16</v>
      </c>
      <c r="B52" s="84">
        <f t="shared" si="5"/>
        <v>16</v>
      </c>
      <c r="C52" s="189" t="str">
        <f t="shared" si="3"/>
        <v>IVF016</v>
      </c>
      <c r="D52" s="80" t="s">
        <v>22</v>
      </c>
      <c r="E52" s="102">
        <v>1</v>
      </c>
      <c r="F52" s="101" t="s">
        <v>7</v>
      </c>
      <c r="G52" s="103">
        <v>378000</v>
      </c>
      <c r="H52" s="104">
        <f>ROUND(E52*G52,0)</f>
        <v>378000</v>
      </c>
      <c r="I52" s="105">
        <f>E52</f>
        <v>1</v>
      </c>
      <c r="J52" s="102" t="str">
        <f>F52</f>
        <v>No</v>
      </c>
      <c r="K52" s="104">
        <f>G52</f>
        <v>378000</v>
      </c>
      <c r="L52" s="104">
        <f>ROUND(I52*K52,0)</f>
        <v>378000</v>
      </c>
      <c r="M52" s="106">
        <f>IF(L52&gt;H52,L52-H52,0)</f>
        <v>0</v>
      </c>
      <c r="N52" s="104">
        <f>IF(H52&gt;L52,H52-L52,0)</f>
        <v>0</v>
      </c>
      <c r="O52" s="83" t="s">
        <v>568</v>
      </c>
      <c r="P52" s="89" t="s">
        <v>241</v>
      </c>
      <c r="Q52" s="84"/>
      <c r="R52" s="85"/>
      <c r="S52" s="85"/>
      <c r="T52" s="85"/>
      <c r="U52" s="112"/>
      <c r="V52" s="108"/>
      <c r="W52" s="109"/>
      <c r="X52" s="85"/>
      <c r="Y52" s="85"/>
      <c r="Z52" s="85"/>
      <c r="AA52" s="85"/>
      <c r="AB52" s="85"/>
      <c r="AC52" s="85"/>
      <c r="AD52" s="85"/>
    </row>
    <row r="53" spans="1:30" ht="15.6" outlineLevel="1">
      <c r="A53" s="82"/>
      <c r="B53" s="84" t="str">
        <f t="shared" si="5"/>
        <v/>
      </c>
      <c r="C53" s="189"/>
      <c r="D53" s="186" t="s">
        <v>626</v>
      </c>
      <c r="E53" s="82"/>
      <c r="F53" s="82"/>
      <c r="G53" s="106"/>
      <c r="H53" s="106"/>
      <c r="I53" s="81"/>
      <c r="J53" s="82"/>
      <c r="K53" s="106"/>
      <c r="L53" s="106"/>
      <c r="M53" s="106"/>
      <c r="N53" s="106"/>
      <c r="O53" s="83"/>
      <c r="P53" s="89" t="s">
        <v>241</v>
      </c>
      <c r="Q53" s="84"/>
      <c r="R53" s="113"/>
      <c r="S53" s="85"/>
      <c r="T53" s="85"/>
      <c r="U53" s="112"/>
      <c r="V53" s="108"/>
      <c r="W53" s="109"/>
      <c r="X53" s="85"/>
      <c r="Y53" s="85"/>
      <c r="Z53" s="85"/>
      <c r="AA53" s="85"/>
      <c r="AB53" s="85"/>
      <c r="AC53" s="85"/>
      <c r="AD53" s="85"/>
    </row>
    <row r="54" spans="1:30" ht="15.6" outlineLevel="1">
      <c r="A54" s="82"/>
      <c r="B54" s="84" t="str">
        <f t="shared" si="5"/>
        <v/>
      </c>
      <c r="C54" s="189"/>
      <c r="D54" s="186"/>
      <c r="E54" s="82"/>
      <c r="F54" s="82"/>
      <c r="G54" s="106"/>
      <c r="H54" s="106"/>
      <c r="I54" s="81"/>
      <c r="J54" s="82"/>
      <c r="K54" s="106"/>
      <c r="L54" s="106"/>
      <c r="M54" s="106"/>
      <c r="N54" s="106"/>
      <c r="O54" s="83"/>
      <c r="P54" s="89" t="s">
        <v>241</v>
      </c>
      <c r="Q54" s="84"/>
      <c r="R54" s="113"/>
      <c r="S54" s="85"/>
      <c r="T54" s="85"/>
      <c r="U54" s="112"/>
      <c r="V54" s="108"/>
      <c r="W54" s="109"/>
      <c r="X54" s="85"/>
      <c r="Y54" s="85"/>
      <c r="Z54" s="85"/>
      <c r="AA54" s="85"/>
      <c r="AB54" s="85"/>
      <c r="AC54" s="85"/>
      <c r="AD54" s="85"/>
    </row>
    <row r="55" spans="1:30" ht="45" outlineLevel="1">
      <c r="A55" s="102">
        <v>17</v>
      </c>
      <c r="B55" s="84">
        <f t="shared" si="5"/>
        <v>17</v>
      </c>
      <c r="C55" s="189" t="str">
        <f t="shared" si="3"/>
        <v>IVF017</v>
      </c>
      <c r="D55" s="80" t="s">
        <v>23</v>
      </c>
      <c r="E55" s="102">
        <v>1</v>
      </c>
      <c r="F55" s="101" t="s">
        <v>7</v>
      </c>
      <c r="G55" s="103">
        <v>93750</v>
      </c>
      <c r="H55" s="104">
        <f>ROUND(E55*G55,0)</f>
        <v>93750</v>
      </c>
      <c r="I55" s="105">
        <f>E55</f>
        <v>1</v>
      </c>
      <c r="J55" s="102" t="str">
        <f>F55</f>
        <v>No</v>
      </c>
      <c r="K55" s="104">
        <f>G55</f>
        <v>93750</v>
      </c>
      <c r="L55" s="104">
        <f>ROUND(I55*K55,0)</f>
        <v>93750</v>
      </c>
      <c r="M55" s="106">
        <f>IF(L55&gt;H55,L55-H55,0)</f>
        <v>0</v>
      </c>
      <c r="N55" s="104">
        <f>IF(H55&gt;L55,H55-L55,0)</f>
        <v>0</v>
      </c>
      <c r="O55" s="83" t="s">
        <v>568</v>
      </c>
      <c r="P55" s="89" t="s">
        <v>241</v>
      </c>
      <c r="Q55" s="84"/>
      <c r="R55" s="85"/>
      <c r="S55" s="85"/>
      <c r="T55" s="85"/>
      <c r="U55" s="112"/>
      <c r="V55" s="108"/>
      <c r="W55" s="109"/>
      <c r="X55" s="85"/>
      <c r="Y55" s="85"/>
      <c r="Z55" s="85"/>
      <c r="AA55" s="85"/>
      <c r="AB55" s="85"/>
      <c r="AC55" s="85"/>
      <c r="AD55" s="85"/>
    </row>
    <row r="56" spans="1:30" ht="15.6" outlineLevel="1">
      <c r="A56" s="82"/>
      <c r="B56" s="84" t="str">
        <f t="shared" si="5"/>
        <v/>
      </c>
      <c r="C56" s="189"/>
      <c r="D56" s="186" t="s">
        <v>671</v>
      </c>
      <c r="E56" s="82"/>
      <c r="F56" s="82"/>
      <c r="G56" s="106"/>
      <c r="H56" s="106"/>
      <c r="I56" s="81"/>
      <c r="J56" s="82"/>
      <c r="K56" s="106"/>
      <c r="L56" s="106"/>
      <c r="M56" s="106"/>
      <c r="N56" s="106"/>
      <c r="O56" s="83"/>
      <c r="P56" s="89" t="s">
        <v>241</v>
      </c>
      <c r="Q56" s="84"/>
      <c r="R56" s="113"/>
      <c r="S56" s="85"/>
      <c r="T56" s="85"/>
      <c r="U56" s="112"/>
      <c r="V56" s="108"/>
      <c r="W56" s="109"/>
      <c r="X56" s="85"/>
      <c r="Y56" s="85"/>
      <c r="Z56" s="85"/>
      <c r="AA56" s="85"/>
      <c r="AB56" s="85"/>
      <c r="AC56" s="85"/>
      <c r="AD56" s="85"/>
    </row>
    <row r="57" spans="1:30" ht="15.6" outlineLevel="1">
      <c r="A57" s="82"/>
      <c r="B57" s="84" t="str">
        <f t="shared" si="5"/>
        <v/>
      </c>
      <c r="C57" s="189"/>
      <c r="D57" s="186"/>
      <c r="E57" s="82"/>
      <c r="F57" s="82"/>
      <c r="G57" s="106"/>
      <c r="H57" s="106"/>
      <c r="I57" s="81"/>
      <c r="J57" s="82"/>
      <c r="K57" s="106"/>
      <c r="L57" s="106"/>
      <c r="M57" s="106"/>
      <c r="N57" s="106"/>
      <c r="O57" s="83"/>
      <c r="P57" s="89" t="s">
        <v>241</v>
      </c>
      <c r="Q57" s="84"/>
      <c r="R57" s="113"/>
      <c r="S57" s="85"/>
      <c r="T57" s="85"/>
      <c r="U57" s="112"/>
      <c r="V57" s="108"/>
      <c r="W57" s="109"/>
      <c r="X57" s="85"/>
      <c r="Y57" s="85"/>
      <c r="Z57" s="85"/>
      <c r="AA57" s="85"/>
      <c r="AB57" s="85"/>
      <c r="AC57" s="85"/>
      <c r="AD57" s="85"/>
    </row>
    <row r="58" spans="1:30" ht="45" outlineLevel="1">
      <c r="A58" s="102">
        <v>18</v>
      </c>
      <c r="B58" s="84">
        <f t="shared" si="5"/>
        <v>18</v>
      </c>
      <c r="C58" s="189" t="str">
        <f t="shared" si="3"/>
        <v>IVF018</v>
      </c>
      <c r="D58" s="80" t="s">
        <v>24</v>
      </c>
      <c r="E58" s="102">
        <v>1</v>
      </c>
      <c r="F58" s="101" t="s">
        <v>7</v>
      </c>
      <c r="G58" s="103">
        <v>731250</v>
      </c>
      <c r="H58" s="104">
        <f>ROUND(E58*G58,0)</f>
        <v>731250</v>
      </c>
      <c r="I58" s="105">
        <f>E58</f>
        <v>1</v>
      </c>
      <c r="J58" s="102" t="str">
        <f>F58</f>
        <v>No</v>
      </c>
      <c r="K58" s="104">
        <f>G58</f>
        <v>731250</v>
      </c>
      <c r="L58" s="104">
        <f>ROUND(I58*K58,0)</f>
        <v>731250</v>
      </c>
      <c r="M58" s="106">
        <f>IF(L58&gt;H58,L58-H58,0)</f>
        <v>0</v>
      </c>
      <c r="N58" s="104">
        <f>IF(H58&gt;L58,H58-L58,0)</f>
        <v>0</v>
      </c>
      <c r="O58" s="83" t="s">
        <v>568</v>
      </c>
      <c r="P58" s="89" t="s">
        <v>241</v>
      </c>
      <c r="Q58" s="84"/>
      <c r="R58" s="85"/>
      <c r="S58" s="85"/>
      <c r="T58" s="85"/>
      <c r="U58" s="112"/>
      <c r="V58" s="108"/>
      <c r="W58" s="109"/>
      <c r="X58" s="85"/>
      <c r="Y58" s="85"/>
      <c r="Z58" s="85"/>
      <c r="AA58" s="85"/>
      <c r="AB58" s="85"/>
      <c r="AC58" s="85"/>
      <c r="AD58" s="85"/>
    </row>
    <row r="59" spans="1:30" ht="15.6" outlineLevel="1">
      <c r="A59" s="82"/>
      <c r="B59" s="84" t="str">
        <f t="shared" si="5"/>
        <v/>
      </c>
      <c r="C59" s="189"/>
      <c r="D59" s="186" t="s">
        <v>672</v>
      </c>
      <c r="E59" s="82"/>
      <c r="F59" s="82"/>
      <c r="G59" s="106"/>
      <c r="H59" s="106"/>
      <c r="I59" s="81"/>
      <c r="J59" s="82"/>
      <c r="K59" s="106"/>
      <c r="L59" s="106"/>
      <c r="M59" s="106"/>
      <c r="N59" s="106"/>
      <c r="O59" s="83"/>
      <c r="P59" s="89" t="s">
        <v>241</v>
      </c>
      <c r="Q59" s="84"/>
      <c r="R59" s="113"/>
      <c r="S59" s="85"/>
      <c r="T59" s="85"/>
      <c r="U59" s="112"/>
      <c r="V59" s="108"/>
      <c r="W59" s="109"/>
      <c r="X59" s="85"/>
      <c r="Y59" s="85"/>
      <c r="Z59" s="85"/>
      <c r="AA59" s="85"/>
      <c r="AB59" s="85"/>
      <c r="AC59" s="85"/>
      <c r="AD59" s="85"/>
    </row>
    <row r="60" spans="1:30" ht="15.6" outlineLevel="1">
      <c r="A60" s="82"/>
      <c r="B60" s="84" t="str">
        <f t="shared" si="5"/>
        <v/>
      </c>
      <c r="C60" s="189"/>
      <c r="D60" s="186"/>
      <c r="E60" s="82"/>
      <c r="F60" s="82"/>
      <c r="G60" s="106"/>
      <c r="H60" s="106"/>
      <c r="I60" s="81"/>
      <c r="J60" s="82"/>
      <c r="K60" s="106"/>
      <c r="L60" s="106"/>
      <c r="M60" s="106"/>
      <c r="N60" s="106"/>
      <c r="O60" s="83"/>
      <c r="P60" s="89" t="s">
        <v>241</v>
      </c>
      <c r="Q60" s="84"/>
      <c r="R60" s="113"/>
      <c r="S60" s="85"/>
      <c r="T60" s="85"/>
      <c r="U60" s="112"/>
      <c r="V60" s="108"/>
      <c r="W60" s="109"/>
      <c r="X60" s="85"/>
      <c r="Y60" s="85"/>
      <c r="Z60" s="85"/>
      <c r="AA60" s="85"/>
      <c r="AB60" s="85"/>
      <c r="AC60" s="85"/>
      <c r="AD60" s="85"/>
    </row>
    <row r="61" spans="1:30" ht="45" outlineLevel="1">
      <c r="A61" s="102">
        <v>19</v>
      </c>
      <c r="B61" s="84">
        <f t="shared" si="5"/>
        <v>19</v>
      </c>
      <c r="C61" s="189" t="str">
        <f t="shared" si="3"/>
        <v>IVF019</v>
      </c>
      <c r="D61" s="80" t="s">
        <v>25</v>
      </c>
      <c r="E61" s="102">
        <v>1</v>
      </c>
      <c r="F61" s="101" t="s">
        <v>7</v>
      </c>
      <c r="G61" s="103">
        <v>75625</v>
      </c>
      <c r="H61" s="104">
        <f>ROUND(E61*G61,0)</f>
        <v>75625</v>
      </c>
      <c r="I61" s="105">
        <f>E61</f>
        <v>1</v>
      </c>
      <c r="J61" s="102" t="str">
        <f>F61</f>
        <v>No</v>
      </c>
      <c r="K61" s="104">
        <f>G61</f>
        <v>75625</v>
      </c>
      <c r="L61" s="104">
        <f>ROUND(I61*K61,0)</f>
        <v>75625</v>
      </c>
      <c r="M61" s="106">
        <f>IF(L61&gt;H61,L61-H61,0)</f>
        <v>0</v>
      </c>
      <c r="N61" s="104">
        <f>IF(H61&gt;L61,H61-L61,0)</f>
        <v>0</v>
      </c>
      <c r="O61" s="83" t="s">
        <v>568</v>
      </c>
      <c r="P61" s="89" t="s">
        <v>241</v>
      </c>
      <c r="Q61" s="84"/>
      <c r="R61" s="85"/>
      <c r="S61" s="85"/>
      <c r="T61" s="85"/>
      <c r="U61" s="112"/>
      <c r="V61" s="108"/>
      <c r="W61" s="109"/>
      <c r="X61" s="85"/>
      <c r="Y61" s="85"/>
      <c r="Z61" s="85"/>
      <c r="AA61" s="85"/>
      <c r="AB61" s="85"/>
      <c r="AC61" s="85"/>
      <c r="AD61" s="85"/>
    </row>
    <row r="62" spans="1:30" ht="15.6" outlineLevel="1">
      <c r="A62" s="82"/>
      <c r="B62" s="84" t="str">
        <f t="shared" si="5"/>
        <v/>
      </c>
      <c r="C62" s="189"/>
      <c r="D62" s="186" t="s">
        <v>671</v>
      </c>
      <c r="E62" s="82"/>
      <c r="F62" s="82"/>
      <c r="G62" s="106"/>
      <c r="H62" s="106"/>
      <c r="I62" s="81"/>
      <c r="J62" s="82"/>
      <c r="K62" s="106"/>
      <c r="L62" s="106"/>
      <c r="M62" s="106"/>
      <c r="N62" s="106"/>
      <c r="O62" s="83"/>
      <c r="P62" s="89" t="s">
        <v>241</v>
      </c>
      <c r="Q62" s="84"/>
      <c r="R62" s="113"/>
      <c r="S62" s="85"/>
      <c r="T62" s="85"/>
      <c r="U62" s="112"/>
      <c r="V62" s="108"/>
      <c r="W62" s="109"/>
      <c r="X62" s="85"/>
      <c r="Y62" s="85"/>
      <c r="Z62" s="85"/>
      <c r="AA62" s="85"/>
      <c r="AB62" s="85"/>
      <c r="AC62" s="85"/>
      <c r="AD62" s="85"/>
    </row>
    <row r="63" spans="1:30" ht="15.6" outlineLevel="1">
      <c r="A63" s="82"/>
      <c r="B63" s="84" t="str">
        <f t="shared" si="5"/>
        <v/>
      </c>
      <c r="C63" s="189"/>
      <c r="D63" s="186"/>
      <c r="E63" s="82"/>
      <c r="F63" s="82"/>
      <c r="G63" s="106"/>
      <c r="H63" s="106"/>
      <c r="I63" s="81"/>
      <c r="J63" s="82"/>
      <c r="K63" s="106"/>
      <c r="L63" s="106"/>
      <c r="M63" s="106"/>
      <c r="N63" s="106"/>
      <c r="O63" s="83"/>
      <c r="P63" s="89" t="s">
        <v>241</v>
      </c>
      <c r="Q63" s="84"/>
      <c r="R63" s="113"/>
      <c r="S63" s="85"/>
      <c r="T63" s="85"/>
      <c r="U63" s="112"/>
      <c r="V63" s="108"/>
      <c r="W63" s="109"/>
      <c r="X63" s="85"/>
      <c r="Y63" s="85"/>
      <c r="Z63" s="85"/>
      <c r="AA63" s="85"/>
      <c r="AB63" s="85"/>
      <c r="AC63" s="85"/>
      <c r="AD63" s="85"/>
    </row>
    <row r="64" spans="1:30" ht="45" outlineLevel="1">
      <c r="A64" s="102">
        <v>20</v>
      </c>
      <c r="B64" s="84">
        <f t="shared" si="5"/>
        <v>20</v>
      </c>
      <c r="C64" s="189" t="str">
        <f t="shared" si="3"/>
        <v>IVF020</v>
      </c>
      <c r="D64" s="80" t="s">
        <v>26</v>
      </c>
      <c r="E64" s="102">
        <v>1</v>
      </c>
      <c r="F64" s="101" t="s">
        <v>7</v>
      </c>
      <c r="G64" s="103">
        <v>41250</v>
      </c>
      <c r="H64" s="104">
        <f>ROUND(E64*G64,0)</f>
        <v>41250</v>
      </c>
      <c r="I64" s="105">
        <f>E64</f>
        <v>1</v>
      </c>
      <c r="J64" s="102" t="str">
        <f>F64</f>
        <v>No</v>
      </c>
      <c r="K64" s="104">
        <f>G64</f>
        <v>41250</v>
      </c>
      <c r="L64" s="104">
        <f>ROUND(I64*K64,0)</f>
        <v>41250</v>
      </c>
      <c r="M64" s="106">
        <f>IF(L64&gt;H64,L64-H64,0)</f>
        <v>0</v>
      </c>
      <c r="N64" s="104">
        <f>IF(H64&gt;L64,H64-L64,0)</f>
        <v>0</v>
      </c>
      <c r="O64" s="83" t="s">
        <v>568</v>
      </c>
      <c r="P64" s="89" t="s">
        <v>241</v>
      </c>
      <c r="Q64" s="84"/>
      <c r="R64" s="85"/>
      <c r="S64" s="85"/>
      <c r="T64" s="85"/>
      <c r="U64" s="112"/>
      <c r="V64" s="108"/>
      <c r="W64" s="109"/>
      <c r="X64" s="85"/>
      <c r="Y64" s="85"/>
      <c r="Z64" s="85"/>
      <c r="AA64" s="85"/>
      <c r="AB64" s="85"/>
      <c r="AC64" s="85"/>
      <c r="AD64" s="85"/>
    </row>
    <row r="65" spans="1:30" ht="15.6" outlineLevel="1">
      <c r="A65" s="82"/>
      <c r="B65" s="84" t="str">
        <f t="shared" si="5"/>
        <v/>
      </c>
      <c r="C65" s="189"/>
      <c r="D65" s="186" t="s">
        <v>671</v>
      </c>
      <c r="E65" s="82"/>
      <c r="F65" s="82"/>
      <c r="G65" s="106"/>
      <c r="H65" s="106"/>
      <c r="I65" s="81"/>
      <c r="J65" s="82"/>
      <c r="K65" s="106"/>
      <c r="L65" s="106"/>
      <c r="M65" s="106"/>
      <c r="N65" s="106"/>
      <c r="O65" s="83"/>
      <c r="P65" s="89" t="s">
        <v>241</v>
      </c>
      <c r="Q65" s="84"/>
      <c r="R65" s="113"/>
      <c r="S65" s="85"/>
      <c r="T65" s="85"/>
      <c r="U65" s="112"/>
      <c r="V65" s="108"/>
      <c r="W65" s="109"/>
      <c r="X65" s="85"/>
      <c r="Y65" s="85"/>
      <c r="Z65" s="85"/>
      <c r="AA65" s="85"/>
      <c r="AB65" s="85"/>
      <c r="AC65" s="85"/>
      <c r="AD65" s="85"/>
    </row>
    <row r="66" spans="1:30" ht="15.6" outlineLevel="1">
      <c r="A66" s="82"/>
      <c r="B66" s="84" t="str">
        <f t="shared" si="5"/>
        <v/>
      </c>
      <c r="C66" s="189"/>
      <c r="D66" s="186"/>
      <c r="E66" s="82"/>
      <c r="F66" s="82"/>
      <c r="G66" s="106"/>
      <c r="H66" s="106"/>
      <c r="I66" s="81"/>
      <c r="J66" s="82"/>
      <c r="K66" s="106"/>
      <c r="L66" s="106"/>
      <c r="M66" s="106"/>
      <c r="N66" s="106"/>
      <c r="O66" s="83"/>
      <c r="P66" s="89" t="s">
        <v>241</v>
      </c>
      <c r="Q66" s="84"/>
      <c r="R66" s="113"/>
      <c r="S66" s="85"/>
      <c r="T66" s="85"/>
      <c r="U66" s="112"/>
      <c r="V66" s="108"/>
      <c r="W66" s="109"/>
      <c r="X66" s="85"/>
      <c r="Y66" s="85"/>
      <c r="Z66" s="85"/>
      <c r="AA66" s="85"/>
      <c r="AB66" s="85"/>
      <c r="AC66" s="85"/>
      <c r="AD66" s="85"/>
    </row>
    <row r="67" spans="1:30" ht="45" outlineLevel="1">
      <c r="A67" s="102">
        <v>21</v>
      </c>
      <c r="B67" s="84">
        <f t="shared" si="5"/>
        <v>21</v>
      </c>
      <c r="C67" s="189" t="str">
        <f t="shared" si="3"/>
        <v>IVF021</v>
      </c>
      <c r="D67" s="80" t="s">
        <v>27</v>
      </c>
      <c r="E67" s="102">
        <v>1</v>
      </c>
      <c r="F67" s="101" t="s">
        <v>7</v>
      </c>
      <c r="G67" s="103">
        <v>250000</v>
      </c>
      <c r="H67" s="104">
        <f>ROUND(E67*G67,0)</f>
        <v>250000</v>
      </c>
      <c r="I67" s="105">
        <f>E67</f>
        <v>1</v>
      </c>
      <c r="J67" s="102" t="str">
        <f>F67</f>
        <v>No</v>
      </c>
      <c r="K67" s="104">
        <f>G67</f>
        <v>250000</v>
      </c>
      <c r="L67" s="104">
        <f>ROUND(I67*K67,0)</f>
        <v>250000</v>
      </c>
      <c r="M67" s="106">
        <f>IF(L67&gt;H67,L67-H67,0)</f>
        <v>0</v>
      </c>
      <c r="N67" s="104">
        <f>IF(H67&gt;L67,H67-L67,0)</f>
        <v>0</v>
      </c>
      <c r="O67" s="83" t="s">
        <v>568</v>
      </c>
      <c r="P67" s="89" t="s">
        <v>241</v>
      </c>
      <c r="Q67" s="84"/>
      <c r="R67" s="85"/>
      <c r="S67" s="85"/>
      <c r="T67" s="85"/>
      <c r="U67" s="112"/>
      <c r="V67" s="108"/>
      <c r="W67" s="109"/>
      <c r="X67" s="85"/>
      <c r="Y67" s="85"/>
      <c r="Z67" s="85"/>
      <c r="AA67" s="85"/>
      <c r="AB67" s="85"/>
      <c r="AC67" s="85"/>
      <c r="AD67" s="85"/>
    </row>
    <row r="68" spans="1:30" ht="15.6" outlineLevel="1">
      <c r="A68" s="82"/>
      <c r="B68" s="84" t="str">
        <f t="shared" si="5"/>
        <v/>
      </c>
      <c r="C68" s="189"/>
      <c r="D68" s="186" t="s">
        <v>672</v>
      </c>
      <c r="E68" s="82"/>
      <c r="F68" s="82"/>
      <c r="G68" s="106"/>
      <c r="H68" s="106"/>
      <c r="I68" s="81"/>
      <c r="J68" s="82"/>
      <c r="K68" s="106"/>
      <c r="L68" s="106"/>
      <c r="M68" s="106"/>
      <c r="N68" s="106"/>
      <c r="O68" s="83"/>
      <c r="P68" s="89" t="s">
        <v>241</v>
      </c>
      <c r="Q68" s="84"/>
      <c r="R68" s="113"/>
      <c r="S68" s="85"/>
      <c r="T68" s="85"/>
      <c r="U68" s="112"/>
      <c r="V68" s="108"/>
      <c r="W68" s="109"/>
      <c r="X68" s="85"/>
      <c r="Y68" s="85"/>
      <c r="Z68" s="85"/>
      <c r="AA68" s="85"/>
      <c r="AB68" s="85"/>
      <c r="AC68" s="85"/>
      <c r="AD68" s="85"/>
    </row>
    <row r="69" spans="1:30" ht="15.6" outlineLevel="1">
      <c r="A69" s="82"/>
      <c r="B69" s="84" t="str">
        <f t="shared" si="5"/>
        <v/>
      </c>
      <c r="C69" s="189"/>
      <c r="D69" s="186"/>
      <c r="E69" s="82"/>
      <c r="F69" s="82"/>
      <c r="G69" s="106"/>
      <c r="H69" s="106"/>
      <c r="I69" s="81"/>
      <c r="J69" s="82"/>
      <c r="K69" s="106"/>
      <c r="L69" s="106"/>
      <c r="M69" s="106"/>
      <c r="N69" s="106"/>
      <c r="O69" s="83"/>
      <c r="P69" s="89" t="s">
        <v>241</v>
      </c>
      <c r="Q69" s="84"/>
      <c r="R69" s="113"/>
      <c r="S69" s="85"/>
      <c r="T69" s="85"/>
      <c r="U69" s="112"/>
      <c r="V69" s="108"/>
      <c r="W69" s="109"/>
      <c r="X69" s="85"/>
      <c r="Y69" s="85"/>
      <c r="Z69" s="85"/>
      <c r="AA69" s="85"/>
      <c r="AB69" s="85"/>
      <c r="AC69" s="85"/>
      <c r="AD69" s="85"/>
    </row>
    <row r="70" spans="1:30" ht="45" outlineLevel="1">
      <c r="A70" s="102">
        <v>22</v>
      </c>
      <c r="B70" s="84">
        <f t="shared" si="5"/>
        <v>22</v>
      </c>
      <c r="C70" s="189" t="str">
        <f t="shared" si="3"/>
        <v>IVF022</v>
      </c>
      <c r="D70" s="80" t="s">
        <v>28</v>
      </c>
      <c r="E70" s="102">
        <v>1</v>
      </c>
      <c r="F70" s="101" t="s">
        <v>7</v>
      </c>
      <c r="G70" s="103">
        <v>34500</v>
      </c>
      <c r="H70" s="104">
        <f>ROUND(E70*G70,0)</f>
        <v>34500</v>
      </c>
      <c r="I70" s="105">
        <f>E70</f>
        <v>1</v>
      </c>
      <c r="J70" s="102" t="str">
        <f>F70</f>
        <v>No</v>
      </c>
      <c r="K70" s="104">
        <f>G70</f>
        <v>34500</v>
      </c>
      <c r="L70" s="104">
        <f>ROUND(I70*K70,0)</f>
        <v>34500</v>
      </c>
      <c r="M70" s="106">
        <f>IF(L70&gt;H70,L70-H70,0)</f>
        <v>0</v>
      </c>
      <c r="N70" s="104">
        <f>IF(H70&gt;L70,H70-L70,0)</f>
        <v>0</v>
      </c>
      <c r="O70" s="83" t="s">
        <v>568</v>
      </c>
      <c r="P70" s="89" t="s">
        <v>241</v>
      </c>
      <c r="Q70" s="84"/>
      <c r="R70" s="85"/>
      <c r="S70" s="85"/>
      <c r="T70" s="85"/>
      <c r="U70" s="112"/>
      <c r="V70" s="108"/>
      <c r="W70" s="109"/>
      <c r="X70" s="85"/>
      <c r="Y70" s="85"/>
      <c r="Z70" s="85"/>
      <c r="AA70" s="85"/>
      <c r="AB70" s="85"/>
      <c r="AC70" s="85"/>
      <c r="AD70" s="85"/>
    </row>
    <row r="71" spans="1:30" ht="15.6" outlineLevel="1">
      <c r="A71" s="82"/>
      <c r="B71" s="84" t="str">
        <f t="shared" si="5"/>
        <v/>
      </c>
      <c r="C71" s="189"/>
      <c r="D71" s="186" t="s">
        <v>671</v>
      </c>
      <c r="E71" s="82"/>
      <c r="F71" s="82"/>
      <c r="G71" s="106"/>
      <c r="H71" s="106"/>
      <c r="I71" s="81"/>
      <c r="J71" s="82"/>
      <c r="K71" s="106"/>
      <c r="L71" s="106"/>
      <c r="M71" s="106"/>
      <c r="N71" s="106"/>
      <c r="O71" s="83"/>
      <c r="P71" s="89" t="s">
        <v>241</v>
      </c>
      <c r="Q71" s="84"/>
      <c r="R71" s="85"/>
      <c r="S71" s="85"/>
      <c r="T71" s="85"/>
      <c r="U71" s="112"/>
      <c r="V71" s="108"/>
      <c r="W71" s="109"/>
      <c r="X71" s="85"/>
      <c r="Y71" s="85"/>
      <c r="Z71" s="85"/>
      <c r="AA71" s="85"/>
      <c r="AB71" s="85"/>
      <c r="AC71" s="85"/>
      <c r="AD71" s="85"/>
    </row>
    <row r="72" spans="1:30" ht="15.6" outlineLevel="1">
      <c r="A72" s="82"/>
      <c r="B72" s="84" t="str">
        <f t="shared" si="5"/>
        <v/>
      </c>
      <c r="C72" s="189"/>
      <c r="D72" s="186"/>
      <c r="E72" s="82"/>
      <c r="F72" s="82"/>
      <c r="G72" s="106"/>
      <c r="H72" s="106"/>
      <c r="I72" s="81"/>
      <c r="J72" s="82"/>
      <c r="K72" s="106"/>
      <c r="L72" s="106"/>
      <c r="M72" s="106"/>
      <c r="N72" s="106"/>
      <c r="O72" s="83"/>
      <c r="P72" s="89" t="s">
        <v>241</v>
      </c>
      <c r="Q72" s="84"/>
      <c r="R72" s="85"/>
      <c r="S72" s="85"/>
      <c r="T72" s="85"/>
      <c r="U72" s="112"/>
      <c r="V72" s="108"/>
      <c r="W72" s="109"/>
      <c r="X72" s="85"/>
      <c r="Y72" s="85"/>
      <c r="Z72" s="85"/>
      <c r="AA72" s="85"/>
      <c r="AB72" s="85"/>
      <c r="AC72" s="85"/>
      <c r="AD72" s="85"/>
    </row>
    <row r="73" spans="1:30" ht="45" outlineLevel="1">
      <c r="A73" s="102">
        <v>23</v>
      </c>
      <c r="B73" s="84">
        <f t="shared" si="5"/>
        <v>23</v>
      </c>
      <c r="C73" s="189" t="str">
        <f t="shared" ref="C73:C134" si="6">IF(ISBLANK(B73), "", IF(B73&lt;10, "IVF00" &amp; B73, IF(AND(B73&gt;=10, B73&lt;=99), "IVF0" &amp; B73, IF(B73&gt;99, "IVF" &amp; B73))))</f>
        <v>IVF023</v>
      </c>
      <c r="D73" s="80" t="s">
        <v>29</v>
      </c>
      <c r="E73" s="102">
        <v>1</v>
      </c>
      <c r="F73" s="101" t="s">
        <v>7</v>
      </c>
      <c r="G73" s="103">
        <v>563750</v>
      </c>
      <c r="H73" s="104">
        <f>ROUND(E73*G73,0)</f>
        <v>563750</v>
      </c>
      <c r="I73" s="105">
        <f>E73</f>
        <v>1</v>
      </c>
      <c r="J73" s="102" t="str">
        <f>F73</f>
        <v>No</v>
      </c>
      <c r="K73" s="104">
        <f>G73</f>
        <v>563750</v>
      </c>
      <c r="L73" s="104">
        <f>ROUND(I73*K73,0)</f>
        <v>563750</v>
      </c>
      <c r="M73" s="106">
        <f>IF(L73&gt;H73,L73-H73,0)</f>
        <v>0</v>
      </c>
      <c r="N73" s="104">
        <f>IF(H73&gt;L73,H73-L73,0)</f>
        <v>0</v>
      </c>
      <c r="O73" s="83" t="s">
        <v>568</v>
      </c>
      <c r="P73" s="89" t="s">
        <v>241</v>
      </c>
      <c r="Q73" s="84"/>
      <c r="R73" s="85"/>
      <c r="S73" s="85"/>
      <c r="T73" s="85"/>
      <c r="U73" s="112"/>
      <c r="V73" s="108"/>
      <c r="W73" s="109"/>
      <c r="X73" s="85"/>
      <c r="Y73" s="85"/>
      <c r="Z73" s="85"/>
      <c r="AA73" s="85"/>
      <c r="AB73" s="85"/>
      <c r="AC73" s="85"/>
      <c r="AD73" s="85"/>
    </row>
    <row r="74" spans="1:30" ht="15.6" outlineLevel="1">
      <c r="A74" s="82"/>
      <c r="B74" s="84" t="str">
        <f t="shared" ref="B74:B137" si="7">IF(ISBLANK(A74),"",A74)</f>
        <v/>
      </c>
      <c r="C74" s="189"/>
      <c r="D74" s="186" t="s">
        <v>671</v>
      </c>
      <c r="E74" s="82"/>
      <c r="F74" s="82"/>
      <c r="G74" s="106"/>
      <c r="H74" s="106"/>
      <c r="I74" s="81"/>
      <c r="J74" s="82"/>
      <c r="K74" s="106"/>
      <c r="L74" s="106"/>
      <c r="M74" s="106"/>
      <c r="N74" s="106"/>
      <c r="O74" s="83"/>
      <c r="P74" s="89" t="s">
        <v>241</v>
      </c>
      <c r="Q74" s="84"/>
      <c r="R74" s="85"/>
      <c r="S74" s="85"/>
      <c r="T74" s="85"/>
      <c r="U74" s="112"/>
      <c r="V74" s="108"/>
      <c r="W74" s="109"/>
      <c r="X74" s="85"/>
      <c r="Y74" s="85"/>
      <c r="Z74" s="85"/>
      <c r="AA74" s="85"/>
      <c r="AB74" s="85"/>
      <c r="AC74" s="85"/>
      <c r="AD74" s="85"/>
    </row>
    <row r="75" spans="1:30" ht="15.6" outlineLevel="1">
      <c r="A75" s="82"/>
      <c r="B75" s="84" t="str">
        <f t="shared" si="7"/>
        <v/>
      </c>
      <c r="C75" s="189"/>
      <c r="D75" s="186"/>
      <c r="E75" s="82"/>
      <c r="F75" s="82"/>
      <c r="G75" s="106"/>
      <c r="H75" s="106"/>
      <c r="I75" s="81"/>
      <c r="J75" s="82"/>
      <c r="K75" s="106"/>
      <c r="L75" s="106"/>
      <c r="M75" s="106"/>
      <c r="N75" s="106"/>
      <c r="O75" s="83"/>
      <c r="P75" s="89" t="s">
        <v>241</v>
      </c>
      <c r="Q75" s="84"/>
      <c r="R75" s="85"/>
      <c r="S75" s="85"/>
      <c r="T75" s="85"/>
      <c r="U75" s="112"/>
      <c r="V75" s="108"/>
      <c r="W75" s="109"/>
      <c r="X75" s="85"/>
      <c r="Y75" s="85"/>
      <c r="Z75" s="85"/>
      <c r="AA75" s="85"/>
      <c r="AB75" s="85"/>
      <c r="AC75" s="85"/>
      <c r="AD75" s="85"/>
    </row>
    <row r="76" spans="1:30" s="118" customFormat="1" ht="45" outlineLevel="1">
      <c r="A76" s="102">
        <v>24</v>
      </c>
      <c r="B76" s="84">
        <f t="shared" si="7"/>
        <v>24</v>
      </c>
      <c r="C76" s="189" t="str">
        <f t="shared" si="6"/>
        <v>IVF024</v>
      </c>
      <c r="D76" s="80" t="s">
        <v>30</v>
      </c>
      <c r="E76" s="102">
        <v>1</v>
      </c>
      <c r="F76" s="101" t="s">
        <v>7</v>
      </c>
      <c r="G76" s="103">
        <v>103125</v>
      </c>
      <c r="H76" s="104">
        <f>ROUND(E76*G76,0)</f>
        <v>103125</v>
      </c>
      <c r="I76" s="105">
        <f>E76</f>
        <v>1</v>
      </c>
      <c r="J76" s="102" t="str">
        <f>F76</f>
        <v>No</v>
      </c>
      <c r="K76" s="104">
        <f>G76</f>
        <v>103125</v>
      </c>
      <c r="L76" s="104">
        <f>ROUND(I76*K76,0)</f>
        <v>103125</v>
      </c>
      <c r="M76" s="106">
        <f>IF(L76&gt;H76,L76-H76,0)</f>
        <v>0</v>
      </c>
      <c r="N76" s="104">
        <f>IF(H76&gt;L76,H76-L76,0)</f>
        <v>0</v>
      </c>
      <c r="O76" s="83" t="s">
        <v>568</v>
      </c>
      <c r="P76" s="89" t="s">
        <v>241</v>
      </c>
      <c r="Q76" s="84"/>
      <c r="R76" s="85"/>
      <c r="S76" s="114"/>
      <c r="T76" s="114"/>
      <c r="U76" s="115"/>
      <c r="V76" s="116"/>
      <c r="W76" s="117"/>
      <c r="X76" s="114"/>
      <c r="Y76" s="114"/>
      <c r="Z76" s="114"/>
      <c r="AA76" s="114"/>
      <c r="AB76" s="114"/>
      <c r="AC76" s="114"/>
      <c r="AD76" s="114"/>
    </row>
    <row r="77" spans="1:30" ht="15.6" outlineLevel="1">
      <c r="A77" s="82"/>
      <c r="B77" s="84" t="str">
        <f t="shared" si="7"/>
        <v/>
      </c>
      <c r="C77" s="189"/>
      <c r="D77" s="186" t="s">
        <v>672</v>
      </c>
      <c r="E77" s="82"/>
      <c r="F77" s="82"/>
      <c r="G77" s="106"/>
      <c r="H77" s="106"/>
      <c r="I77" s="81"/>
      <c r="J77" s="82"/>
      <c r="K77" s="106"/>
      <c r="L77" s="106"/>
      <c r="M77" s="106"/>
      <c r="N77" s="106"/>
      <c r="O77" s="83"/>
      <c r="P77" s="89" t="s">
        <v>241</v>
      </c>
      <c r="Q77" s="84"/>
      <c r="R77" s="85"/>
      <c r="S77" s="85"/>
      <c r="T77" s="85"/>
      <c r="U77" s="112"/>
      <c r="V77" s="108"/>
      <c r="W77" s="109"/>
      <c r="X77" s="85"/>
      <c r="Y77" s="85"/>
      <c r="Z77" s="85"/>
      <c r="AA77" s="85"/>
      <c r="AB77" s="85"/>
      <c r="AC77" s="85"/>
      <c r="AD77" s="85"/>
    </row>
    <row r="78" spans="1:30" ht="15.6" outlineLevel="1">
      <c r="A78" s="82"/>
      <c r="B78" s="84" t="str">
        <f t="shared" si="7"/>
        <v/>
      </c>
      <c r="C78" s="189"/>
      <c r="D78" s="186"/>
      <c r="E78" s="82"/>
      <c r="F78" s="82"/>
      <c r="G78" s="106"/>
      <c r="H78" s="106"/>
      <c r="I78" s="81"/>
      <c r="J78" s="82"/>
      <c r="K78" s="106"/>
      <c r="L78" s="106"/>
      <c r="M78" s="106"/>
      <c r="N78" s="106"/>
      <c r="O78" s="83"/>
      <c r="P78" s="89" t="s">
        <v>241</v>
      </c>
      <c r="Q78" s="84"/>
      <c r="R78" s="85"/>
      <c r="S78" s="85"/>
      <c r="T78" s="85"/>
      <c r="U78" s="112"/>
      <c r="V78" s="108"/>
      <c r="W78" s="109"/>
      <c r="X78" s="85"/>
      <c r="Y78" s="85"/>
      <c r="Z78" s="85"/>
      <c r="AA78" s="85"/>
      <c r="AB78" s="85"/>
      <c r="AC78" s="85"/>
      <c r="AD78" s="85"/>
    </row>
    <row r="79" spans="1:30" ht="45" outlineLevel="1">
      <c r="A79" s="102">
        <v>25</v>
      </c>
      <c r="B79" s="84">
        <f t="shared" si="7"/>
        <v>25</v>
      </c>
      <c r="C79" s="189" t="str">
        <f t="shared" si="6"/>
        <v>IVF025</v>
      </c>
      <c r="D79" s="80" t="s">
        <v>31</v>
      </c>
      <c r="E79" s="102">
        <v>1</v>
      </c>
      <c r="F79" s="101" t="s">
        <v>7</v>
      </c>
      <c r="G79" s="103">
        <v>225000</v>
      </c>
      <c r="H79" s="104">
        <f>ROUND(E79*G79,0)</f>
        <v>225000</v>
      </c>
      <c r="I79" s="105">
        <f>E79</f>
        <v>1</v>
      </c>
      <c r="J79" s="102" t="str">
        <f>F79</f>
        <v>No</v>
      </c>
      <c r="K79" s="104">
        <f>G79</f>
        <v>225000</v>
      </c>
      <c r="L79" s="104">
        <f>ROUND(I79*K79,0)</f>
        <v>225000</v>
      </c>
      <c r="M79" s="106">
        <f>IF(L79&gt;H79,L79-H79,0)</f>
        <v>0</v>
      </c>
      <c r="N79" s="104">
        <f>IF(H79&gt;L79,H79-L79,0)</f>
        <v>0</v>
      </c>
      <c r="O79" s="83" t="s">
        <v>568</v>
      </c>
      <c r="P79" s="89" t="s">
        <v>241</v>
      </c>
      <c r="Q79" s="84"/>
      <c r="R79" s="85"/>
      <c r="S79" s="85"/>
      <c r="T79" s="85"/>
      <c r="U79" s="112"/>
      <c r="V79" s="108"/>
      <c r="W79" s="109"/>
      <c r="X79" s="85"/>
      <c r="Y79" s="85"/>
      <c r="Z79" s="85"/>
      <c r="AA79" s="85"/>
      <c r="AB79" s="85"/>
      <c r="AC79" s="85"/>
      <c r="AD79" s="85"/>
    </row>
    <row r="80" spans="1:30" ht="15.6" outlineLevel="1">
      <c r="A80" s="82"/>
      <c r="B80" s="84" t="str">
        <f t="shared" si="7"/>
        <v/>
      </c>
      <c r="C80" s="189"/>
      <c r="D80" s="186" t="s">
        <v>672</v>
      </c>
      <c r="E80" s="82"/>
      <c r="F80" s="82"/>
      <c r="G80" s="106"/>
      <c r="H80" s="106"/>
      <c r="I80" s="81"/>
      <c r="J80" s="82"/>
      <c r="K80" s="106"/>
      <c r="L80" s="106"/>
      <c r="M80" s="106"/>
      <c r="N80" s="106"/>
      <c r="O80" s="83"/>
      <c r="P80" s="89" t="s">
        <v>241</v>
      </c>
      <c r="Q80" s="84"/>
      <c r="R80" s="85"/>
      <c r="S80" s="85"/>
      <c r="T80" s="85"/>
      <c r="U80" s="112"/>
      <c r="V80" s="108"/>
      <c r="W80" s="109"/>
      <c r="X80" s="85"/>
      <c r="Y80" s="85"/>
      <c r="Z80" s="85"/>
      <c r="AA80" s="85"/>
      <c r="AB80" s="85"/>
      <c r="AC80" s="85"/>
      <c r="AD80" s="85"/>
    </row>
    <row r="81" spans="1:30" ht="15.6" outlineLevel="1">
      <c r="A81" s="82"/>
      <c r="B81" s="84" t="str">
        <f t="shared" si="7"/>
        <v/>
      </c>
      <c r="C81" s="189"/>
      <c r="D81" s="186"/>
      <c r="E81" s="82"/>
      <c r="F81" s="82"/>
      <c r="G81" s="106"/>
      <c r="H81" s="106"/>
      <c r="I81" s="81"/>
      <c r="J81" s="82"/>
      <c r="K81" s="106"/>
      <c r="L81" s="106"/>
      <c r="M81" s="106"/>
      <c r="N81" s="106"/>
      <c r="O81" s="83"/>
      <c r="P81" s="89" t="s">
        <v>241</v>
      </c>
      <c r="Q81" s="84"/>
      <c r="R81" s="85"/>
      <c r="S81" s="85"/>
      <c r="T81" s="85"/>
      <c r="U81" s="112"/>
      <c r="V81" s="108"/>
      <c r="W81" s="109"/>
      <c r="X81" s="85"/>
      <c r="Y81" s="85"/>
      <c r="Z81" s="85"/>
      <c r="AA81" s="85"/>
      <c r="AB81" s="85"/>
      <c r="AC81" s="85"/>
      <c r="AD81" s="85"/>
    </row>
    <row r="82" spans="1:30" ht="45" outlineLevel="1">
      <c r="A82" s="102">
        <v>26</v>
      </c>
      <c r="B82" s="84">
        <f t="shared" si="7"/>
        <v>26</v>
      </c>
      <c r="C82" s="189" t="str">
        <f t="shared" si="6"/>
        <v>IVF026</v>
      </c>
      <c r="D82" s="80" t="s">
        <v>32</v>
      </c>
      <c r="E82" s="102">
        <v>2</v>
      </c>
      <c r="F82" s="101" t="s">
        <v>7</v>
      </c>
      <c r="G82" s="103">
        <v>61875</v>
      </c>
      <c r="H82" s="104">
        <f>ROUND(E82*G82,0)</f>
        <v>123750</v>
      </c>
      <c r="I82" s="105">
        <f>E82</f>
        <v>2</v>
      </c>
      <c r="J82" s="102" t="str">
        <f>F82</f>
        <v>No</v>
      </c>
      <c r="K82" s="104">
        <f>G82</f>
        <v>61875</v>
      </c>
      <c r="L82" s="104">
        <f>ROUND(I82*K82,0)</f>
        <v>123750</v>
      </c>
      <c r="M82" s="106">
        <f>IF(L82&gt;H82,L82-H82,0)</f>
        <v>0</v>
      </c>
      <c r="N82" s="104">
        <f>IF(H82&gt;L82,H82-L82,0)</f>
        <v>0</v>
      </c>
      <c r="O82" s="83" t="s">
        <v>568</v>
      </c>
      <c r="P82" s="89" t="s">
        <v>241</v>
      </c>
      <c r="Q82" s="84"/>
      <c r="R82" s="85"/>
      <c r="S82" s="85"/>
      <c r="T82" s="85"/>
      <c r="U82" s="112"/>
      <c r="V82" s="108"/>
      <c r="W82" s="109"/>
      <c r="X82" s="85"/>
      <c r="Y82" s="85"/>
      <c r="Z82" s="85"/>
      <c r="AA82" s="85"/>
      <c r="AB82" s="85"/>
      <c r="AC82" s="85"/>
      <c r="AD82" s="85"/>
    </row>
    <row r="83" spans="1:30" ht="15.6" outlineLevel="1">
      <c r="A83" s="82"/>
      <c r="B83" s="84" t="str">
        <f t="shared" si="7"/>
        <v/>
      </c>
      <c r="C83" s="189"/>
      <c r="D83" s="186" t="s">
        <v>671</v>
      </c>
      <c r="E83" s="82"/>
      <c r="F83" s="82"/>
      <c r="G83" s="106"/>
      <c r="H83" s="106"/>
      <c r="I83" s="81"/>
      <c r="J83" s="82"/>
      <c r="K83" s="106"/>
      <c r="L83" s="106"/>
      <c r="M83" s="106"/>
      <c r="N83" s="106"/>
      <c r="O83" s="83"/>
      <c r="P83" s="89" t="s">
        <v>241</v>
      </c>
      <c r="Q83" s="84"/>
      <c r="R83" s="85"/>
      <c r="S83" s="85"/>
      <c r="T83" s="85"/>
      <c r="U83" s="112"/>
      <c r="V83" s="108"/>
      <c r="W83" s="109"/>
      <c r="X83" s="85"/>
      <c r="Y83" s="85"/>
      <c r="Z83" s="85"/>
      <c r="AA83" s="85"/>
      <c r="AB83" s="85"/>
      <c r="AC83" s="85"/>
      <c r="AD83" s="85"/>
    </row>
    <row r="84" spans="1:30" ht="15.6" outlineLevel="1">
      <c r="A84" s="82"/>
      <c r="B84" s="84" t="str">
        <f t="shared" si="7"/>
        <v/>
      </c>
      <c r="C84" s="189"/>
      <c r="D84" s="186"/>
      <c r="E84" s="82"/>
      <c r="F84" s="82"/>
      <c r="G84" s="106"/>
      <c r="H84" s="106"/>
      <c r="I84" s="81"/>
      <c r="J84" s="82"/>
      <c r="K84" s="106"/>
      <c r="L84" s="106"/>
      <c r="M84" s="106"/>
      <c r="N84" s="106"/>
      <c r="O84" s="83"/>
      <c r="P84" s="89" t="s">
        <v>241</v>
      </c>
      <c r="Q84" s="84"/>
      <c r="R84" s="85"/>
      <c r="S84" s="85"/>
      <c r="T84" s="85"/>
      <c r="U84" s="112"/>
      <c r="V84" s="108"/>
      <c r="W84" s="109"/>
      <c r="X84" s="85"/>
      <c r="Y84" s="85"/>
      <c r="Z84" s="85"/>
      <c r="AA84" s="85"/>
      <c r="AB84" s="85"/>
      <c r="AC84" s="85"/>
      <c r="AD84" s="85"/>
    </row>
    <row r="85" spans="1:30" s="118" customFormat="1" ht="45" outlineLevel="1">
      <c r="A85" s="102">
        <v>27</v>
      </c>
      <c r="B85" s="84">
        <f t="shared" si="7"/>
        <v>27</v>
      </c>
      <c r="C85" s="189" t="str">
        <f t="shared" si="6"/>
        <v>IVF027</v>
      </c>
      <c r="D85" s="80" t="s">
        <v>33</v>
      </c>
      <c r="E85" s="102">
        <v>1</v>
      </c>
      <c r="F85" s="101" t="s">
        <v>7</v>
      </c>
      <c r="G85" s="103">
        <v>312500</v>
      </c>
      <c r="H85" s="104">
        <f>ROUND(E85*G85,0)</f>
        <v>312500</v>
      </c>
      <c r="I85" s="105">
        <f>E85</f>
        <v>1</v>
      </c>
      <c r="J85" s="102" t="str">
        <f>F85</f>
        <v>No</v>
      </c>
      <c r="K85" s="104">
        <f>G85</f>
        <v>312500</v>
      </c>
      <c r="L85" s="104">
        <f>ROUND(I85*K85,0)</f>
        <v>312500</v>
      </c>
      <c r="M85" s="106">
        <f>IF(L85&gt;H85,L85-H85,0)</f>
        <v>0</v>
      </c>
      <c r="N85" s="104">
        <f>IF(H85&gt;L85,H85-L85,0)</f>
        <v>0</v>
      </c>
      <c r="O85" s="83" t="s">
        <v>568</v>
      </c>
      <c r="P85" s="89" t="s">
        <v>241</v>
      </c>
      <c r="Q85" s="84"/>
      <c r="R85" s="85"/>
      <c r="S85" s="114"/>
      <c r="T85" s="114"/>
      <c r="U85" s="115"/>
      <c r="V85" s="116"/>
      <c r="W85" s="117"/>
      <c r="X85" s="114"/>
      <c r="Y85" s="114"/>
      <c r="Z85" s="114"/>
      <c r="AA85" s="114"/>
      <c r="AB85" s="114"/>
      <c r="AC85" s="114"/>
      <c r="AD85" s="114"/>
    </row>
    <row r="86" spans="1:30" ht="15.6" outlineLevel="1">
      <c r="A86" s="82"/>
      <c r="B86" s="84" t="str">
        <f t="shared" si="7"/>
        <v/>
      </c>
      <c r="C86" s="189"/>
      <c r="D86" s="186" t="s">
        <v>670</v>
      </c>
      <c r="E86" s="82"/>
      <c r="F86" s="82"/>
      <c r="G86" s="106"/>
      <c r="H86" s="106"/>
      <c r="I86" s="81"/>
      <c r="J86" s="82"/>
      <c r="K86" s="106"/>
      <c r="L86" s="106"/>
      <c r="M86" s="106"/>
      <c r="N86" s="106"/>
      <c r="O86" s="83"/>
      <c r="P86" s="89" t="s">
        <v>241</v>
      </c>
      <c r="Q86" s="84"/>
      <c r="R86" s="85"/>
      <c r="S86" s="85"/>
      <c r="T86" s="85"/>
      <c r="U86" s="112"/>
      <c r="V86" s="108"/>
      <c r="W86" s="109"/>
      <c r="X86" s="85"/>
      <c r="Y86" s="85"/>
      <c r="Z86" s="85"/>
      <c r="AA86" s="85"/>
      <c r="AB86" s="85"/>
      <c r="AC86" s="85"/>
      <c r="AD86" s="85"/>
    </row>
    <row r="87" spans="1:30" ht="15.6" outlineLevel="1">
      <c r="A87" s="82"/>
      <c r="B87" s="84" t="str">
        <f t="shared" si="7"/>
        <v/>
      </c>
      <c r="C87" s="189"/>
      <c r="D87" s="186"/>
      <c r="E87" s="82"/>
      <c r="F87" s="82"/>
      <c r="G87" s="106"/>
      <c r="H87" s="106"/>
      <c r="I87" s="81"/>
      <c r="J87" s="82"/>
      <c r="K87" s="106"/>
      <c r="L87" s="106"/>
      <c r="M87" s="106"/>
      <c r="N87" s="106"/>
      <c r="O87" s="83"/>
      <c r="P87" s="89" t="s">
        <v>241</v>
      </c>
      <c r="Q87" s="84"/>
      <c r="R87" s="85"/>
      <c r="S87" s="85"/>
      <c r="T87" s="85"/>
      <c r="U87" s="112"/>
      <c r="V87" s="108"/>
      <c r="W87" s="109"/>
      <c r="X87" s="85"/>
      <c r="Y87" s="85"/>
      <c r="Z87" s="85"/>
      <c r="AA87" s="85"/>
      <c r="AB87" s="85"/>
      <c r="AC87" s="85"/>
      <c r="AD87" s="85"/>
    </row>
    <row r="88" spans="1:30" ht="45" outlineLevel="1">
      <c r="A88" s="102">
        <v>28</v>
      </c>
      <c r="B88" s="84">
        <f t="shared" si="7"/>
        <v>28</v>
      </c>
      <c r="C88" s="189" t="str">
        <f t="shared" si="6"/>
        <v>IVF028</v>
      </c>
      <c r="D88" s="80" t="s">
        <v>34</v>
      </c>
      <c r="E88" s="102">
        <v>2</v>
      </c>
      <c r="F88" s="101" t="s">
        <v>7</v>
      </c>
      <c r="G88" s="103">
        <v>280000</v>
      </c>
      <c r="H88" s="104">
        <f>ROUND(E88*G88,0)</f>
        <v>560000</v>
      </c>
      <c r="I88" s="105">
        <f>E88</f>
        <v>2</v>
      </c>
      <c r="J88" s="102" t="str">
        <f>F88</f>
        <v>No</v>
      </c>
      <c r="K88" s="104">
        <f>G88</f>
        <v>280000</v>
      </c>
      <c r="L88" s="104">
        <f>ROUND(I88*K88,0)</f>
        <v>560000</v>
      </c>
      <c r="M88" s="106">
        <f>IF(L88&gt;H88,L88-H88,0)</f>
        <v>0</v>
      </c>
      <c r="N88" s="104">
        <f>IF(H88&gt;L88,H88-L88,0)</f>
        <v>0</v>
      </c>
      <c r="O88" s="83" t="s">
        <v>568</v>
      </c>
      <c r="P88" s="89" t="s">
        <v>241</v>
      </c>
      <c r="Q88" s="84"/>
      <c r="R88" s="85"/>
      <c r="S88" s="85"/>
      <c r="T88" s="85"/>
      <c r="U88" s="112"/>
      <c r="V88" s="108"/>
      <c r="W88" s="109"/>
      <c r="X88" s="85"/>
      <c r="Y88" s="85"/>
      <c r="Z88" s="85"/>
      <c r="AA88" s="85"/>
      <c r="AB88" s="85"/>
      <c r="AC88" s="85"/>
      <c r="AD88" s="85"/>
    </row>
    <row r="89" spans="1:30" ht="15.6" outlineLevel="1">
      <c r="A89" s="82"/>
      <c r="B89" s="84" t="str">
        <f t="shared" si="7"/>
        <v/>
      </c>
      <c r="C89" s="189"/>
      <c r="D89" s="186" t="s">
        <v>672</v>
      </c>
      <c r="E89" s="82"/>
      <c r="F89" s="82"/>
      <c r="G89" s="106"/>
      <c r="H89" s="106"/>
      <c r="I89" s="81"/>
      <c r="J89" s="82"/>
      <c r="K89" s="106"/>
      <c r="L89" s="106"/>
      <c r="M89" s="106"/>
      <c r="N89" s="106"/>
      <c r="O89" s="83"/>
      <c r="P89" s="89" t="s">
        <v>241</v>
      </c>
      <c r="Q89" s="84"/>
      <c r="R89" s="85"/>
      <c r="S89" s="85"/>
      <c r="T89" s="85"/>
      <c r="U89" s="112"/>
      <c r="V89" s="108"/>
      <c r="W89" s="109"/>
      <c r="X89" s="85"/>
      <c r="Y89" s="85"/>
      <c r="Z89" s="85"/>
      <c r="AA89" s="85"/>
      <c r="AB89" s="85"/>
      <c r="AC89" s="85"/>
      <c r="AD89" s="85"/>
    </row>
    <row r="90" spans="1:30" ht="15.6" outlineLevel="1">
      <c r="A90" s="82"/>
      <c r="B90" s="84" t="str">
        <f t="shared" si="7"/>
        <v/>
      </c>
      <c r="C90" s="189"/>
      <c r="D90" s="186"/>
      <c r="E90" s="82"/>
      <c r="F90" s="82"/>
      <c r="G90" s="106"/>
      <c r="H90" s="106"/>
      <c r="I90" s="81"/>
      <c r="J90" s="82"/>
      <c r="K90" s="106"/>
      <c r="L90" s="106"/>
      <c r="M90" s="106"/>
      <c r="N90" s="106"/>
      <c r="O90" s="83"/>
      <c r="P90" s="89" t="s">
        <v>241</v>
      </c>
      <c r="Q90" s="84"/>
      <c r="R90" s="85"/>
      <c r="S90" s="85"/>
      <c r="T90" s="85"/>
      <c r="U90" s="112"/>
      <c r="V90" s="108"/>
      <c r="W90" s="109"/>
      <c r="X90" s="85"/>
      <c r="Y90" s="85"/>
      <c r="Z90" s="85"/>
      <c r="AA90" s="85"/>
      <c r="AB90" s="85"/>
      <c r="AC90" s="85"/>
      <c r="AD90" s="85"/>
    </row>
    <row r="91" spans="1:30" ht="45" outlineLevel="1">
      <c r="A91" s="102">
        <v>29</v>
      </c>
      <c r="B91" s="84">
        <f t="shared" si="7"/>
        <v>29</v>
      </c>
      <c r="C91" s="189" t="str">
        <f t="shared" si="6"/>
        <v>IVF029</v>
      </c>
      <c r="D91" s="80" t="s">
        <v>35</v>
      </c>
      <c r="E91" s="102">
        <v>1</v>
      </c>
      <c r="F91" s="101" t="s">
        <v>7</v>
      </c>
      <c r="G91" s="103">
        <v>49500</v>
      </c>
      <c r="H91" s="104">
        <f>ROUND(E91*G91,0)</f>
        <v>49500</v>
      </c>
      <c r="I91" s="105">
        <f>E91</f>
        <v>1</v>
      </c>
      <c r="J91" s="102" t="str">
        <f>F91</f>
        <v>No</v>
      </c>
      <c r="K91" s="104">
        <f>G91</f>
        <v>49500</v>
      </c>
      <c r="L91" s="104">
        <f>ROUND(I91*K91,0)</f>
        <v>49500</v>
      </c>
      <c r="M91" s="106">
        <f>IF(L91&gt;H91,L91-H91,0)</f>
        <v>0</v>
      </c>
      <c r="N91" s="104">
        <f>IF(H91&gt;L91,H91-L91,0)</f>
        <v>0</v>
      </c>
      <c r="O91" s="83" t="s">
        <v>568</v>
      </c>
      <c r="P91" s="89" t="s">
        <v>241</v>
      </c>
      <c r="Q91" s="84"/>
      <c r="R91" s="85"/>
      <c r="S91" s="85"/>
      <c r="T91" s="85"/>
      <c r="U91" s="112"/>
      <c r="V91" s="108"/>
      <c r="W91" s="109"/>
      <c r="X91" s="85"/>
      <c r="Y91" s="85"/>
      <c r="Z91" s="85"/>
      <c r="AA91" s="85"/>
      <c r="AB91" s="85"/>
      <c r="AC91" s="85"/>
      <c r="AD91" s="85"/>
    </row>
    <row r="92" spans="1:30" ht="15.6" outlineLevel="1">
      <c r="A92" s="82"/>
      <c r="B92" s="84" t="str">
        <f t="shared" si="7"/>
        <v/>
      </c>
      <c r="C92" s="189"/>
      <c r="D92" s="186" t="s">
        <v>673</v>
      </c>
      <c r="E92" s="82"/>
      <c r="F92" s="82"/>
      <c r="G92" s="106"/>
      <c r="H92" s="106"/>
      <c r="I92" s="81"/>
      <c r="J92" s="82"/>
      <c r="K92" s="106"/>
      <c r="L92" s="106"/>
      <c r="M92" s="106"/>
      <c r="N92" s="106"/>
      <c r="O92" s="83"/>
      <c r="P92" s="89" t="s">
        <v>241</v>
      </c>
      <c r="Q92" s="84"/>
      <c r="R92" s="85"/>
      <c r="S92" s="85"/>
      <c r="T92" s="85"/>
      <c r="U92" s="112"/>
      <c r="V92" s="108"/>
      <c r="W92" s="109"/>
      <c r="X92" s="85"/>
      <c r="Y92" s="85"/>
      <c r="Z92" s="85"/>
      <c r="AA92" s="85"/>
      <c r="AB92" s="85"/>
      <c r="AC92" s="85"/>
      <c r="AD92" s="85"/>
    </row>
    <row r="93" spans="1:30" ht="15.6" outlineLevel="1">
      <c r="A93" s="82"/>
      <c r="B93" s="84" t="str">
        <f t="shared" si="7"/>
        <v/>
      </c>
      <c r="C93" s="189"/>
      <c r="D93" s="186"/>
      <c r="E93" s="82"/>
      <c r="F93" s="82"/>
      <c r="G93" s="106"/>
      <c r="H93" s="106"/>
      <c r="I93" s="81"/>
      <c r="J93" s="82"/>
      <c r="K93" s="106"/>
      <c r="L93" s="106"/>
      <c r="M93" s="106"/>
      <c r="N93" s="106"/>
      <c r="O93" s="83"/>
      <c r="P93" s="89" t="s">
        <v>241</v>
      </c>
      <c r="Q93" s="84"/>
      <c r="R93" s="85"/>
      <c r="S93" s="85"/>
      <c r="T93" s="85"/>
      <c r="U93" s="112"/>
      <c r="V93" s="108"/>
      <c r="W93" s="109"/>
      <c r="X93" s="85"/>
      <c r="Y93" s="85"/>
      <c r="Z93" s="85"/>
      <c r="AA93" s="85"/>
      <c r="AB93" s="85"/>
      <c r="AC93" s="85"/>
      <c r="AD93" s="85"/>
    </row>
    <row r="94" spans="1:30" ht="45" outlineLevel="1">
      <c r="A94" s="102">
        <v>30</v>
      </c>
      <c r="B94" s="84">
        <f t="shared" si="7"/>
        <v>30</v>
      </c>
      <c r="C94" s="189" t="str">
        <f t="shared" si="6"/>
        <v>IVF030</v>
      </c>
      <c r="D94" s="80" t="s">
        <v>36</v>
      </c>
      <c r="E94" s="102">
        <v>1</v>
      </c>
      <c r="F94" s="101" t="s">
        <v>7</v>
      </c>
      <c r="G94" s="103">
        <v>937500</v>
      </c>
      <c r="H94" s="104">
        <f>ROUND(E94*G94,0)</f>
        <v>937500</v>
      </c>
      <c r="I94" s="105">
        <f>E94</f>
        <v>1</v>
      </c>
      <c r="J94" s="102" t="str">
        <f>F94</f>
        <v>No</v>
      </c>
      <c r="K94" s="104">
        <f>G94</f>
        <v>937500</v>
      </c>
      <c r="L94" s="104">
        <f>ROUND(I94*K94,0)</f>
        <v>937500</v>
      </c>
      <c r="M94" s="106">
        <f>IF(L94&gt;H94,L94-H94,0)</f>
        <v>0</v>
      </c>
      <c r="N94" s="104">
        <f>IF(H94&gt;L94,H94-L94,0)</f>
        <v>0</v>
      </c>
      <c r="O94" s="83" t="s">
        <v>568</v>
      </c>
      <c r="P94" s="89" t="s">
        <v>241</v>
      </c>
      <c r="Q94" s="84"/>
      <c r="R94" s="85"/>
      <c r="S94" s="85"/>
      <c r="T94" s="85"/>
      <c r="U94" s="112"/>
      <c r="V94" s="108"/>
      <c r="W94" s="109"/>
      <c r="X94" s="85"/>
      <c r="Y94" s="85"/>
      <c r="Z94" s="85"/>
      <c r="AA94" s="85"/>
      <c r="AB94" s="85"/>
      <c r="AC94" s="85"/>
      <c r="AD94" s="85"/>
    </row>
    <row r="95" spans="1:30" s="118" customFormat="1" ht="15.6" outlineLevel="1">
      <c r="A95" s="82"/>
      <c r="B95" s="84" t="str">
        <f t="shared" si="7"/>
        <v/>
      </c>
      <c r="C95" s="189"/>
      <c r="D95" s="186" t="s">
        <v>670</v>
      </c>
      <c r="E95" s="82"/>
      <c r="F95" s="82"/>
      <c r="G95" s="106"/>
      <c r="H95" s="106"/>
      <c r="I95" s="81"/>
      <c r="J95" s="82"/>
      <c r="K95" s="106"/>
      <c r="L95" s="106"/>
      <c r="M95" s="106"/>
      <c r="N95" s="106"/>
      <c r="O95" s="83"/>
      <c r="P95" s="89" t="s">
        <v>241</v>
      </c>
      <c r="Q95" s="84"/>
      <c r="R95" s="85"/>
      <c r="S95" s="114"/>
      <c r="T95" s="114"/>
      <c r="U95" s="115"/>
      <c r="V95" s="116"/>
      <c r="W95" s="117"/>
      <c r="X95" s="114"/>
      <c r="Y95" s="114"/>
      <c r="Z95" s="114"/>
      <c r="AA95" s="114"/>
      <c r="AB95" s="114"/>
      <c r="AC95" s="114"/>
      <c r="AD95" s="114"/>
    </row>
    <row r="96" spans="1:30" s="118" customFormat="1" ht="15.6" outlineLevel="1">
      <c r="A96" s="82"/>
      <c r="B96" s="84" t="str">
        <f t="shared" si="7"/>
        <v/>
      </c>
      <c r="C96" s="189"/>
      <c r="D96" s="186"/>
      <c r="E96" s="82"/>
      <c r="F96" s="82"/>
      <c r="G96" s="106"/>
      <c r="H96" s="106"/>
      <c r="I96" s="81"/>
      <c r="J96" s="82"/>
      <c r="K96" s="106"/>
      <c r="L96" s="106"/>
      <c r="M96" s="106"/>
      <c r="N96" s="106"/>
      <c r="O96" s="83"/>
      <c r="P96" s="89" t="s">
        <v>241</v>
      </c>
      <c r="Q96" s="84"/>
      <c r="R96" s="85"/>
      <c r="S96" s="114"/>
      <c r="T96" s="114"/>
      <c r="U96" s="115"/>
      <c r="V96" s="116"/>
      <c r="W96" s="117"/>
      <c r="X96" s="114"/>
      <c r="Y96" s="114"/>
      <c r="Z96" s="114"/>
      <c r="AA96" s="114"/>
      <c r="AB96" s="114"/>
      <c r="AC96" s="114"/>
      <c r="AD96" s="114"/>
    </row>
    <row r="97" spans="1:30" ht="45" outlineLevel="1">
      <c r="A97" s="102">
        <v>31</v>
      </c>
      <c r="B97" s="84">
        <f t="shared" si="7"/>
        <v>31</v>
      </c>
      <c r="C97" s="189" t="str">
        <f t="shared" si="6"/>
        <v>IVF031</v>
      </c>
      <c r="D97" s="80" t="s">
        <v>37</v>
      </c>
      <c r="E97" s="102">
        <v>1</v>
      </c>
      <c r="F97" s="101" t="s">
        <v>7</v>
      </c>
      <c r="G97" s="103">
        <v>562500</v>
      </c>
      <c r="H97" s="104">
        <f>ROUND(E97*G97,0)</f>
        <v>562500</v>
      </c>
      <c r="I97" s="105">
        <f>E97</f>
        <v>1</v>
      </c>
      <c r="J97" s="102" t="str">
        <f>F97</f>
        <v>No</v>
      </c>
      <c r="K97" s="104">
        <f>G97</f>
        <v>562500</v>
      </c>
      <c r="L97" s="104">
        <f>ROUND(I97*K97,0)</f>
        <v>562500</v>
      </c>
      <c r="M97" s="106">
        <f>IF(L97&gt;H97,L97-H97,0)</f>
        <v>0</v>
      </c>
      <c r="N97" s="104">
        <f>IF(H97&gt;L97,H97-L97,0)</f>
        <v>0</v>
      </c>
      <c r="O97" s="83" t="s">
        <v>568</v>
      </c>
      <c r="P97" s="89" t="s">
        <v>241</v>
      </c>
      <c r="Q97" s="84"/>
      <c r="R97" s="85"/>
      <c r="S97" s="85"/>
      <c r="T97" s="85"/>
      <c r="U97" s="112"/>
      <c r="V97" s="108"/>
      <c r="W97" s="109"/>
      <c r="X97" s="85"/>
      <c r="Y97" s="85"/>
      <c r="Z97" s="85"/>
      <c r="AA97" s="85"/>
      <c r="AB97" s="85"/>
      <c r="AC97" s="85"/>
      <c r="AD97" s="85"/>
    </row>
    <row r="98" spans="1:30" ht="15.6" outlineLevel="1">
      <c r="A98" s="82"/>
      <c r="B98" s="84" t="str">
        <f t="shared" si="7"/>
        <v/>
      </c>
      <c r="C98" s="189"/>
      <c r="D98" s="186" t="s">
        <v>670</v>
      </c>
      <c r="E98" s="82"/>
      <c r="F98" s="82"/>
      <c r="G98" s="106"/>
      <c r="H98" s="106"/>
      <c r="I98" s="81"/>
      <c r="J98" s="82"/>
      <c r="K98" s="106"/>
      <c r="L98" s="106"/>
      <c r="M98" s="106"/>
      <c r="N98" s="106"/>
      <c r="O98" s="83"/>
      <c r="P98" s="89" t="s">
        <v>241</v>
      </c>
      <c r="Q98" s="84"/>
      <c r="R98" s="85"/>
      <c r="S98" s="85"/>
      <c r="T98" s="85"/>
      <c r="U98" s="112"/>
      <c r="V98" s="108"/>
      <c r="W98" s="109"/>
      <c r="X98" s="85"/>
      <c r="Y98" s="85"/>
      <c r="Z98" s="85"/>
      <c r="AA98" s="85"/>
      <c r="AB98" s="85"/>
      <c r="AC98" s="85"/>
      <c r="AD98" s="85"/>
    </row>
    <row r="99" spans="1:30" ht="15.6" outlineLevel="1">
      <c r="A99" s="82"/>
      <c r="B99" s="84" t="str">
        <f t="shared" si="7"/>
        <v/>
      </c>
      <c r="C99" s="189"/>
      <c r="D99" s="186"/>
      <c r="E99" s="82"/>
      <c r="F99" s="82"/>
      <c r="G99" s="106"/>
      <c r="H99" s="106"/>
      <c r="I99" s="81"/>
      <c r="J99" s="82"/>
      <c r="K99" s="106"/>
      <c r="L99" s="106"/>
      <c r="M99" s="106"/>
      <c r="N99" s="106"/>
      <c r="O99" s="83"/>
      <c r="P99" s="89" t="s">
        <v>241</v>
      </c>
      <c r="Q99" s="84"/>
      <c r="R99" s="85"/>
      <c r="S99" s="85"/>
      <c r="T99" s="85"/>
      <c r="U99" s="112"/>
      <c r="V99" s="108"/>
      <c r="W99" s="109"/>
      <c r="X99" s="85"/>
      <c r="Y99" s="85"/>
      <c r="Z99" s="85"/>
      <c r="AA99" s="85"/>
      <c r="AB99" s="85"/>
      <c r="AC99" s="85"/>
      <c r="AD99" s="85"/>
    </row>
    <row r="100" spans="1:30" ht="45" outlineLevel="1">
      <c r="A100" s="102">
        <v>32</v>
      </c>
      <c r="B100" s="84">
        <f t="shared" si="7"/>
        <v>32</v>
      </c>
      <c r="C100" s="189" t="str">
        <f t="shared" si="6"/>
        <v>IVF032</v>
      </c>
      <c r="D100" s="80" t="s">
        <v>38</v>
      </c>
      <c r="E100" s="102">
        <v>1</v>
      </c>
      <c r="F100" s="101" t="s">
        <v>7</v>
      </c>
      <c r="G100" s="103">
        <v>2125000</v>
      </c>
      <c r="H100" s="104">
        <f>ROUND(E100*G100,0)</f>
        <v>2125000</v>
      </c>
      <c r="I100" s="105">
        <f>E100</f>
        <v>1</v>
      </c>
      <c r="J100" s="102" t="str">
        <f>F100</f>
        <v>No</v>
      </c>
      <c r="K100" s="104">
        <f>G100</f>
        <v>2125000</v>
      </c>
      <c r="L100" s="104">
        <f>ROUND(I100*K100,0)</f>
        <v>2125000</v>
      </c>
      <c r="M100" s="106">
        <f>IF(L100&gt;H100,L100-H100,0)</f>
        <v>0</v>
      </c>
      <c r="N100" s="104">
        <f>IF(H100&gt;L100,H100-L100,0)</f>
        <v>0</v>
      </c>
      <c r="O100" s="83" t="s">
        <v>568</v>
      </c>
      <c r="P100" s="89" t="s">
        <v>241</v>
      </c>
      <c r="Q100" s="84"/>
      <c r="R100" s="85"/>
      <c r="S100" s="85"/>
      <c r="T100" s="85"/>
      <c r="U100" s="112"/>
      <c r="V100" s="108"/>
      <c r="W100" s="109"/>
      <c r="X100" s="85"/>
      <c r="Y100" s="85"/>
      <c r="Z100" s="85"/>
      <c r="AA100" s="85"/>
      <c r="AB100" s="85"/>
      <c r="AC100" s="85"/>
      <c r="AD100" s="85"/>
    </row>
    <row r="101" spans="1:30" ht="15.6" outlineLevel="1">
      <c r="A101" s="82"/>
      <c r="B101" s="84" t="str">
        <f t="shared" si="7"/>
        <v/>
      </c>
      <c r="C101" s="189"/>
      <c r="D101" s="186" t="s">
        <v>673</v>
      </c>
      <c r="E101" s="82"/>
      <c r="F101" s="82"/>
      <c r="G101" s="106"/>
      <c r="H101" s="106"/>
      <c r="I101" s="81"/>
      <c r="J101" s="82"/>
      <c r="K101" s="106"/>
      <c r="L101" s="106"/>
      <c r="M101" s="106"/>
      <c r="N101" s="106"/>
      <c r="O101" s="83"/>
      <c r="P101" s="89" t="s">
        <v>241</v>
      </c>
      <c r="Q101" s="84"/>
      <c r="R101" s="85"/>
      <c r="S101" s="85"/>
      <c r="T101" s="85"/>
      <c r="U101" s="112"/>
      <c r="V101" s="108"/>
      <c r="W101" s="109"/>
      <c r="X101" s="85"/>
      <c r="Y101" s="85"/>
      <c r="Z101" s="85"/>
      <c r="AA101" s="85"/>
      <c r="AB101" s="85"/>
      <c r="AC101" s="85"/>
      <c r="AD101" s="85"/>
    </row>
    <row r="102" spans="1:30" ht="15.6" outlineLevel="1">
      <c r="A102" s="82"/>
      <c r="B102" s="84" t="str">
        <f t="shared" si="7"/>
        <v/>
      </c>
      <c r="C102" s="189"/>
      <c r="D102" s="186"/>
      <c r="E102" s="82"/>
      <c r="F102" s="82"/>
      <c r="G102" s="106"/>
      <c r="H102" s="106"/>
      <c r="I102" s="81"/>
      <c r="J102" s="82"/>
      <c r="K102" s="106"/>
      <c r="L102" s="106"/>
      <c r="M102" s="106"/>
      <c r="N102" s="106"/>
      <c r="O102" s="83"/>
      <c r="P102" s="89" t="s">
        <v>241</v>
      </c>
      <c r="Q102" s="84"/>
      <c r="R102" s="85"/>
      <c r="S102" s="85"/>
      <c r="T102" s="85"/>
      <c r="U102" s="112"/>
      <c r="V102" s="108"/>
      <c r="W102" s="109"/>
      <c r="X102" s="85"/>
      <c r="Y102" s="85"/>
      <c r="Z102" s="85"/>
      <c r="AA102" s="85"/>
      <c r="AB102" s="85"/>
      <c r="AC102" s="85"/>
      <c r="AD102" s="85"/>
    </row>
    <row r="103" spans="1:30" ht="45" outlineLevel="1">
      <c r="A103" s="102">
        <v>33</v>
      </c>
      <c r="B103" s="84">
        <f t="shared" si="7"/>
        <v>33</v>
      </c>
      <c r="C103" s="189" t="str">
        <f t="shared" si="6"/>
        <v>IVF033</v>
      </c>
      <c r="D103" s="80" t="s">
        <v>39</v>
      </c>
      <c r="E103" s="102">
        <v>1</v>
      </c>
      <c r="F103" s="101" t="s">
        <v>7</v>
      </c>
      <c r="G103" s="103">
        <v>4200000</v>
      </c>
      <c r="H103" s="104">
        <f>ROUND(E103*G103,0)</f>
        <v>4200000</v>
      </c>
      <c r="I103" s="105">
        <f>E103</f>
        <v>1</v>
      </c>
      <c r="J103" s="102" t="str">
        <f>F103</f>
        <v>No</v>
      </c>
      <c r="K103" s="104">
        <f>G103</f>
        <v>4200000</v>
      </c>
      <c r="L103" s="104">
        <f>ROUND(I103*K103,0)</f>
        <v>4200000</v>
      </c>
      <c r="M103" s="106">
        <f>IF(L103&gt;H103,L103-H103,0)</f>
        <v>0</v>
      </c>
      <c r="N103" s="104">
        <f>IF(H103&gt;L103,H103-L103,0)</f>
        <v>0</v>
      </c>
      <c r="O103" s="83" t="s">
        <v>568</v>
      </c>
      <c r="P103" s="89" t="s">
        <v>241</v>
      </c>
      <c r="Q103" s="84"/>
      <c r="R103" s="85"/>
      <c r="S103" s="85"/>
      <c r="T103" s="85"/>
      <c r="U103" s="112"/>
      <c r="V103" s="108"/>
      <c r="W103" s="109"/>
      <c r="X103" s="85"/>
      <c r="Y103" s="85"/>
      <c r="Z103" s="85"/>
      <c r="AA103" s="85"/>
      <c r="AB103" s="85"/>
      <c r="AC103" s="85"/>
      <c r="AD103" s="85"/>
    </row>
    <row r="104" spans="1:30" ht="15.6" outlineLevel="1">
      <c r="A104" s="82"/>
      <c r="B104" s="84" t="str">
        <f t="shared" si="7"/>
        <v/>
      </c>
      <c r="C104" s="189"/>
      <c r="D104" s="186" t="s">
        <v>673</v>
      </c>
      <c r="E104" s="82"/>
      <c r="F104" s="82"/>
      <c r="G104" s="106"/>
      <c r="H104" s="106"/>
      <c r="I104" s="81"/>
      <c r="J104" s="82"/>
      <c r="K104" s="106"/>
      <c r="L104" s="106"/>
      <c r="M104" s="106"/>
      <c r="N104" s="106"/>
      <c r="O104" s="83"/>
      <c r="P104" s="89" t="s">
        <v>241</v>
      </c>
      <c r="Q104" s="84"/>
      <c r="R104" s="85"/>
      <c r="S104" s="85"/>
      <c r="T104" s="85"/>
      <c r="U104" s="112"/>
      <c r="V104" s="108"/>
      <c r="W104" s="109"/>
      <c r="X104" s="85"/>
      <c r="Y104" s="85"/>
      <c r="Z104" s="85"/>
      <c r="AA104" s="85"/>
      <c r="AB104" s="85"/>
      <c r="AC104" s="85"/>
      <c r="AD104" s="85"/>
    </row>
    <row r="105" spans="1:30" ht="15.6" outlineLevel="1">
      <c r="A105" s="82"/>
      <c r="B105" s="84" t="str">
        <f t="shared" si="7"/>
        <v/>
      </c>
      <c r="C105" s="189"/>
      <c r="D105" s="186"/>
      <c r="E105" s="82"/>
      <c r="F105" s="82"/>
      <c r="G105" s="106"/>
      <c r="H105" s="106"/>
      <c r="I105" s="81"/>
      <c r="J105" s="82"/>
      <c r="K105" s="106"/>
      <c r="L105" s="106"/>
      <c r="M105" s="106"/>
      <c r="N105" s="106"/>
      <c r="O105" s="83"/>
      <c r="P105" s="89" t="s">
        <v>241</v>
      </c>
      <c r="Q105" s="84"/>
      <c r="R105" s="85"/>
      <c r="S105" s="85"/>
      <c r="T105" s="85"/>
      <c r="U105" s="112"/>
      <c r="V105" s="108"/>
      <c r="W105" s="109"/>
      <c r="X105" s="85"/>
      <c r="Y105" s="85"/>
      <c r="Z105" s="85"/>
      <c r="AA105" s="85"/>
      <c r="AB105" s="85"/>
      <c r="AC105" s="85"/>
      <c r="AD105" s="85"/>
    </row>
    <row r="106" spans="1:30" ht="45" outlineLevel="1">
      <c r="A106" s="102">
        <v>34</v>
      </c>
      <c r="B106" s="84">
        <f t="shared" si="7"/>
        <v>34</v>
      </c>
      <c r="C106" s="189" t="str">
        <f t="shared" si="6"/>
        <v>IVF034</v>
      </c>
      <c r="D106" s="80" t="s">
        <v>40</v>
      </c>
      <c r="E106" s="102">
        <v>1</v>
      </c>
      <c r="F106" s="101" t="s">
        <v>7</v>
      </c>
      <c r="G106" s="103">
        <v>43750</v>
      </c>
      <c r="H106" s="104">
        <f>ROUND(E106*G106,0)</f>
        <v>43750</v>
      </c>
      <c r="I106" s="105">
        <f>E106</f>
        <v>1</v>
      </c>
      <c r="J106" s="102" t="str">
        <f>F106</f>
        <v>No</v>
      </c>
      <c r="K106" s="104">
        <f>G106</f>
        <v>43750</v>
      </c>
      <c r="L106" s="104">
        <f>ROUND(I106*K106,0)</f>
        <v>43750</v>
      </c>
      <c r="M106" s="106">
        <f>IF(L106&gt;H106,L106-H106,0)</f>
        <v>0</v>
      </c>
      <c r="N106" s="104">
        <f>IF(H106&gt;L106,H106-L106,0)</f>
        <v>0</v>
      </c>
      <c r="O106" s="83" t="s">
        <v>568</v>
      </c>
      <c r="P106" s="89" t="s">
        <v>241</v>
      </c>
      <c r="Q106" s="84"/>
      <c r="R106" s="85"/>
      <c r="S106" s="85"/>
      <c r="T106" s="85"/>
      <c r="U106" s="112"/>
      <c r="V106" s="108"/>
      <c r="W106" s="109"/>
      <c r="X106" s="85"/>
      <c r="Y106" s="85"/>
      <c r="Z106" s="85"/>
      <c r="AA106" s="85"/>
      <c r="AB106" s="85"/>
      <c r="AC106" s="85"/>
      <c r="AD106" s="85"/>
    </row>
    <row r="107" spans="1:30" ht="15.6" outlineLevel="1">
      <c r="A107" s="82"/>
      <c r="B107" s="84" t="str">
        <f t="shared" si="7"/>
        <v/>
      </c>
      <c r="C107" s="189"/>
      <c r="D107" s="186" t="s">
        <v>671</v>
      </c>
      <c r="E107" s="82"/>
      <c r="F107" s="82"/>
      <c r="G107" s="106"/>
      <c r="H107" s="106"/>
      <c r="I107" s="81"/>
      <c r="J107" s="82"/>
      <c r="K107" s="106"/>
      <c r="L107" s="106"/>
      <c r="M107" s="106"/>
      <c r="N107" s="106"/>
      <c r="O107" s="83"/>
      <c r="P107" s="89" t="s">
        <v>241</v>
      </c>
      <c r="Q107" s="84"/>
      <c r="R107" s="85"/>
      <c r="S107" s="85"/>
      <c r="T107" s="85"/>
      <c r="U107" s="112"/>
      <c r="V107" s="108"/>
      <c r="W107" s="109"/>
      <c r="X107" s="85"/>
      <c r="Y107" s="85"/>
      <c r="Z107" s="85"/>
      <c r="AA107" s="85"/>
      <c r="AB107" s="85"/>
      <c r="AC107" s="85"/>
      <c r="AD107" s="85"/>
    </row>
    <row r="108" spans="1:30" ht="45" outlineLevel="1">
      <c r="A108" s="102">
        <v>35</v>
      </c>
      <c r="B108" s="84">
        <f t="shared" si="7"/>
        <v>35</v>
      </c>
      <c r="C108" s="189" t="str">
        <f t="shared" si="6"/>
        <v>IVF035</v>
      </c>
      <c r="D108" s="80" t="s">
        <v>41</v>
      </c>
      <c r="E108" s="102">
        <v>1</v>
      </c>
      <c r="F108" s="101" t="s">
        <v>7</v>
      </c>
      <c r="G108" s="103">
        <v>81250</v>
      </c>
      <c r="H108" s="104">
        <f>ROUND(E108*G108,0)</f>
        <v>81250</v>
      </c>
      <c r="I108" s="105">
        <f>E108</f>
        <v>1</v>
      </c>
      <c r="J108" s="102" t="str">
        <f>F108</f>
        <v>No</v>
      </c>
      <c r="K108" s="104">
        <f>G108</f>
        <v>81250</v>
      </c>
      <c r="L108" s="104">
        <f>ROUND(I108*K108,0)</f>
        <v>81250</v>
      </c>
      <c r="M108" s="106">
        <f>IF(L108&gt;H108,L108-H108,0)</f>
        <v>0</v>
      </c>
      <c r="N108" s="104">
        <f>IF(H108&gt;L108,H108-L108,0)</f>
        <v>0</v>
      </c>
      <c r="O108" s="83" t="s">
        <v>568</v>
      </c>
      <c r="P108" s="89" t="s">
        <v>241</v>
      </c>
      <c r="Q108" s="84"/>
      <c r="R108" s="85"/>
      <c r="S108" s="85"/>
      <c r="T108" s="85"/>
      <c r="U108" s="112"/>
      <c r="V108" s="108"/>
      <c r="W108" s="109"/>
      <c r="X108" s="85"/>
      <c r="Y108" s="85"/>
      <c r="Z108" s="85"/>
      <c r="AA108" s="85"/>
      <c r="AB108" s="85"/>
      <c r="AC108" s="85"/>
      <c r="AD108" s="85"/>
    </row>
    <row r="109" spans="1:30" ht="15.6" outlineLevel="1">
      <c r="A109" s="82"/>
      <c r="B109" s="84" t="str">
        <f t="shared" si="7"/>
        <v/>
      </c>
      <c r="C109" s="189"/>
      <c r="D109" s="186" t="s">
        <v>670</v>
      </c>
      <c r="E109" s="82"/>
      <c r="F109" s="82"/>
      <c r="G109" s="106"/>
      <c r="H109" s="106"/>
      <c r="I109" s="81"/>
      <c r="J109" s="82"/>
      <c r="K109" s="106"/>
      <c r="L109" s="106"/>
      <c r="M109" s="106"/>
      <c r="N109" s="106"/>
      <c r="O109" s="83"/>
      <c r="P109" s="89" t="s">
        <v>241</v>
      </c>
      <c r="Q109" s="84"/>
      <c r="R109" s="85"/>
      <c r="S109" s="85"/>
      <c r="T109" s="85"/>
      <c r="U109" s="112"/>
      <c r="V109" s="108"/>
      <c r="W109" s="109"/>
      <c r="X109" s="85"/>
      <c r="Y109" s="85"/>
      <c r="Z109" s="85"/>
      <c r="AA109" s="85"/>
      <c r="AB109" s="85"/>
      <c r="AC109" s="85"/>
      <c r="AD109" s="85"/>
    </row>
    <row r="110" spans="1:30" ht="15.6" outlineLevel="1">
      <c r="A110" s="82"/>
      <c r="B110" s="84" t="str">
        <f t="shared" si="7"/>
        <v/>
      </c>
      <c r="C110" s="189"/>
      <c r="D110" s="186"/>
      <c r="E110" s="82"/>
      <c r="F110" s="82"/>
      <c r="G110" s="106"/>
      <c r="H110" s="106"/>
      <c r="I110" s="81"/>
      <c r="J110" s="82"/>
      <c r="K110" s="106"/>
      <c r="L110" s="106"/>
      <c r="M110" s="106"/>
      <c r="N110" s="106"/>
      <c r="O110" s="83"/>
      <c r="P110" s="89" t="s">
        <v>241</v>
      </c>
      <c r="Q110" s="84"/>
      <c r="R110" s="85"/>
      <c r="S110" s="85"/>
      <c r="T110" s="85"/>
      <c r="U110" s="112"/>
      <c r="V110" s="108"/>
      <c r="W110" s="109"/>
      <c r="X110" s="85"/>
      <c r="Y110" s="85"/>
      <c r="Z110" s="85"/>
      <c r="AA110" s="85"/>
      <c r="AB110" s="85"/>
      <c r="AC110" s="85"/>
      <c r="AD110" s="85"/>
    </row>
    <row r="111" spans="1:30" outlineLevel="1">
      <c r="A111" s="102">
        <v>36</v>
      </c>
      <c r="B111" s="84">
        <f t="shared" si="7"/>
        <v>36</v>
      </c>
      <c r="C111" s="189" t="str">
        <f t="shared" si="6"/>
        <v>IVF036</v>
      </c>
      <c r="D111" s="80" t="s">
        <v>42</v>
      </c>
      <c r="E111" s="102">
        <v>1</v>
      </c>
      <c r="F111" s="101" t="s">
        <v>7</v>
      </c>
      <c r="G111" s="103">
        <v>0</v>
      </c>
      <c r="H111" s="104">
        <f>ROUND(E111*G111,0)</f>
        <v>0</v>
      </c>
      <c r="I111" s="105">
        <v>0</v>
      </c>
      <c r="J111" s="102" t="str">
        <f>F111</f>
        <v>No</v>
      </c>
      <c r="K111" s="104">
        <f>G111</f>
        <v>0</v>
      </c>
      <c r="L111" s="104">
        <f>ROUND(I111*K111,0)</f>
        <v>0</v>
      </c>
      <c r="M111" s="106">
        <f>IF(L111&gt;H111,L111-H111,0)</f>
        <v>0</v>
      </c>
      <c r="N111" s="104">
        <f>IF(H111&gt;L111,H111-L111,0)</f>
        <v>0</v>
      </c>
      <c r="O111" s="83"/>
      <c r="P111" s="89" t="s">
        <v>241</v>
      </c>
      <c r="Q111" s="84"/>
      <c r="R111" s="85"/>
      <c r="S111" s="85"/>
      <c r="T111" s="85"/>
      <c r="U111" s="112"/>
      <c r="V111" s="108"/>
      <c r="W111" s="109"/>
      <c r="X111" s="85"/>
      <c r="Y111" s="85"/>
      <c r="Z111" s="85"/>
      <c r="AA111" s="85"/>
      <c r="AB111" s="85"/>
      <c r="AC111" s="85"/>
      <c r="AD111" s="85"/>
    </row>
    <row r="112" spans="1:30" outlineLevel="1">
      <c r="A112" s="82"/>
      <c r="B112" s="84" t="str">
        <f t="shared" si="7"/>
        <v/>
      </c>
      <c r="C112" s="189"/>
      <c r="D112" s="80"/>
      <c r="E112" s="82"/>
      <c r="F112" s="82"/>
      <c r="G112" s="106"/>
      <c r="H112" s="106"/>
      <c r="I112" s="81"/>
      <c r="J112" s="82"/>
      <c r="K112" s="106"/>
      <c r="L112" s="106"/>
      <c r="M112" s="106"/>
      <c r="N112" s="106"/>
      <c r="O112" s="83"/>
      <c r="P112" s="89" t="s">
        <v>241</v>
      </c>
      <c r="Q112" s="84"/>
      <c r="R112" s="85"/>
      <c r="S112" s="85"/>
      <c r="T112" s="85"/>
      <c r="U112" s="112"/>
      <c r="V112" s="108"/>
      <c r="W112" s="109"/>
      <c r="X112" s="85"/>
      <c r="Y112" s="85"/>
      <c r="Z112" s="85"/>
      <c r="AA112" s="85"/>
      <c r="AB112" s="85"/>
      <c r="AC112" s="85"/>
      <c r="AD112" s="85"/>
    </row>
    <row r="113" spans="1:30" ht="45" outlineLevel="1">
      <c r="A113" s="102">
        <v>37</v>
      </c>
      <c r="B113" s="84">
        <f t="shared" si="7"/>
        <v>37</v>
      </c>
      <c r="C113" s="189" t="str">
        <f t="shared" si="6"/>
        <v>IVF037</v>
      </c>
      <c r="D113" s="80" t="s">
        <v>43</v>
      </c>
      <c r="E113" s="102">
        <v>2</v>
      </c>
      <c r="F113" s="101" t="s">
        <v>7</v>
      </c>
      <c r="G113" s="103">
        <v>115000</v>
      </c>
      <c r="H113" s="104">
        <f>ROUND(E113*G113,0)</f>
        <v>230000</v>
      </c>
      <c r="I113" s="105">
        <f>E113</f>
        <v>2</v>
      </c>
      <c r="J113" s="102" t="str">
        <f>F113</f>
        <v>No</v>
      </c>
      <c r="K113" s="104">
        <f>G113</f>
        <v>115000</v>
      </c>
      <c r="L113" s="104">
        <f>ROUND(I113*K113,0)</f>
        <v>230000</v>
      </c>
      <c r="M113" s="106">
        <f>IF(L113&gt;H113,L113-H113,0)</f>
        <v>0</v>
      </c>
      <c r="N113" s="104">
        <f>IF(H113&gt;L113,H113-L113,0)</f>
        <v>0</v>
      </c>
      <c r="O113" s="83" t="s">
        <v>568</v>
      </c>
      <c r="P113" s="89" t="s">
        <v>241</v>
      </c>
      <c r="Q113" s="84"/>
      <c r="R113" s="85"/>
      <c r="S113" s="85"/>
      <c r="T113" s="85"/>
      <c r="U113" s="112"/>
      <c r="V113" s="108"/>
      <c r="W113" s="109"/>
      <c r="X113" s="85"/>
      <c r="Y113" s="85"/>
      <c r="Z113" s="85"/>
      <c r="AA113" s="85"/>
      <c r="AB113" s="85"/>
      <c r="AC113" s="85"/>
      <c r="AD113" s="85"/>
    </row>
    <row r="114" spans="1:30" ht="15.6" outlineLevel="1">
      <c r="A114" s="82"/>
      <c r="B114" s="84" t="str">
        <f t="shared" si="7"/>
        <v/>
      </c>
      <c r="C114" s="189"/>
      <c r="D114" s="186" t="s">
        <v>671</v>
      </c>
      <c r="E114" s="82"/>
      <c r="F114" s="82"/>
      <c r="G114" s="106"/>
      <c r="H114" s="106"/>
      <c r="I114" s="81"/>
      <c r="J114" s="82"/>
      <c r="K114" s="106"/>
      <c r="L114" s="106"/>
      <c r="M114" s="106"/>
      <c r="N114" s="106"/>
      <c r="O114" s="83"/>
      <c r="P114" s="89" t="s">
        <v>241</v>
      </c>
      <c r="Q114" s="84"/>
      <c r="R114" s="85"/>
      <c r="S114" s="85"/>
      <c r="T114" s="85"/>
      <c r="U114" s="112"/>
      <c r="V114" s="108"/>
      <c r="W114" s="109"/>
      <c r="X114" s="85"/>
      <c r="Y114" s="85"/>
      <c r="Z114" s="85"/>
      <c r="AA114" s="85"/>
      <c r="AB114" s="85"/>
      <c r="AC114" s="85"/>
      <c r="AD114" s="85"/>
    </row>
    <row r="115" spans="1:30" ht="15.6" outlineLevel="1">
      <c r="A115" s="82"/>
      <c r="B115" s="84" t="str">
        <f t="shared" si="7"/>
        <v/>
      </c>
      <c r="C115" s="189"/>
      <c r="D115" s="186"/>
      <c r="E115" s="82"/>
      <c r="F115" s="82"/>
      <c r="G115" s="106"/>
      <c r="H115" s="106"/>
      <c r="I115" s="81"/>
      <c r="J115" s="82"/>
      <c r="K115" s="106"/>
      <c r="L115" s="106"/>
      <c r="M115" s="106"/>
      <c r="N115" s="106"/>
      <c r="O115" s="83"/>
      <c r="P115" s="89" t="s">
        <v>241</v>
      </c>
      <c r="Q115" s="84"/>
      <c r="R115" s="85"/>
      <c r="S115" s="85"/>
      <c r="T115" s="85"/>
      <c r="U115" s="112"/>
      <c r="V115" s="108"/>
      <c r="W115" s="109"/>
      <c r="X115" s="85"/>
      <c r="Y115" s="85"/>
      <c r="Z115" s="85"/>
      <c r="AA115" s="85"/>
      <c r="AB115" s="85"/>
      <c r="AC115" s="85"/>
      <c r="AD115" s="85"/>
    </row>
    <row r="116" spans="1:30" ht="60" outlineLevel="1">
      <c r="A116" s="102">
        <v>38</v>
      </c>
      <c r="B116" s="84">
        <f t="shared" si="7"/>
        <v>38</v>
      </c>
      <c r="C116" s="189" t="str">
        <f t="shared" si="6"/>
        <v>IVF038</v>
      </c>
      <c r="D116" s="80" t="s">
        <v>44</v>
      </c>
      <c r="E116" s="102">
        <v>1</v>
      </c>
      <c r="F116" s="101" t="s">
        <v>7</v>
      </c>
      <c r="G116" s="103">
        <v>110000</v>
      </c>
      <c r="H116" s="104">
        <f>ROUND(E116*G116,0)</f>
        <v>110000</v>
      </c>
      <c r="I116" s="105">
        <v>0</v>
      </c>
      <c r="J116" s="102" t="str">
        <f>F116</f>
        <v>No</v>
      </c>
      <c r="K116" s="104">
        <f>G116</f>
        <v>110000</v>
      </c>
      <c r="L116" s="104">
        <f>ROUND(I116*K116,0)</f>
        <v>0</v>
      </c>
      <c r="M116" s="106">
        <f>IF(L116&gt;H116,L116-H116,0)</f>
        <v>0</v>
      </c>
      <c r="N116" s="104">
        <f>IF(H116&gt;L116,H116-L116,0)</f>
        <v>110000</v>
      </c>
      <c r="O116" s="83" t="s">
        <v>736</v>
      </c>
      <c r="P116" s="89" t="s">
        <v>241</v>
      </c>
      <c r="Q116" s="84"/>
      <c r="R116" s="85"/>
      <c r="S116" s="85"/>
      <c r="T116" s="85"/>
      <c r="U116" s="112"/>
      <c r="V116" s="108"/>
      <c r="W116" s="109"/>
      <c r="X116" s="85"/>
      <c r="Y116" s="85"/>
      <c r="Z116" s="85"/>
      <c r="AA116" s="85"/>
      <c r="AB116" s="85"/>
      <c r="AC116" s="85"/>
      <c r="AD116" s="85"/>
    </row>
    <row r="117" spans="1:30" outlineLevel="1">
      <c r="A117" s="82"/>
      <c r="B117" s="84" t="str">
        <f t="shared" si="7"/>
        <v/>
      </c>
      <c r="C117" s="189"/>
      <c r="D117" s="80"/>
      <c r="E117" s="82"/>
      <c r="F117" s="82"/>
      <c r="G117" s="106"/>
      <c r="H117" s="106"/>
      <c r="I117" s="81"/>
      <c r="J117" s="82"/>
      <c r="K117" s="106"/>
      <c r="L117" s="106"/>
      <c r="M117" s="106"/>
      <c r="N117" s="106"/>
      <c r="O117" s="83"/>
      <c r="P117" s="89" t="s">
        <v>241</v>
      </c>
      <c r="Q117" s="84"/>
      <c r="R117" s="85"/>
      <c r="S117" s="85"/>
      <c r="T117" s="85"/>
      <c r="U117" s="112"/>
      <c r="V117" s="108"/>
      <c r="W117" s="109"/>
      <c r="X117" s="85"/>
      <c r="Y117" s="85"/>
      <c r="Z117" s="85"/>
      <c r="AA117" s="85"/>
      <c r="AB117" s="85"/>
      <c r="AC117" s="85"/>
      <c r="AD117" s="85"/>
    </row>
    <row r="118" spans="1:30" ht="45" outlineLevel="1">
      <c r="A118" s="102">
        <v>39</v>
      </c>
      <c r="B118" s="84">
        <f t="shared" si="7"/>
        <v>39</v>
      </c>
      <c r="C118" s="189" t="str">
        <f t="shared" si="6"/>
        <v>IVF039</v>
      </c>
      <c r="D118" s="80" t="s">
        <v>45</v>
      </c>
      <c r="E118" s="102">
        <v>2</v>
      </c>
      <c r="F118" s="101" t="s">
        <v>7</v>
      </c>
      <c r="G118" s="103">
        <v>34500</v>
      </c>
      <c r="H118" s="104">
        <f>ROUND(E118*G118,0)</f>
        <v>69000</v>
      </c>
      <c r="I118" s="105">
        <f>E118</f>
        <v>2</v>
      </c>
      <c r="J118" s="102" t="str">
        <f>F118</f>
        <v>No</v>
      </c>
      <c r="K118" s="104">
        <f>G118</f>
        <v>34500</v>
      </c>
      <c r="L118" s="104">
        <f>ROUND(I118*K118,0)</f>
        <v>69000</v>
      </c>
      <c r="M118" s="106">
        <f>IF(L118&gt;H118,L118-H118,0)</f>
        <v>0</v>
      </c>
      <c r="N118" s="104">
        <f>IF(H118&gt;L118,H118-L118,0)</f>
        <v>0</v>
      </c>
      <c r="O118" s="83" t="s">
        <v>568</v>
      </c>
      <c r="P118" s="89" t="s">
        <v>241</v>
      </c>
      <c r="Q118" s="84"/>
      <c r="R118" s="85"/>
      <c r="S118" s="85"/>
      <c r="T118" s="85"/>
      <c r="U118" s="112"/>
      <c r="V118" s="108"/>
      <c r="W118" s="109"/>
      <c r="X118" s="85"/>
      <c r="Y118" s="85"/>
      <c r="Z118" s="85"/>
      <c r="AA118" s="85"/>
      <c r="AB118" s="85"/>
      <c r="AC118" s="85"/>
      <c r="AD118" s="85"/>
    </row>
    <row r="119" spans="1:30" ht="15.6" outlineLevel="1">
      <c r="A119" s="82"/>
      <c r="B119" s="84" t="str">
        <f t="shared" si="7"/>
        <v/>
      </c>
      <c r="C119" s="189"/>
      <c r="D119" s="186" t="s">
        <v>673</v>
      </c>
      <c r="E119" s="82"/>
      <c r="F119" s="82"/>
      <c r="G119" s="106"/>
      <c r="H119" s="106"/>
      <c r="I119" s="81"/>
      <c r="J119" s="82"/>
      <c r="K119" s="106"/>
      <c r="L119" s="106"/>
      <c r="M119" s="106"/>
      <c r="N119" s="106"/>
      <c r="O119" s="83"/>
      <c r="P119" s="89" t="s">
        <v>241</v>
      </c>
      <c r="Q119" s="84"/>
      <c r="R119" s="85"/>
      <c r="S119" s="85"/>
      <c r="T119" s="85"/>
      <c r="U119" s="112"/>
      <c r="V119" s="108"/>
      <c r="W119" s="109"/>
      <c r="X119" s="85"/>
      <c r="Y119" s="85"/>
      <c r="Z119" s="85"/>
      <c r="AA119" s="85"/>
      <c r="AB119" s="85"/>
      <c r="AC119" s="85"/>
      <c r="AD119" s="85"/>
    </row>
    <row r="120" spans="1:30" ht="15.6" outlineLevel="1">
      <c r="A120" s="82"/>
      <c r="B120" s="84" t="str">
        <f t="shared" si="7"/>
        <v/>
      </c>
      <c r="C120" s="189"/>
      <c r="D120" s="186"/>
      <c r="E120" s="82"/>
      <c r="F120" s="82"/>
      <c r="G120" s="106"/>
      <c r="H120" s="106"/>
      <c r="I120" s="81"/>
      <c r="J120" s="82"/>
      <c r="K120" s="106"/>
      <c r="L120" s="106"/>
      <c r="M120" s="106"/>
      <c r="N120" s="106"/>
      <c r="O120" s="83"/>
      <c r="P120" s="89" t="s">
        <v>241</v>
      </c>
      <c r="Q120" s="84"/>
      <c r="R120" s="85"/>
      <c r="S120" s="85"/>
      <c r="T120" s="85"/>
      <c r="U120" s="112"/>
      <c r="V120" s="108"/>
      <c r="W120" s="109"/>
      <c r="X120" s="85"/>
      <c r="Y120" s="85"/>
      <c r="Z120" s="85"/>
      <c r="AA120" s="85"/>
      <c r="AB120" s="85"/>
      <c r="AC120" s="85"/>
      <c r="AD120" s="85"/>
    </row>
    <row r="121" spans="1:30" ht="45" outlineLevel="1">
      <c r="A121" s="102">
        <v>40</v>
      </c>
      <c r="B121" s="84">
        <f t="shared" si="7"/>
        <v>40</v>
      </c>
      <c r="C121" s="189" t="str">
        <f t="shared" si="6"/>
        <v>IVF040</v>
      </c>
      <c r="D121" s="80" t="s">
        <v>46</v>
      </c>
      <c r="E121" s="102">
        <v>2</v>
      </c>
      <c r="F121" s="101" t="s">
        <v>7</v>
      </c>
      <c r="G121" s="103">
        <v>34500</v>
      </c>
      <c r="H121" s="104">
        <f>ROUND(E121*G121,0)</f>
        <v>69000</v>
      </c>
      <c r="I121" s="105">
        <v>2</v>
      </c>
      <c r="J121" s="102" t="str">
        <f>F121</f>
        <v>No</v>
      </c>
      <c r="K121" s="104">
        <f>G121</f>
        <v>34500</v>
      </c>
      <c r="L121" s="104">
        <f>ROUND(I121*K121,0)</f>
        <v>69000</v>
      </c>
      <c r="M121" s="106">
        <f>IF(L121&gt;H121,L121-H121,0)</f>
        <v>0</v>
      </c>
      <c r="N121" s="104">
        <f>IF(H121&gt;L121,H121-L121,0)</f>
        <v>0</v>
      </c>
      <c r="O121" s="83" t="s">
        <v>568</v>
      </c>
      <c r="P121" s="89" t="s">
        <v>241</v>
      </c>
      <c r="Q121" s="84"/>
      <c r="R121" s="85"/>
      <c r="S121" s="85"/>
      <c r="T121" s="85"/>
      <c r="U121" s="112"/>
      <c r="V121" s="108"/>
      <c r="W121" s="109"/>
      <c r="X121" s="85"/>
      <c r="Y121" s="85"/>
      <c r="Z121" s="85"/>
      <c r="AA121" s="85"/>
      <c r="AB121" s="85"/>
      <c r="AC121" s="85"/>
      <c r="AD121" s="85"/>
    </row>
    <row r="122" spans="1:30" outlineLevel="1">
      <c r="A122" s="82"/>
      <c r="B122" s="84" t="str">
        <f t="shared" si="7"/>
        <v/>
      </c>
      <c r="C122" s="189"/>
      <c r="D122" s="80"/>
      <c r="E122" s="82"/>
      <c r="F122" s="82"/>
      <c r="G122" s="106"/>
      <c r="H122" s="106"/>
      <c r="I122" s="81"/>
      <c r="J122" s="82"/>
      <c r="K122" s="106"/>
      <c r="L122" s="106"/>
      <c r="M122" s="106"/>
      <c r="N122" s="106"/>
      <c r="O122" s="83"/>
      <c r="P122" s="89" t="s">
        <v>241</v>
      </c>
      <c r="Q122" s="84"/>
      <c r="R122" s="85"/>
      <c r="S122" s="85"/>
      <c r="T122" s="85"/>
      <c r="U122" s="112"/>
      <c r="V122" s="108"/>
      <c r="W122" s="109"/>
      <c r="X122" s="85"/>
      <c r="Y122" s="85"/>
      <c r="Z122" s="85"/>
      <c r="AA122" s="85"/>
      <c r="AB122" s="85"/>
      <c r="AC122" s="85"/>
      <c r="AD122" s="85"/>
    </row>
    <row r="123" spans="1:30" ht="45" outlineLevel="1">
      <c r="A123" s="102">
        <v>41</v>
      </c>
      <c r="B123" s="84">
        <f t="shared" si="7"/>
        <v>41</v>
      </c>
      <c r="C123" s="189" t="str">
        <f t="shared" si="6"/>
        <v>IVF041</v>
      </c>
      <c r="D123" s="80" t="s">
        <v>47</v>
      </c>
      <c r="E123" s="102">
        <v>3</v>
      </c>
      <c r="F123" s="101" t="s">
        <v>7</v>
      </c>
      <c r="G123" s="103">
        <v>38500</v>
      </c>
      <c r="H123" s="104">
        <f>ROUND(E123*G123,0)</f>
        <v>115500</v>
      </c>
      <c r="I123" s="105">
        <v>3</v>
      </c>
      <c r="J123" s="102" t="str">
        <f>F123</f>
        <v>No</v>
      </c>
      <c r="K123" s="104">
        <f>G123</f>
        <v>38500</v>
      </c>
      <c r="L123" s="104">
        <f>ROUND(I123*K123,0)</f>
        <v>115500</v>
      </c>
      <c r="M123" s="106">
        <f>IF(L123&gt;H123,L123-H123,0)</f>
        <v>0</v>
      </c>
      <c r="N123" s="104">
        <f>IF(H123&gt;L123,H123-L123,0)</f>
        <v>0</v>
      </c>
      <c r="O123" s="83" t="s">
        <v>568</v>
      </c>
      <c r="P123" s="89" t="s">
        <v>241</v>
      </c>
      <c r="Q123" s="84"/>
      <c r="R123" s="85"/>
      <c r="S123" s="85"/>
      <c r="T123" s="85"/>
      <c r="U123" s="112"/>
      <c r="V123" s="108"/>
      <c r="W123" s="109"/>
      <c r="X123" s="85"/>
      <c r="Y123" s="85"/>
      <c r="Z123" s="85"/>
      <c r="AA123" s="85"/>
      <c r="AB123" s="85"/>
      <c r="AC123" s="85"/>
      <c r="AD123" s="85"/>
    </row>
    <row r="124" spans="1:30" outlineLevel="1">
      <c r="A124" s="82"/>
      <c r="B124" s="84" t="str">
        <f t="shared" si="7"/>
        <v/>
      </c>
      <c r="C124" s="189"/>
      <c r="D124" s="80"/>
      <c r="E124" s="82"/>
      <c r="F124" s="82"/>
      <c r="G124" s="106"/>
      <c r="H124" s="106"/>
      <c r="I124" s="81"/>
      <c r="J124" s="82"/>
      <c r="K124" s="106"/>
      <c r="L124" s="106"/>
      <c r="M124" s="106"/>
      <c r="N124" s="106"/>
      <c r="O124" s="83"/>
      <c r="P124" s="89" t="s">
        <v>241</v>
      </c>
      <c r="Q124" s="84"/>
      <c r="R124" s="85"/>
      <c r="S124" s="85"/>
      <c r="T124" s="85"/>
      <c r="U124" s="112"/>
      <c r="V124" s="108"/>
      <c r="W124" s="109"/>
      <c r="X124" s="85"/>
      <c r="Y124" s="85"/>
      <c r="Z124" s="85"/>
      <c r="AA124" s="85"/>
      <c r="AB124" s="85"/>
      <c r="AC124" s="85"/>
      <c r="AD124" s="85"/>
    </row>
    <row r="125" spans="1:30" ht="45" outlineLevel="1">
      <c r="A125" s="102">
        <v>42</v>
      </c>
      <c r="B125" s="84">
        <f t="shared" si="7"/>
        <v>42</v>
      </c>
      <c r="C125" s="189" t="str">
        <f t="shared" si="6"/>
        <v>IVF042</v>
      </c>
      <c r="D125" s="80" t="s">
        <v>48</v>
      </c>
      <c r="E125" s="102">
        <v>3</v>
      </c>
      <c r="F125" s="101" t="s">
        <v>7</v>
      </c>
      <c r="G125" s="103">
        <v>19250</v>
      </c>
      <c r="H125" s="104">
        <f>ROUND(E125*G125,0)</f>
        <v>57750</v>
      </c>
      <c r="I125" s="105">
        <f>E125</f>
        <v>3</v>
      </c>
      <c r="J125" s="102" t="str">
        <f>F125</f>
        <v>No</v>
      </c>
      <c r="K125" s="104">
        <f>G125</f>
        <v>19250</v>
      </c>
      <c r="L125" s="104">
        <f>ROUND(I125*K125,0)</f>
        <v>57750</v>
      </c>
      <c r="M125" s="106">
        <f>IF(L125&gt;H125,L125-H125,0)</f>
        <v>0</v>
      </c>
      <c r="N125" s="104">
        <f>IF(H125&gt;L125,H125-L125,0)</f>
        <v>0</v>
      </c>
      <c r="O125" s="83" t="s">
        <v>568</v>
      </c>
      <c r="P125" s="89" t="s">
        <v>241</v>
      </c>
      <c r="Q125" s="84"/>
      <c r="R125" s="85"/>
      <c r="S125" s="85"/>
      <c r="T125" s="85"/>
      <c r="U125" s="112"/>
      <c r="V125" s="108"/>
      <c r="W125" s="109"/>
      <c r="X125" s="85"/>
      <c r="Y125" s="85"/>
      <c r="Z125" s="85"/>
      <c r="AA125" s="85"/>
      <c r="AB125" s="85"/>
      <c r="AC125" s="85"/>
      <c r="AD125" s="85"/>
    </row>
    <row r="126" spans="1:30" ht="15.6" outlineLevel="1">
      <c r="A126" s="82"/>
      <c r="B126" s="84" t="str">
        <f t="shared" si="7"/>
        <v/>
      </c>
      <c r="C126" s="189"/>
      <c r="D126" s="186" t="s">
        <v>673</v>
      </c>
      <c r="E126" s="82"/>
      <c r="F126" s="82"/>
      <c r="G126" s="106"/>
      <c r="H126" s="106"/>
      <c r="I126" s="81"/>
      <c r="J126" s="82"/>
      <c r="K126" s="106"/>
      <c r="L126" s="106"/>
      <c r="M126" s="106"/>
      <c r="N126" s="106"/>
      <c r="O126" s="83"/>
      <c r="P126" s="89" t="s">
        <v>241</v>
      </c>
      <c r="Q126" s="84"/>
      <c r="R126" s="85"/>
      <c r="S126" s="85"/>
      <c r="T126" s="85"/>
      <c r="U126" s="112"/>
      <c r="V126" s="108"/>
      <c r="W126" s="109"/>
      <c r="X126" s="85"/>
      <c r="Y126" s="85"/>
      <c r="Z126" s="85"/>
      <c r="AA126" s="85"/>
      <c r="AB126" s="85"/>
      <c r="AC126" s="85"/>
      <c r="AD126" s="85"/>
    </row>
    <row r="127" spans="1:30" ht="15.6" outlineLevel="1">
      <c r="A127" s="82"/>
      <c r="B127" s="84" t="str">
        <f t="shared" si="7"/>
        <v/>
      </c>
      <c r="C127" s="189"/>
      <c r="D127" s="186"/>
      <c r="E127" s="82"/>
      <c r="F127" s="82"/>
      <c r="G127" s="106"/>
      <c r="H127" s="106"/>
      <c r="I127" s="81"/>
      <c r="J127" s="82"/>
      <c r="K127" s="106"/>
      <c r="L127" s="106"/>
      <c r="M127" s="106"/>
      <c r="N127" s="106"/>
      <c r="O127" s="83"/>
      <c r="P127" s="89" t="s">
        <v>241</v>
      </c>
      <c r="Q127" s="84"/>
      <c r="R127" s="85"/>
      <c r="S127" s="85"/>
      <c r="T127" s="85"/>
      <c r="U127" s="112"/>
      <c r="V127" s="108"/>
      <c r="W127" s="109"/>
      <c r="X127" s="85"/>
      <c r="Y127" s="85"/>
      <c r="Z127" s="85"/>
      <c r="AA127" s="85"/>
      <c r="AB127" s="85"/>
      <c r="AC127" s="85"/>
      <c r="AD127" s="85"/>
    </row>
    <row r="128" spans="1:30" ht="45" outlineLevel="1">
      <c r="A128" s="102">
        <v>43</v>
      </c>
      <c r="B128" s="84">
        <f t="shared" si="7"/>
        <v>43</v>
      </c>
      <c r="C128" s="189" t="str">
        <f t="shared" si="6"/>
        <v>IVF043</v>
      </c>
      <c r="D128" s="80" t="s">
        <v>49</v>
      </c>
      <c r="E128" s="102">
        <v>6</v>
      </c>
      <c r="F128" s="101" t="s">
        <v>7</v>
      </c>
      <c r="G128" s="103">
        <v>13750</v>
      </c>
      <c r="H128" s="104">
        <f>ROUND(E128*G128,0)</f>
        <v>82500</v>
      </c>
      <c r="I128" s="105">
        <f>E128</f>
        <v>6</v>
      </c>
      <c r="J128" s="102" t="str">
        <f>F128</f>
        <v>No</v>
      </c>
      <c r="K128" s="104">
        <f>G128</f>
        <v>13750</v>
      </c>
      <c r="L128" s="104">
        <f>ROUND(I128*K128,0)</f>
        <v>82500</v>
      </c>
      <c r="M128" s="106">
        <f>IF(L128&gt;H128,L128-H128,0)</f>
        <v>0</v>
      </c>
      <c r="N128" s="104">
        <f>IF(H128&gt;L128,H128-L128,0)</f>
        <v>0</v>
      </c>
      <c r="O128" s="83" t="s">
        <v>568</v>
      </c>
      <c r="P128" s="89" t="s">
        <v>241</v>
      </c>
      <c r="Q128" s="84"/>
      <c r="R128" s="85"/>
      <c r="S128" s="85"/>
      <c r="T128" s="85"/>
      <c r="U128" s="112"/>
      <c r="V128" s="108"/>
      <c r="W128" s="109"/>
      <c r="X128" s="85"/>
      <c r="Y128" s="85"/>
      <c r="Z128" s="85"/>
      <c r="AA128" s="85"/>
      <c r="AB128" s="85"/>
      <c r="AC128" s="85"/>
      <c r="AD128" s="85"/>
    </row>
    <row r="129" spans="1:30" ht="15.6" outlineLevel="1">
      <c r="A129" s="82"/>
      <c r="B129" s="84" t="str">
        <f t="shared" si="7"/>
        <v/>
      </c>
      <c r="C129" s="189"/>
      <c r="D129" s="186" t="s">
        <v>673</v>
      </c>
      <c r="E129" s="82"/>
      <c r="F129" s="82"/>
      <c r="G129" s="106"/>
      <c r="H129" s="106"/>
      <c r="I129" s="81"/>
      <c r="J129" s="82"/>
      <c r="K129" s="106"/>
      <c r="L129" s="106"/>
      <c r="M129" s="106"/>
      <c r="N129" s="106"/>
      <c r="O129" s="83"/>
      <c r="P129" s="89" t="s">
        <v>241</v>
      </c>
      <c r="Q129" s="84"/>
      <c r="R129" s="85"/>
      <c r="S129" s="85"/>
      <c r="T129" s="85"/>
      <c r="U129" s="112"/>
      <c r="V129" s="108"/>
      <c r="W129" s="109"/>
      <c r="X129" s="85"/>
      <c r="Y129" s="85"/>
      <c r="Z129" s="85"/>
      <c r="AA129" s="85"/>
      <c r="AB129" s="85"/>
      <c r="AC129" s="85"/>
      <c r="AD129" s="85"/>
    </row>
    <row r="130" spans="1:30" ht="15.6" outlineLevel="1">
      <c r="A130" s="82"/>
      <c r="B130" s="84" t="str">
        <f t="shared" si="7"/>
        <v/>
      </c>
      <c r="C130" s="189"/>
      <c r="D130" s="186"/>
      <c r="E130" s="82"/>
      <c r="F130" s="82"/>
      <c r="G130" s="106"/>
      <c r="H130" s="106"/>
      <c r="I130" s="81"/>
      <c r="J130" s="82"/>
      <c r="K130" s="106"/>
      <c r="L130" s="106"/>
      <c r="M130" s="106"/>
      <c r="N130" s="106"/>
      <c r="O130" s="83"/>
      <c r="P130" s="89" t="s">
        <v>241</v>
      </c>
      <c r="Q130" s="84"/>
      <c r="R130" s="85"/>
      <c r="S130" s="85"/>
      <c r="T130" s="85"/>
      <c r="U130" s="112"/>
      <c r="V130" s="108"/>
      <c r="W130" s="109"/>
      <c r="X130" s="85"/>
      <c r="Y130" s="85"/>
      <c r="Z130" s="85"/>
      <c r="AA130" s="85"/>
      <c r="AB130" s="85"/>
      <c r="AC130" s="85"/>
      <c r="AD130" s="85"/>
    </row>
    <row r="131" spans="1:30" ht="45" outlineLevel="1">
      <c r="A131" s="102">
        <v>44</v>
      </c>
      <c r="B131" s="84">
        <f t="shared" si="7"/>
        <v>44</v>
      </c>
      <c r="C131" s="189" t="str">
        <f t="shared" si="6"/>
        <v>IVF044</v>
      </c>
      <c r="D131" s="80" t="s">
        <v>50</v>
      </c>
      <c r="E131" s="102">
        <v>3</v>
      </c>
      <c r="F131" s="101" t="s">
        <v>7</v>
      </c>
      <c r="G131" s="103">
        <v>39200</v>
      </c>
      <c r="H131" s="104">
        <f>ROUND(E131*G131,0)</f>
        <v>117600</v>
      </c>
      <c r="I131" s="105">
        <f>E131</f>
        <v>3</v>
      </c>
      <c r="J131" s="102" t="str">
        <f>F131</f>
        <v>No</v>
      </c>
      <c r="K131" s="104">
        <f>G131</f>
        <v>39200</v>
      </c>
      <c r="L131" s="104">
        <f>ROUND(I131*K131,0)</f>
        <v>117600</v>
      </c>
      <c r="M131" s="106">
        <f>IF(L131&gt;H131,L131-H131,0)</f>
        <v>0</v>
      </c>
      <c r="N131" s="104">
        <f>IF(H131&gt;L131,H131-L131,0)</f>
        <v>0</v>
      </c>
      <c r="O131" s="83" t="s">
        <v>568</v>
      </c>
      <c r="P131" s="89" t="s">
        <v>241</v>
      </c>
      <c r="Q131" s="84"/>
      <c r="R131" s="85"/>
      <c r="S131" s="85"/>
      <c r="T131" s="85"/>
      <c r="U131" s="112"/>
      <c r="V131" s="108"/>
      <c r="W131" s="109"/>
      <c r="X131" s="85"/>
      <c r="Y131" s="85"/>
      <c r="Z131" s="85"/>
      <c r="AA131" s="85"/>
      <c r="AB131" s="85"/>
      <c r="AC131" s="85"/>
      <c r="AD131" s="85"/>
    </row>
    <row r="132" spans="1:30" ht="15.6" outlineLevel="1">
      <c r="A132" s="82"/>
      <c r="B132" s="84" t="str">
        <f t="shared" si="7"/>
        <v/>
      </c>
      <c r="C132" s="189"/>
      <c r="D132" s="186" t="s">
        <v>673</v>
      </c>
      <c r="E132" s="82"/>
      <c r="F132" s="82"/>
      <c r="G132" s="106"/>
      <c r="H132" s="106"/>
      <c r="I132" s="81"/>
      <c r="J132" s="82"/>
      <c r="K132" s="106"/>
      <c r="L132" s="106"/>
      <c r="M132" s="106"/>
      <c r="N132" s="106"/>
      <c r="O132" s="83"/>
      <c r="P132" s="89" t="s">
        <v>241</v>
      </c>
      <c r="Q132" s="84"/>
      <c r="R132" s="85"/>
      <c r="S132" s="85"/>
      <c r="T132" s="85"/>
      <c r="U132" s="112"/>
      <c r="V132" s="108"/>
      <c r="W132" s="109"/>
      <c r="X132" s="85"/>
      <c r="Y132" s="85"/>
      <c r="Z132" s="85"/>
      <c r="AA132" s="85"/>
      <c r="AB132" s="85"/>
      <c r="AC132" s="85"/>
      <c r="AD132" s="85"/>
    </row>
    <row r="133" spans="1:30" ht="15.6" outlineLevel="1">
      <c r="A133" s="82"/>
      <c r="B133" s="84" t="str">
        <f t="shared" si="7"/>
        <v/>
      </c>
      <c r="C133" s="189"/>
      <c r="D133" s="186"/>
      <c r="E133" s="82"/>
      <c r="F133" s="82"/>
      <c r="G133" s="106"/>
      <c r="H133" s="106"/>
      <c r="I133" s="81"/>
      <c r="J133" s="82"/>
      <c r="K133" s="106"/>
      <c r="L133" s="106"/>
      <c r="M133" s="106"/>
      <c r="N133" s="106"/>
      <c r="O133" s="83"/>
      <c r="P133" s="89" t="s">
        <v>241</v>
      </c>
      <c r="Q133" s="84"/>
      <c r="R133" s="85"/>
      <c r="S133" s="85"/>
      <c r="T133" s="85"/>
      <c r="U133" s="112"/>
      <c r="V133" s="108"/>
      <c r="W133" s="109"/>
      <c r="X133" s="85"/>
      <c r="Y133" s="85"/>
      <c r="Z133" s="85"/>
      <c r="AA133" s="85"/>
      <c r="AB133" s="85"/>
      <c r="AC133" s="85"/>
      <c r="AD133" s="85"/>
    </row>
    <row r="134" spans="1:30" ht="45" outlineLevel="1">
      <c r="A134" s="102">
        <v>45</v>
      </c>
      <c r="B134" s="84">
        <f t="shared" si="7"/>
        <v>45</v>
      </c>
      <c r="C134" s="189" t="str">
        <f t="shared" si="6"/>
        <v>IVF045</v>
      </c>
      <c r="D134" s="80" t="s">
        <v>51</v>
      </c>
      <c r="E134" s="102">
        <v>3</v>
      </c>
      <c r="F134" s="101" t="s">
        <v>7</v>
      </c>
      <c r="G134" s="103">
        <v>62500</v>
      </c>
      <c r="H134" s="104">
        <f>ROUND(E134*G134,0)</f>
        <v>187500</v>
      </c>
      <c r="I134" s="105">
        <f>E134</f>
        <v>3</v>
      </c>
      <c r="J134" s="102" t="str">
        <f>F134</f>
        <v>No</v>
      </c>
      <c r="K134" s="104">
        <f>G134</f>
        <v>62500</v>
      </c>
      <c r="L134" s="104">
        <f>ROUND(I134*K134,0)</f>
        <v>187500</v>
      </c>
      <c r="M134" s="106">
        <f>IF(L134&gt;H134,L134-H134,0)</f>
        <v>0</v>
      </c>
      <c r="N134" s="104">
        <f>IF(H134&gt;L134,H134-L134,0)</f>
        <v>0</v>
      </c>
      <c r="O134" s="83" t="s">
        <v>568</v>
      </c>
      <c r="P134" s="89" t="s">
        <v>241</v>
      </c>
      <c r="Q134" s="84"/>
      <c r="R134" s="85"/>
      <c r="S134" s="85"/>
      <c r="T134" s="85"/>
      <c r="U134" s="112"/>
      <c r="V134" s="108"/>
      <c r="W134" s="109"/>
      <c r="X134" s="85"/>
      <c r="Y134" s="85"/>
      <c r="Z134" s="85"/>
      <c r="AA134" s="85"/>
      <c r="AB134" s="85"/>
      <c r="AC134" s="85"/>
      <c r="AD134" s="85"/>
    </row>
    <row r="135" spans="1:30" ht="15.6" outlineLevel="1">
      <c r="A135" s="82"/>
      <c r="B135" s="84" t="str">
        <f t="shared" si="7"/>
        <v/>
      </c>
      <c r="C135" s="189"/>
      <c r="D135" s="186" t="s">
        <v>673</v>
      </c>
      <c r="E135" s="82"/>
      <c r="F135" s="82"/>
      <c r="G135" s="106"/>
      <c r="H135" s="106"/>
      <c r="I135" s="81"/>
      <c r="J135" s="82"/>
      <c r="K135" s="106"/>
      <c r="L135" s="106"/>
      <c r="M135" s="106"/>
      <c r="N135" s="106"/>
      <c r="O135" s="83"/>
      <c r="P135" s="89" t="s">
        <v>241</v>
      </c>
      <c r="Q135" s="84"/>
      <c r="R135" s="85"/>
      <c r="S135" s="85"/>
      <c r="T135" s="85"/>
      <c r="U135" s="112"/>
      <c r="V135" s="108"/>
      <c r="W135" s="109"/>
      <c r="X135" s="85"/>
      <c r="Y135" s="85"/>
      <c r="Z135" s="85"/>
      <c r="AA135" s="85"/>
      <c r="AB135" s="85"/>
      <c r="AC135" s="85"/>
      <c r="AD135" s="85"/>
    </row>
    <row r="136" spans="1:30" ht="15.6" outlineLevel="1">
      <c r="A136" s="82"/>
      <c r="B136" s="84" t="str">
        <f t="shared" si="7"/>
        <v/>
      </c>
      <c r="C136" s="189"/>
      <c r="D136" s="186"/>
      <c r="E136" s="82"/>
      <c r="F136" s="82"/>
      <c r="G136" s="106"/>
      <c r="H136" s="106"/>
      <c r="I136" s="81"/>
      <c r="J136" s="82"/>
      <c r="K136" s="106"/>
      <c r="L136" s="106"/>
      <c r="M136" s="106"/>
      <c r="N136" s="106"/>
      <c r="O136" s="83"/>
      <c r="P136" s="89" t="s">
        <v>241</v>
      </c>
      <c r="Q136" s="84"/>
      <c r="R136" s="85"/>
      <c r="S136" s="85"/>
      <c r="T136" s="85"/>
      <c r="U136" s="112"/>
      <c r="V136" s="108"/>
      <c r="W136" s="109"/>
      <c r="X136" s="85"/>
      <c r="Y136" s="85"/>
      <c r="Z136" s="85"/>
      <c r="AA136" s="85"/>
      <c r="AB136" s="85"/>
      <c r="AC136" s="85"/>
      <c r="AD136" s="85"/>
    </row>
    <row r="137" spans="1:30" ht="45" outlineLevel="1">
      <c r="A137" s="102">
        <v>46</v>
      </c>
      <c r="B137" s="84">
        <f t="shared" si="7"/>
        <v>46</v>
      </c>
      <c r="C137" s="189" t="str">
        <f t="shared" ref="C137:C215" si="8">IF(ISBLANK(B137), "", IF(B137&lt;10, "IVF00" &amp; B137, IF(AND(B137&gt;=10, B137&lt;=99), "IVF0" &amp; B137, IF(B137&gt;99, "IVF" &amp; B137))))</f>
        <v>IVF046</v>
      </c>
      <c r="D137" s="80" t="s">
        <v>52</v>
      </c>
      <c r="E137" s="102">
        <v>8</v>
      </c>
      <c r="F137" s="101" t="s">
        <v>7</v>
      </c>
      <c r="G137" s="103">
        <v>17500</v>
      </c>
      <c r="H137" s="104">
        <f>ROUND(E137*G137,0)</f>
        <v>140000</v>
      </c>
      <c r="I137" s="105">
        <f>E137</f>
        <v>8</v>
      </c>
      <c r="J137" s="102" t="str">
        <f>F137</f>
        <v>No</v>
      </c>
      <c r="K137" s="104">
        <f>G137</f>
        <v>17500</v>
      </c>
      <c r="L137" s="104">
        <f>ROUND(I137*K137,0)</f>
        <v>140000</v>
      </c>
      <c r="M137" s="106">
        <f>IF(L137&gt;H137,L137-H137,0)</f>
        <v>0</v>
      </c>
      <c r="N137" s="104">
        <f>IF(H137&gt;L137,H137-L137,0)</f>
        <v>0</v>
      </c>
      <c r="O137" s="83" t="s">
        <v>568</v>
      </c>
      <c r="P137" s="89" t="s">
        <v>241</v>
      </c>
      <c r="Q137" s="84"/>
      <c r="R137" s="85"/>
      <c r="S137" s="85"/>
      <c r="T137" s="85"/>
      <c r="U137" s="112"/>
      <c r="V137" s="108"/>
      <c r="W137" s="109"/>
      <c r="X137" s="85"/>
      <c r="Y137" s="85"/>
      <c r="Z137" s="85"/>
      <c r="AA137" s="85"/>
      <c r="AB137" s="85"/>
      <c r="AC137" s="85"/>
      <c r="AD137" s="85"/>
    </row>
    <row r="138" spans="1:30" ht="15.6" outlineLevel="1">
      <c r="A138" s="82"/>
      <c r="B138" s="84" t="str">
        <f t="shared" ref="B138:B217" si="9">IF(ISBLANK(A138),"",A138)</f>
        <v/>
      </c>
      <c r="C138" s="189"/>
      <c r="D138" s="186" t="s">
        <v>673</v>
      </c>
      <c r="E138" s="82"/>
      <c r="F138" s="82"/>
      <c r="G138" s="106"/>
      <c r="H138" s="106"/>
      <c r="I138" s="81"/>
      <c r="J138" s="82"/>
      <c r="K138" s="106"/>
      <c r="L138" s="106"/>
      <c r="M138" s="106"/>
      <c r="N138" s="106"/>
      <c r="O138" s="83"/>
      <c r="P138" s="89" t="s">
        <v>241</v>
      </c>
      <c r="Q138" s="84"/>
      <c r="R138" s="85"/>
      <c r="S138" s="85"/>
      <c r="T138" s="85"/>
      <c r="U138" s="112"/>
      <c r="V138" s="108"/>
      <c r="W138" s="109"/>
      <c r="X138" s="85"/>
      <c r="Y138" s="85"/>
      <c r="Z138" s="85"/>
      <c r="AA138" s="85"/>
      <c r="AB138" s="85"/>
      <c r="AC138" s="85"/>
      <c r="AD138" s="85"/>
    </row>
    <row r="139" spans="1:30" ht="15.6" outlineLevel="1">
      <c r="A139" s="82"/>
      <c r="B139" s="84" t="str">
        <f t="shared" si="9"/>
        <v/>
      </c>
      <c r="C139" s="189"/>
      <c r="D139" s="186"/>
      <c r="E139" s="82"/>
      <c r="F139" s="82"/>
      <c r="G139" s="106"/>
      <c r="H139" s="106"/>
      <c r="I139" s="81"/>
      <c r="J139" s="82"/>
      <c r="K139" s="106"/>
      <c r="L139" s="106"/>
      <c r="M139" s="106"/>
      <c r="N139" s="106"/>
      <c r="O139" s="83"/>
      <c r="P139" s="89" t="s">
        <v>241</v>
      </c>
      <c r="Q139" s="84"/>
      <c r="R139" s="85"/>
      <c r="S139" s="85"/>
      <c r="T139" s="85"/>
      <c r="U139" s="112"/>
      <c r="V139" s="108"/>
      <c r="W139" s="109"/>
      <c r="X139" s="85"/>
      <c r="Y139" s="85"/>
      <c r="Z139" s="85"/>
      <c r="AA139" s="85"/>
      <c r="AB139" s="85"/>
      <c r="AC139" s="85"/>
      <c r="AD139" s="85"/>
    </row>
    <row r="140" spans="1:30" ht="45" outlineLevel="1">
      <c r="A140" s="102">
        <v>47</v>
      </c>
      <c r="B140" s="84">
        <f t="shared" si="9"/>
        <v>47</v>
      </c>
      <c r="C140" s="189" t="str">
        <f t="shared" si="8"/>
        <v>IVF047</v>
      </c>
      <c r="D140" s="80" t="s">
        <v>53</v>
      </c>
      <c r="E140" s="102">
        <v>3</v>
      </c>
      <c r="F140" s="101" t="s">
        <v>7</v>
      </c>
      <c r="G140" s="103">
        <v>20000</v>
      </c>
      <c r="H140" s="104">
        <f>ROUND(E140*G140,0)</f>
        <v>60000</v>
      </c>
      <c r="I140" s="105">
        <f>E140</f>
        <v>3</v>
      </c>
      <c r="J140" s="102" t="str">
        <f>F140</f>
        <v>No</v>
      </c>
      <c r="K140" s="104">
        <f>G140</f>
        <v>20000</v>
      </c>
      <c r="L140" s="104">
        <f>ROUND(I140*K140,0)</f>
        <v>60000</v>
      </c>
      <c r="M140" s="106">
        <f>IF(L140&gt;H140,L140-H140,0)</f>
        <v>0</v>
      </c>
      <c r="N140" s="104">
        <f>IF(H140&gt;L140,H140-L140,0)</f>
        <v>0</v>
      </c>
      <c r="O140" s="83" t="s">
        <v>568</v>
      </c>
      <c r="P140" s="89" t="s">
        <v>241</v>
      </c>
      <c r="Q140" s="119"/>
      <c r="R140" s="114"/>
      <c r="S140" s="85"/>
      <c r="T140" s="85"/>
      <c r="U140" s="112"/>
      <c r="V140" s="108"/>
      <c r="W140" s="109"/>
      <c r="X140" s="85"/>
      <c r="Y140" s="85"/>
      <c r="Z140" s="85"/>
      <c r="AA140" s="85"/>
      <c r="AB140" s="85"/>
      <c r="AC140" s="85"/>
      <c r="AD140" s="85"/>
    </row>
    <row r="141" spans="1:30" outlineLevel="1">
      <c r="A141" s="82"/>
      <c r="B141" s="84" t="str">
        <f t="shared" si="9"/>
        <v/>
      </c>
      <c r="C141" s="189"/>
      <c r="D141" s="80"/>
      <c r="E141" s="82"/>
      <c r="F141" s="82"/>
      <c r="G141" s="106"/>
      <c r="H141" s="106"/>
      <c r="I141" s="81"/>
      <c r="J141" s="82"/>
      <c r="K141" s="106"/>
      <c r="L141" s="106"/>
      <c r="M141" s="106"/>
      <c r="N141" s="106"/>
      <c r="O141" s="83"/>
      <c r="P141" s="89" t="s">
        <v>241</v>
      </c>
      <c r="Q141" s="84"/>
      <c r="R141" s="85"/>
      <c r="S141" s="85"/>
      <c r="T141" s="85"/>
      <c r="U141" s="112"/>
      <c r="V141" s="108"/>
      <c r="W141" s="109"/>
      <c r="X141" s="85"/>
      <c r="Y141" s="85"/>
      <c r="Z141" s="85"/>
      <c r="AA141" s="85"/>
      <c r="AB141" s="85"/>
      <c r="AC141" s="85"/>
      <c r="AD141" s="85"/>
    </row>
    <row r="142" spans="1:30" outlineLevel="1">
      <c r="A142" s="102">
        <v>48</v>
      </c>
      <c r="B142" s="84">
        <f t="shared" si="9"/>
        <v>48</v>
      </c>
      <c r="C142" s="189" t="str">
        <f t="shared" si="8"/>
        <v>IVF048</v>
      </c>
      <c r="D142" s="80" t="s">
        <v>54</v>
      </c>
      <c r="E142" s="102">
        <v>1</v>
      </c>
      <c r="F142" s="101" t="s">
        <v>55</v>
      </c>
      <c r="G142" s="106"/>
      <c r="H142" s="104">
        <f>ROUND(E142*G142,0)</f>
        <v>0</v>
      </c>
      <c r="I142" s="105">
        <f>E142</f>
        <v>1</v>
      </c>
      <c r="J142" s="102" t="str">
        <f>F142</f>
        <v>Lot</v>
      </c>
      <c r="K142" s="104">
        <f>G142</f>
        <v>0</v>
      </c>
      <c r="L142" s="104">
        <f>ROUND(I142*K142,0)</f>
        <v>0</v>
      </c>
      <c r="M142" s="106">
        <f>IF(L142&gt;H142,L142-H142,0)</f>
        <v>0</v>
      </c>
      <c r="N142" s="104">
        <f>IF(H142&gt;L142,H142-L142,0)</f>
        <v>0</v>
      </c>
      <c r="O142" s="83"/>
      <c r="P142" s="89" t="s">
        <v>241</v>
      </c>
      <c r="Q142" s="84"/>
      <c r="R142" s="85"/>
      <c r="S142" s="85"/>
      <c r="T142" s="85"/>
      <c r="U142" s="112"/>
      <c r="V142" s="108"/>
      <c r="W142" s="109"/>
      <c r="X142" s="85"/>
      <c r="Y142" s="85"/>
      <c r="Z142" s="85"/>
      <c r="AA142" s="85"/>
      <c r="AB142" s="85"/>
      <c r="AC142" s="85"/>
      <c r="AD142" s="85"/>
    </row>
    <row r="143" spans="1:30" outlineLevel="1">
      <c r="A143" s="102"/>
      <c r="B143" s="84" t="str">
        <f t="shared" si="9"/>
        <v/>
      </c>
      <c r="C143" s="189"/>
      <c r="D143" s="80"/>
      <c r="E143" s="102"/>
      <c r="F143" s="101"/>
      <c r="G143" s="106"/>
      <c r="H143" s="104"/>
      <c r="I143" s="105"/>
      <c r="J143" s="102"/>
      <c r="K143" s="104"/>
      <c r="L143" s="104"/>
      <c r="M143" s="106"/>
      <c r="N143" s="104"/>
      <c r="O143" s="83"/>
      <c r="P143" s="89" t="s">
        <v>241</v>
      </c>
      <c r="Q143" s="84"/>
      <c r="R143" s="85"/>
      <c r="S143" s="85"/>
      <c r="T143" s="85"/>
      <c r="U143" s="112"/>
      <c r="V143" s="108"/>
      <c r="W143" s="109"/>
      <c r="X143" s="85"/>
      <c r="Y143" s="85"/>
      <c r="Z143" s="85"/>
      <c r="AA143" s="85"/>
      <c r="AB143" s="85"/>
      <c r="AC143" s="85"/>
      <c r="AD143" s="85"/>
    </row>
    <row r="144" spans="1:30" ht="15.6">
      <c r="A144" s="82"/>
      <c r="B144" s="84" t="str">
        <f t="shared" si="9"/>
        <v/>
      </c>
      <c r="C144" s="189"/>
      <c r="D144" s="80"/>
      <c r="E144" s="82"/>
      <c r="F144" s="82"/>
      <c r="G144" s="106"/>
      <c r="H144" s="106"/>
      <c r="I144" s="81"/>
      <c r="J144" s="82"/>
      <c r="K144" s="120" t="s">
        <v>218</v>
      </c>
      <c r="L144" s="121">
        <f>SUM(L7:L143)</f>
        <v>25908225</v>
      </c>
      <c r="M144" s="121">
        <f>SUM(M7:M143)</f>
        <v>0</v>
      </c>
      <c r="N144" s="121">
        <f>SUM(N7:N143)</f>
        <v>110000</v>
      </c>
      <c r="O144" s="83"/>
      <c r="P144" s="89"/>
      <c r="Q144" s="84"/>
      <c r="R144" s="85"/>
      <c r="S144" s="85"/>
      <c r="T144" s="85"/>
      <c r="U144" s="112"/>
      <c r="V144" s="108"/>
      <c r="W144" s="109"/>
      <c r="X144" s="85"/>
      <c r="Y144" s="85"/>
      <c r="Z144" s="85"/>
      <c r="AA144" s="85"/>
      <c r="AB144" s="85"/>
      <c r="AC144" s="85"/>
      <c r="AD144" s="85"/>
    </row>
    <row r="145" spans="1:30" ht="15.6">
      <c r="A145" s="292"/>
      <c r="B145" s="111"/>
      <c r="C145" s="203"/>
      <c r="E145" s="292"/>
      <c r="F145" s="292"/>
      <c r="G145" s="304"/>
      <c r="H145" s="304"/>
      <c r="I145" s="293"/>
      <c r="J145" s="292"/>
      <c r="K145" s="294"/>
      <c r="L145" s="295"/>
      <c r="M145" s="295"/>
      <c r="N145" s="295"/>
      <c r="P145" s="89"/>
      <c r="Q145" s="84"/>
      <c r="R145" s="85"/>
      <c r="S145" s="85"/>
      <c r="T145" s="85"/>
      <c r="U145" s="112"/>
      <c r="V145" s="108"/>
      <c r="W145" s="109"/>
      <c r="X145" s="85"/>
      <c r="Y145" s="85"/>
      <c r="Z145" s="85"/>
      <c r="AA145" s="85"/>
      <c r="AB145" s="85"/>
      <c r="AC145" s="85"/>
      <c r="AD145" s="85"/>
    </row>
    <row r="146" spans="1:30" ht="15.6">
      <c r="A146" s="292"/>
      <c r="B146" s="111"/>
      <c r="C146" s="203"/>
      <c r="E146" s="292"/>
      <c r="F146" s="292"/>
      <c r="G146" s="304"/>
      <c r="H146" s="304"/>
      <c r="I146" s="293"/>
      <c r="J146" s="292"/>
      <c r="K146" s="294"/>
      <c r="L146" s="295"/>
      <c r="M146" s="295"/>
      <c r="N146" s="295"/>
      <c r="P146" s="89"/>
      <c r="Q146" s="84"/>
      <c r="R146" s="85"/>
      <c r="S146" s="85"/>
      <c r="T146" s="85"/>
      <c r="U146" s="112"/>
      <c r="V146" s="108"/>
      <c r="W146" s="109"/>
      <c r="X146" s="85"/>
      <c r="Y146" s="85"/>
      <c r="Z146" s="85"/>
      <c r="AA146" s="85"/>
      <c r="AB146" s="85"/>
      <c r="AC146" s="85"/>
      <c r="AD146" s="85"/>
    </row>
    <row r="147" spans="1:30" ht="15.6">
      <c r="A147" s="292"/>
      <c r="B147" s="111"/>
      <c r="C147" s="203"/>
      <c r="E147" s="292"/>
      <c r="F147" s="292"/>
      <c r="G147" s="304"/>
      <c r="H147" s="304"/>
      <c r="I147" s="293"/>
      <c r="J147" s="292"/>
      <c r="K147" s="294"/>
      <c r="L147" s="295"/>
      <c r="M147" s="295"/>
      <c r="N147" s="295"/>
      <c r="P147" s="89"/>
      <c r="Q147" s="84"/>
      <c r="R147" s="85"/>
      <c r="S147" s="85"/>
      <c r="T147" s="85"/>
      <c r="U147" s="112"/>
      <c r="V147" s="108"/>
      <c r="W147" s="109"/>
      <c r="X147" s="85"/>
      <c r="Y147" s="85"/>
      <c r="Z147" s="85"/>
      <c r="AA147" s="85"/>
      <c r="AB147" s="85"/>
      <c r="AC147" s="85"/>
      <c r="AD147" s="85"/>
    </row>
    <row r="148" spans="1:30" ht="15.6">
      <c r="A148" s="291" t="s">
        <v>805</v>
      </c>
      <c r="B148" s="111"/>
      <c r="D148" s="87"/>
      <c r="E148" s="297" t="s">
        <v>804</v>
      </c>
      <c r="F148" s="292"/>
      <c r="H148" s="291" t="s">
        <v>802</v>
      </c>
      <c r="I148" s="293"/>
      <c r="J148" s="292"/>
      <c r="K148" s="294"/>
      <c r="L148" s="87"/>
      <c r="M148" s="295"/>
      <c r="N148" s="296" t="s">
        <v>803</v>
      </c>
      <c r="P148" s="89"/>
      <c r="Q148" s="84"/>
      <c r="R148" s="85"/>
      <c r="S148" s="85"/>
      <c r="T148" s="85"/>
      <c r="U148" s="112"/>
      <c r="V148" s="108"/>
      <c r="W148" s="109"/>
      <c r="X148" s="85"/>
      <c r="Y148" s="85"/>
      <c r="Z148" s="85"/>
      <c r="AA148" s="85"/>
      <c r="AB148" s="85"/>
      <c r="AC148" s="85"/>
      <c r="AD148" s="85"/>
    </row>
    <row r="149" spans="1:30" ht="15.6">
      <c r="A149" s="291" t="s">
        <v>806</v>
      </c>
      <c r="B149" s="111"/>
      <c r="D149" s="87"/>
      <c r="E149" s="297" t="s">
        <v>794</v>
      </c>
      <c r="F149" s="292"/>
      <c r="H149" s="291" t="s">
        <v>795</v>
      </c>
      <c r="I149" s="293"/>
      <c r="J149" s="292"/>
      <c r="K149" s="294"/>
      <c r="L149" s="87"/>
      <c r="M149" s="295"/>
      <c r="N149" s="296" t="s">
        <v>796</v>
      </c>
      <c r="P149" s="89"/>
      <c r="Q149" s="84"/>
      <c r="R149" s="85"/>
      <c r="S149" s="85"/>
      <c r="T149" s="85"/>
      <c r="U149" s="112"/>
      <c r="V149" s="108"/>
      <c r="W149" s="109"/>
      <c r="X149" s="85"/>
      <c r="Y149" s="85"/>
      <c r="Z149" s="85"/>
      <c r="AA149" s="85"/>
      <c r="AB149" s="85"/>
      <c r="AC149" s="85"/>
      <c r="AD149" s="85"/>
    </row>
    <row r="150" spans="1:30" ht="15.6">
      <c r="A150" s="292"/>
      <c r="B150" s="111"/>
      <c r="D150" s="297"/>
      <c r="F150" s="292"/>
      <c r="G150" s="291"/>
      <c r="H150" s="304"/>
      <c r="I150" s="293"/>
      <c r="J150" s="292"/>
      <c r="K150" s="294"/>
      <c r="L150" s="87"/>
      <c r="M150" s="295"/>
      <c r="N150" s="296"/>
      <c r="P150" s="89"/>
      <c r="Q150" s="84"/>
      <c r="R150" s="85"/>
      <c r="S150" s="85"/>
      <c r="T150" s="85"/>
      <c r="U150" s="112"/>
      <c r="V150" s="108"/>
      <c r="W150" s="109"/>
      <c r="X150" s="85"/>
      <c r="Y150" s="85"/>
      <c r="Z150" s="85"/>
      <c r="AA150" s="85"/>
      <c r="AB150" s="85"/>
      <c r="AC150" s="85"/>
      <c r="AD150" s="85"/>
    </row>
    <row r="151" spans="1:30" ht="15.6">
      <c r="A151" s="305"/>
      <c r="B151" s="306" t="str">
        <f t="shared" si="9"/>
        <v/>
      </c>
      <c r="C151" s="307"/>
      <c r="D151" s="308" t="s">
        <v>173</v>
      </c>
      <c r="E151" s="305"/>
      <c r="F151" s="309"/>
      <c r="G151" s="310"/>
      <c r="H151" s="311"/>
      <c r="I151" s="312"/>
      <c r="J151" s="305"/>
      <c r="K151" s="313"/>
      <c r="L151" s="313"/>
      <c r="M151" s="314"/>
      <c r="N151" s="313"/>
      <c r="O151" s="261"/>
      <c r="P151" s="89"/>
      <c r="Q151" s="84"/>
      <c r="R151" s="85"/>
      <c r="S151" s="85"/>
      <c r="T151" s="85"/>
      <c r="U151" s="112"/>
      <c r="V151" s="108"/>
      <c r="W151" s="109"/>
      <c r="X151" s="85"/>
      <c r="Y151" s="85"/>
      <c r="Z151" s="85"/>
      <c r="AA151" s="85"/>
      <c r="AB151" s="85"/>
      <c r="AC151" s="85"/>
      <c r="AD151" s="85"/>
    </row>
    <row r="152" spans="1:30" ht="97.95" customHeight="1" outlineLevel="1">
      <c r="A152" s="102">
        <v>49</v>
      </c>
      <c r="B152" s="84">
        <f t="shared" si="9"/>
        <v>49</v>
      </c>
      <c r="C152" s="189" t="str">
        <f t="shared" si="8"/>
        <v>IVF049</v>
      </c>
      <c r="D152" s="80" t="s">
        <v>56</v>
      </c>
      <c r="E152" s="102">
        <v>110</v>
      </c>
      <c r="F152" s="101" t="s">
        <v>2</v>
      </c>
      <c r="G152" s="103">
        <v>398</v>
      </c>
      <c r="H152" s="104">
        <f>ROUND(E152*G152,0)</f>
        <v>43780</v>
      </c>
      <c r="I152" s="81">
        <f>31.21+1.467</f>
        <v>32.677</v>
      </c>
      <c r="J152" s="102" t="str">
        <f>F152</f>
        <v>Cum</v>
      </c>
      <c r="K152" s="104">
        <f>G152</f>
        <v>398</v>
      </c>
      <c r="L152" s="104">
        <f>ROUND(I152*K152,0)</f>
        <v>13005</v>
      </c>
      <c r="M152" s="106">
        <f>IF(L152&gt;H152,L152-H152,0)</f>
        <v>0</v>
      </c>
      <c r="N152" s="104">
        <f>IF(H152&gt;L152,H152-L152,0)</f>
        <v>30775</v>
      </c>
      <c r="O152" s="83" t="s">
        <v>624</v>
      </c>
      <c r="P152" s="89" t="s">
        <v>225</v>
      </c>
      <c r="Q152" s="84"/>
      <c r="R152" s="85"/>
      <c r="S152" s="85"/>
      <c r="T152" s="85"/>
      <c r="U152" s="112"/>
      <c r="V152" s="108"/>
      <c r="W152" s="109"/>
      <c r="X152" s="85"/>
      <c r="Y152" s="85"/>
      <c r="Z152" s="85"/>
      <c r="AA152" s="85"/>
      <c r="AB152" s="85"/>
      <c r="AC152" s="85"/>
      <c r="AD152" s="85"/>
    </row>
    <row r="153" spans="1:30" ht="15.6" outlineLevel="1">
      <c r="A153" s="82"/>
      <c r="B153" s="84" t="str">
        <f t="shared" si="9"/>
        <v/>
      </c>
      <c r="C153" s="189"/>
      <c r="D153" s="186" t="s">
        <v>677</v>
      </c>
      <c r="E153" s="82"/>
      <c r="F153" s="82"/>
      <c r="G153" s="106"/>
      <c r="H153" s="106"/>
      <c r="I153" s="81"/>
      <c r="J153" s="82"/>
      <c r="K153" s="106"/>
      <c r="L153" s="106"/>
      <c r="M153" s="106"/>
      <c r="N153" s="106"/>
      <c r="O153" s="83"/>
      <c r="P153" s="89" t="s">
        <v>225</v>
      </c>
      <c r="Q153" s="84"/>
      <c r="R153" s="85"/>
      <c r="S153" s="85"/>
      <c r="T153" s="85"/>
      <c r="U153" s="112"/>
      <c r="V153" s="108"/>
      <c r="W153" s="109"/>
      <c r="X153" s="85"/>
      <c r="Y153" s="85"/>
      <c r="Z153" s="85"/>
      <c r="AA153" s="85"/>
      <c r="AB153" s="85"/>
      <c r="AC153" s="85"/>
      <c r="AD153" s="85"/>
    </row>
    <row r="154" spans="1:30" ht="15.6" outlineLevel="1">
      <c r="A154" s="82"/>
      <c r="B154" s="84" t="str">
        <f t="shared" si="9"/>
        <v/>
      </c>
      <c r="C154" s="189"/>
      <c r="D154" s="186"/>
      <c r="E154" s="82"/>
      <c r="F154" s="82"/>
      <c r="G154" s="106"/>
      <c r="H154" s="106"/>
      <c r="I154" s="81"/>
      <c r="J154" s="82"/>
      <c r="K154" s="106"/>
      <c r="L154" s="106"/>
      <c r="M154" s="106"/>
      <c r="N154" s="106"/>
      <c r="O154" s="83"/>
      <c r="P154" s="89" t="s">
        <v>225</v>
      </c>
      <c r="Q154" s="84"/>
      <c r="R154" s="85"/>
      <c r="S154" s="85"/>
      <c r="T154" s="85"/>
      <c r="U154" s="112"/>
      <c r="V154" s="108"/>
      <c r="W154" s="109"/>
      <c r="X154" s="85"/>
      <c r="Y154" s="85"/>
      <c r="Z154" s="85"/>
      <c r="AA154" s="85"/>
      <c r="AB154" s="85"/>
      <c r="AC154" s="85"/>
      <c r="AD154" s="85"/>
    </row>
    <row r="155" spans="1:30" s="128" customFormat="1" ht="96.45" customHeight="1" outlineLevel="1">
      <c r="A155" s="102">
        <v>50</v>
      </c>
      <c r="B155" s="84">
        <f t="shared" si="9"/>
        <v>50</v>
      </c>
      <c r="C155" s="189" t="str">
        <f t="shared" si="8"/>
        <v>IVF050</v>
      </c>
      <c r="D155" s="80" t="s">
        <v>57</v>
      </c>
      <c r="E155" s="102">
        <v>16</v>
      </c>
      <c r="F155" s="101" t="s">
        <v>7</v>
      </c>
      <c r="G155" s="103">
        <v>350</v>
      </c>
      <c r="H155" s="104">
        <f>ROUND(E155*G155,0)</f>
        <v>5600</v>
      </c>
      <c r="I155" s="81">
        <v>0</v>
      </c>
      <c r="J155" s="102" t="str">
        <f>F155</f>
        <v>No</v>
      </c>
      <c r="K155" s="104">
        <f>G155</f>
        <v>350</v>
      </c>
      <c r="L155" s="104">
        <f>ROUND(I155*K155,0)</f>
        <v>0</v>
      </c>
      <c r="M155" s="106">
        <f>IF(L155&gt;H155,L155-H155,0)</f>
        <v>0</v>
      </c>
      <c r="N155" s="104">
        <f>IF(H155&gt;L155,H155-L155,0)</f>
        <v>5600</v>
      </c>
      <c r="O155" s="83" t="s">
        <v>624</v>
      </c>
      <c r="P155" s="89" t="s">
        <v>225</v>
      </c>
      <c r="Q155" s="84"/>
      <c r="R155" s="85"/>
      <c r="S155" s="124"/>
      <c r="T155" s="124"/>
      <c r="U155" s="125"/>
      <c r="V155" s="126"/>
      <c r="W155" s="127"/>
      <c r="X155" s="124"/>
      <c r="Y155" s="124"/>
      <c r="Z155" s="124"/>
      <c r="AA155" s="124"/>
      <c r="AB155" s="124"/>
      <c r="AC155" s="124"/>
      <c r="AD155" s="124"/>
    </row>
    <row r="156" spans="1:30" s="128" customFormat="1" outlineLevel="1">
      <c r="A156" s="82"/>
      <c r="B156" s="84" t="str">
        <f t="shared" si="9"/>
        <v/>
      </c>
      <c r="C156" s="189"/>
      <c r="D156" s="87"/>
      <c r="E156" s="82"/>
      <c r="F156" s="82"/>
      <c r="G156" s="106"/>
      <c r="H156" s="106"/>
      <c r="I156" s="81"/>
      <c r="J156" s="82"/>
      <c r="K156" s="106"/>
      <c r="L156" s="106"/>
      <c r="M156" s="106"/>
      <c r="N156" s="106"/>
      <c r="O156" s="83"/>
      <c r="P156" s="89" t="s">
        <v>225</v>
      </c>
      <c r="Q156" s="84"/>
      <c r="R156" s="85"/>
      <c r="S156" s="124"/>
      <c r="T156" s="124"/>
      <c r="U156" s="125"/>
      <c r="V156" s="126"/>
      <c r="W156" s="127"/>
      <c r="X156" s="124"/>
      <c r="Y156" s="124"/>
      <c r="Z156" s="124"/>
      <c r="AA156" s="124"/>
      <c r="AB156" s="124"/>
      <c r="AC156" s="124"/>
      <c r="AD156" s="124"/>
    </row>
    <row r="157" spans="1:30" ht="94.2" customHeight="1" outlineLevel="1">
      <c r="A157" s="102">
        <v>51</v>
      </c>
      <c r="B157" s="84">
        <f t="shared" si="9"/>
        <v>51</v>
      </c>
      <c r="C157" s="189" t="str">
        <f t="shared" si="8"/>
        <v>IVF051</v>
      </c>
      <c r="D157" s="80" t="s">
        <v>58</v>
      </c>
      <c r="E157" s="102">
        <v>5</v>
      </c>
      <c r="F157" s="101" t="s">
        <v>7</v>
      </c>
      <c r="G157" s="103">
        <v>468</v>
      </c>
      <c r="H157" s="104">
        <f>ROUND(E157*G157,0)</f>
        <v>2340</v>
      </c>
      <c r="I157" s="81">
        <v>5</v>
      </c>
      <c r="J157" s="102" t="str">
        <f>F157</f>
        <v>No</v>
      </c>
      <c r="K157" s="104">
        <f>G157</f>
        <v>468</v>
      </c>
      <c r="L157" s="104">
        <f>ROUND(I157*K157,0)</f>
        <v>2340</v>
      </c>
      <c r="M157" s="106">
        <f>IF(L157&gt;H157,L157-H157,0)</f>
        <v>0</v>
      </c>
      <c r="N157" s="104">
        <f>IF(H157&gt;L157,H157-L157,0)</f>
        <v>0</v>
      </c>
      <c r="O157" s="740" t="s">
        <v>737</v>
      </c>
      <c r="P157" s="89" t="s">
        <v>225</v>
      </c>
      <c r="Q157" s="84"/>
      <c r="R157" s="85"/>
      <c r="S157" s="85"/>
      <c r="T157" s="85"/>
      <c r="U157" s="112"/>
      <c r="V157" s="108"/>
      <c r="W157" s="109"/>
      <c r="X157" s="85"/>
      <c r="Y157" s="85"/>
      <c r="Z157" s="85"/>
      <c r="AA157" s="85"/>
      <c r="AB157" s="85"/>
      <c r="AC157" s="85"/>
      <c r="AD157" s="85"/>
    </row>
    <row r="158" spans="1:30" s="133" customFormat="1" ht="15.6" outlineLevel="1">
      <c r="A158" s="82"/>
      <c r="B158" s="84" t="str">
        <f t="shared" si="9"/>
        <v/>
      </c>
      <c r="C158" s="189"/>
      <c r="D158" s="110" t="s">
        <v>184</v>
      </c>
      <c r="E158" s="82"/>
      <c r="F158" s="82"/>
      <c r="G158" s="106"/>
      <c r="H158" s="106"/>
      <c r="I158" s="81">
        <v>2</v>
      </c>
      <c r="J158" s="102" t="s">
        <v>7</v>
      </c>
      <c r="K158" s="106">
        <f>K157</f>
        <v>468</v>
      </c>
      <c r="L158" s="104">
        <f>ROUND(I158*K158,0)</f>
        <v>936</v>
      </c>
      <c r="M158" s="106">
        <f>IF(L158&gt;H158,L158-H158,0)</f>
        <v>936</v>
      </c>
      <c r="N158" s="104">
        <f>IF(H158&gt;L158,H158-L158,0)</f>
        <v>0</v>
      </c>
      <c r="O158" s="741"/>
      <c r="P158" s="89" t="s">
        <v>225</v>
      </c>
      <c r="Q158" s="84"/>
      <c r="R158" s="85"/>
      <c r="S158" s="129"/>
      <c r="T158" s="129"/>
      <c r="U158" s="130"/>
      <c r="V158" s="131"/>
      <c r="W158" s="132"/>
      <c r="X158" s="129"/>
      <c r="Y158" s="129"/>
      <c r="Z158" s="129"/>
      <c r="AA158" s="129"/>
      <c r="AB158" s="129"/>
      <c r="AC158" s="129"/>
      <c r="AD158" s="129"/>
    </row>
    <row r="159" spans="1:30" s="133" customFormat="1" ht="15.6" outlineLevel="1">
      <c r="A159" s="82"/>
      <c r="B159" s="84" t="str">
        <f t="shared" si="9"/>
        <v/>
      </c>
      <c r="C159" s="189"/>
      <c r="D159" s="186" t="s">
        <v>641</v>
      </c>
      <c r="E159" s="82"/>
      <c r="F159" s="82"/>
      <c r="G159" s="106"/>
      <c r="H159" s="106"/>
      <c r="I159" s="81"/>
      <c r="J159" s="102"/>
      <c r="K159" s="106"/>
      <c r="L159" s="104"/>
      <c r="M159" s="106"/>
      <c r="N159" s="104"/>
      <c r="O159" s="83"/>
      <c r="P159" s="89" t="s">
        <v>225</v>
      </c>
      <c r="Q159" s="84"/>
      <c r="R159" s="85"/>
      <c r="S159" s="129"/>
      <c r="T159" s="129"/>
      <c r="U159" s="130"/>
      <c r="V159" s="131"/>
      <c r="W159" s="132"/>
      <c r="X159" s="129"/>
      <c r="Y159" s="129"/>
      <c r="Z159" s="129"/>
      <c r="AA159" s="129"/>
      <c r="AB159" s="129"/>
      <c r="AC159" s="129"/>
      <c r="AD159" s="129"/>
    </row>
    <row r="160" spans="1:30" s="133" customFormat="1" ht="15.6" outlineLevel="1">
      <c r="A160" s="82"/>
      <c r="B160" s="84" t="str">
        <f t="shared" si="9"/>
        <v/>
      </c>
      <c r="C160" s="189"/>
      <c r="D160" s="110"/>
      <c r="E160" s="82"/>
      <c r="F160" s="82"/>
      <c r="G160" s="106"/>
      <c r="H160" s="106"/>
      <c r="I160" s="81"/>
      <c r="J160" s="102"/>
      <c r="K160" s="106"/>
      <c r="L160" s="104"/>
      <c r="M160" s="106"/>
      <c r="N160" s="104"/>
      <c r="O160" s="83"/>
      <c r="P160" s="89" t="s">
        <v>225</v>
      </c>
      <c r="Q160" s="84"/>
      <c r="R160" s="85"/>
      <c r="S160" s="129"/>
      <c r="T160" s="129"/>
      <c r="U160" s="130"/>
      <c r="V160" s="131"/>
      <c r="W160" s="132"/>
      <c r="X160" s="129"/>
      <c r="Y160" s="129"/>
      <c r="Z160" s="129"/>
      <c r="AA160" s="129"/>
      <c r="AB160" s="129"/>
      <c r="AC160" s="129"/>
      <c r="AD160" s="129"/>
    </row>
    <row r="161" spans="1:30" ht="61.2" customHeight="1" outlineLevel="1">
      <c r="A161" s="102">
        <v>52</v>
      </c>
      <c r="B161" s="84">
        <f t="shared" si="9"/>
        <v>52</v>
      </c>
      <c r="C161" s="189" t="str">
        <f t="shared" si="8"/>
        <v>IVF052</v>
      </c>
      <c r="D161" s="80" t="s">
        <v>59</v>
      </c>
      <c r="E161" s="102">
        <v>110</v>
      </c>
      <c r="F161" s="101" t="s">
        <v>2</v>
      </c>
      <c r="G161" s="103">
        <v>454</v>
      </c>
      <c r="H161" s="104">
        <f>ROUND(E161*G161,0)</f>
        <v>49940</v>
      </c>
      <c r="I161" s="81">
        <v>48.7</v>
      </c>
      <c r="J161" s="102" t="str">
        <f>F161</f>
        <v>Cum</v>
      </c>
      <c r="K161" s="104">
        <f>G161</f>
        <v>454</v>
      </c>
      <c r="L161" s="104">
        <f>ROUND(I161*K161,0)</f>
        <v>22110</v>
      </c>
      <c r="M161" s="106">
        <f>IF(L161&gt;H161,L161-H161,0)</f>
        <v>0</v>
      </c>
      <c r="N161" s="104">
        <f>IF(H161&gt;L161,H161-L161,0)</f>
        <v>27830</v>
      </c>
      <c r="O161" s="83" t="s">
        <v>624</v>
      </c>
      <c r="P161" s="89" t="s">
        <v>225</v>
      </c>
      <c r="Q161" s="84"/>
      <c r="R161" s="85"/>
      <c r="S161" s="85"/>
      <c r="T161" s="85"/>
      <c r="U161" s="112"/>
      <c r="V161" s="108"/>
      <c r="W161" s="109"/>
      <c r="X161" s="85"/>
      <c r="Y161" s="85"/>
      <c r="Z161" s="85"/>
      <c r="AA161" s="85"/>
      <c r="AB161" s="85"/>
      <c r="AC161" s="85"/>
      <c r="AD161" s="85"/>
    </row>
    <row r="162" spans="1:30" s="133" customFormat="1" outlineLevel="1">
      <c r="A162" s="82"/>
      <c r="B162" s="84" t="str">
        <f t="shared" si="9"/>
        <v/>
      </c>
      <c r="C162" s="189"/>
      <c r="D162" s="80"/>
      <c r="E162" s="82"/>
      <c r="F162" s="82"/>
      <c r="G162" s="106"/>
      <c r="H162" s="106"/>
      <c r="I162" s="81"/>
      <c r="J162" s="82"/>
      <c r="K162" s="106"/>
      <c r="L162" s="106"/>
      <c r="M162" s="106"/>
      <c r="N162" s="106"/>
      <c r="O162" s="83"/>
      <c r="P162" s="89" t="s">
        <v>225</v>
      </c>
      <c r="Q162" s="84"/>
      <c r="R162" s="85"/>
      <c r="S162" s="129"/>
      <c r="T162" s="129"/>
      <c r="U162" s="130"/>
      <c r="V162" s="131"/>
      <c r="W162" s="132"/>
      <c r="X162" s="129"/>
      <c r="Y162" s="129"/>
      <c r="Z162" s="129"/>
      <c r="AA162" s="129"/>
      <c r="AB162" s="129"/>
      <c r="AC162" s="129"/>
      <c r="AD162" s="129"/>
    </row>
    <row r="163" spans="1:30" s="133" customFormat="1" ht="164.55" customHeight="1" outlineLevel="1">
      <c r="A163" s="102">
        <v>53</v>
      </c>
      <c r="B163" s="84">
        <f t="shared" si="9"/>
        <v>53</v>
      </c>
      <c r="C163" s="189" t="str">
        <f t="shared" si="8"/>
        <v>IVF053</v>
      </c>
      <c r="D163" s="80" t="s">
        <v>60</v>
      </c>
      <c r="E163" s="102">
        <v>12</v>
      </c>
      <c r="F163" s="101" t="s">
        <v>2</v>
      </c>
      <c r="G163" s="103">
        <v>16055</v>
      </c>
      <c r="H163" s="104">
        <f>ROUND(E163*G163,0)</f>
        <v>192660</v>
      </c>
      <c r="I163" s="81">
        <v>12</v>
      </c>
      <c r="J163" s="102" t="str">
        <f>F163</f>
        <v>Cum</v>
      </c>
      <c r="K163" s="104">
        <f>G163</f>
        <v>16055</v>
      </c>
      <c r="L163" s="104">
        <f>ROUND(I163*K163,0)</f>
        <v>192660</v>
      </c>
      <c r="M163" s="106">
        <f>IF(L163&gt;H163,L163-H163,0)</f>
        <v>0</v>
      </c>
      <c r="N163" s="104">
        <f>IF(H163&gt;L163,H163-L163,0)</f>
        <v>0</v>
      </c>
      <c r="O163" s="740" t="s">
        <v>737</v>
      </c>
      <c r="P163" s="89" t="s">
        <v>225</v>
      </c>
      <c r="Q163" s="84"/>
      <c r="R163" s="85"/>
      <c r="S163" s="129"/>
      <c r="T163" s="129"/>
      <c r="U163" s="130"/>
      <c r="V163" s="131"/>
      <c r="W163" s="132"/>
      <c r="X163" s="129"/>
      <c r="Y163" s="129"/>
      <c r="Z163" s="129"/>
      <c r="AA163" s="129"/>
      <c r="AB163" s="129"/>
      <c r="AC163" s="129"/>
      <c r="AD163" s="129"/>
    </row>
    <row r="164" spans="1:30" s="133" customFormat="1" ht="15.6" outlineLevel="1">
      <c r="A164" s="82"/>
      <c r="B164" s="84" t="str">
        <f t="shared" si="9"/>
        <v/>
      </c>
      <c r="C164" s="189"/>
      <c r="D164" s="110" t="s">
        <v>184</v>
      </c>
      <c r="E164" s="82"/>
      <c r="F164" s="82"/>
      <c r="G164" s="106"/>
      <c r="H164" s="106"/>
      <c r="I164" s="81">
        <v>3.27</v>
      </c>
      <c r="J164" s="101" t="s">
        <v>2</v>
      </c>
      <c r="K164" s="103">
        <v>16055</v>
      </c>
      <c r="L164" s="104">
        <f>ROUND(I164*K164,0)</f>
        <v>52500</v>
      </c>
      <c r="M164" s="106">
        <f>IF(L164&gt;H164,L164-H164,0)</f>
        <v>52500</v>
      </c>
      <c r="N164" s="104">
        <f>IF(H164&gt;L164,H164-L164,0)</f>
        <v>0</v>
      </c>
      <c r="O164" s="741"/>
      <c r="P164" s="89" t="s">
        <v>225</v>
      </c>
      <c r="Q164" s="84"/>
      <c r="R164" s="85"/>
      <c r="S164" s="129"/>
      <c r="T164" s="129"/>
      <c r="U164" s="130"/>
      <c r="V164" s="131"/>
      <c r="W164" s="132"/>
      <c r="X164" s="129"/>
      <c r="Y164" s="129"/>
      <c r="Z164" s="129"/>
      <c r="AA164" s="129"/>
      <c r="AB164" s="129"/>
      <c r="AC164" s="129"/>
      <c r="AD164" s="129"/>
    </row>
    <row r="165" spans="1:30" s="133" customFormat="1" ht="15.6" outlineLevel="1">
      <c r="A165" s="82"/>
      <c r="B165" s="84" t="str">
        <f t="shared" si="9"/>
        <v/>
      </c>
      <c r="C165" s="189"/>
      <c r="D165" s="186" t="s">
        <v>678</v>
      </c>
      <c r="E165" s="82"/>
      <c r="F165" s="82"/>
      <c r="G165" s="106"/>
      <c r="H165" s="106"/>
      <c r="I165" s="81"/>
      <c r="J165" s="101"/>
      <c r="K165" s="103"/>
      <c r="L165" s="104"/>
      <c r="M165" s="106"/>
      <c r="N165" s="104"/>
      <c r="O165" s="83"/>
      <c r="P165" s="89" t="s">
        <v>225</v>
      </c>
      <c r="Q165" s="84"/>
      <c r="R165" s="85"/>
      <c r="S165" s="129"/>
      <c r="T165" s="129"/>
      <c r="U165" s="134"/>
      <c r="V165" s="134"/>
      <c r="W165" s="134"/>
      <c r="X165" s="129"/>
      <c r="Y165" s="129"/>
      <c r="Z165" s="129"/>
      <c r="AA165" s="129"/>
      <c r="AB165" s="129"/>
      <c r="AC165" s="129"/>
      <c r="AD165" s="129"/>
    </row>
    <row r="166" spans="1:30" s="133" customFormat="1" ht="195" outlineLevel="1">
      <c r="A166" s="102">
        <v>54</v>
      </c>
      <c r="B166" s="84">
        <f t="shared" si="9"/>
        <v>54</v>
      </c>
      <c r="C166" s="189" t="str">
        <f t="shared" si="8"/>
        <v>IVF054</v>
      </c>
      <c r="D166" s="80" t="s">
        <v>630</v>
      </c>
      <c r="E166" s="102">
        <v>395</v>
      </c>
      <c r="F166" s="101" t="s">
        <v>4</v>
      </c>
      <c r="G166" s="103">
        <v>1952</v>
      </c>
      <c r="H166" s="104">
        <f>ROUND(E166*G166,0)</f>
        <v>771040</v>
      </c>
      <c r="I166" s="81">
        <v>191.03</v>
      </c>
      <c r="J166" s="102" t="str">
        <f>F166</f>
        <v>Sqm</v>
      </c>
      <c r="K166" s="104">
        <f>G166</f>
        <v>1952</v>
      </c>
      <c r="L166" s="104">
        <f>ROUND(I166*K166,0)</f>
        <v>372891</v>
      </c>
      <c r="M166" s="106">
        <f>IF(L166&gt;H166,L166-H166,0)</f>
        <v>0</v>
      </c>
      <c r="N166" s="104">
        <f>IF(H166&gt;L166,H166-L166,0)</f>
        <v>398149</v>
      </c>
      <c r="O166" s="83" t="s">
        <v>624</v>
      </c>
      <c r="P166" s="89" t="s">
        <v>225</v>
      </c>
      <c r="Q166" s="84"/>
      <c r="R166" s="85"/>
      <c r="S166" s="129"/>
      <c r="T166" s="129"/>
      <c r="U166" s="134"/>
      <c r="V166" s="134"/>
      <c r="W166" s="134"/>
      <c r="X166" s="129"/>
      <c r="Y166" s="129"/>
      <c r="Z166" s="129"/>
      <c r="AA166" s="129"/>
      <c r="AB166" s="129"/>
      <c r="AC166" s="129"/>
      <c r="AD166" s="129"/>
    </row>
    <row r="167" spans="1:30" s="137" customFormat="1" ht="15.6" outlineLevel="1">
      <c r="A167" s="82"/>
      <c r="B167" s="84" t="str">
        <f t="shared" si="9"/>
        <v/>
      </c>
      <c r="C167" s="189"/>
      <c r="D167" s="186" t="s">
        <v>633</v>
      </c>
      <c r="E167" s="82"/>
      <c r="F167" s="82"/>
      <c r="G167" s="106"/>
      <c r="H167" s="106"/>
      <c r="I167" s="81"/>
      <c r="J167" s="82"/>
      <c r="K167" s="106"/>
      <c r="L167" s="106"/>
      <c r="M167" s="106"/>
      <c r="N167" s="106"/>
      <c r="O167" s="83"/>
      <c r="P167" s="89" t="s">
        <v>225</v>
      </c>
      <c r="Q167" s="84"/>
      <c r="R167" s="85"/>
      <c r="S167" s="135"/>
      <c r="T167" s="135"/>
      <c r="U167" s="136"/>
      <c r="V167" s="136"/>
      <c r="W167" s="136"/>
      <c r="X167" s="135"/>
      <c r="Y167" s="135"/>
      <c r="Z167" s="135"/>
      <c r="AA167" s="135"/>
      <c r="AB167" s="135"/>
      <c r="AC167" s="135"/>
      <c r="AD167" s="135"/>
    </row>
    <row r="168" spans="1:30" s="137" customFormat="1" ht="15.6" outlineLevel="1">
      <c r="A168" s="82"/>
      <c r="B168" s="84"/>
      <c r="C168" s="189"/>
      <c r="D168" s="186"/>
      <c r="E168" s="82"/>
      <c r="F168" s="82"/>
      <c r="G168" s="106"/>
      <c r="H168" s="106"/>
      <c r="I168" s="81"/>
      <c r="J168" s="82"/>
      <c r="K168" s="106"/>
      <c r="L168" s="106"/>
      <c r="M168" s="106"/>
      <c r="N168" s="106"/>
      <c r="O168" s="83"/>
      <c r="P168" s="89" t="s">
        <v>225</v>
      </c>
      <c r="Q168" s="84"/>
      <c r="R168" s="85"/>
      <c r="S168" s="135"/>
      <c r="T168" s="135"/>
      <c r="U168" s="136"/>
      <c r="V168" s="136"/>
      <c r="W168" s="136"/>
      <c r="X168" s="135"/>
      <c r="Y168" s="135"/>
      <c r="Z168" s="135"/>
      <c r="AA168" s="135"/>
      <c r="AB168" s="135"/>
      <c r="AC168" s="135"/>
      <c r="AD168" s="135"/>
    </row>
    <row r="169" spans="1:30" s="137" customFormat="1" ht="210" outlineLevel="1">
      <c r="A169" s="102">
        <v>55</v>
      </c>
      <c r="B169" s="84">
        <f t="shared" si="9"/>
        <v>55</v>
      </c>
      <c r="C169" s="189" t="str">
        <f t="shared" si="8"/>
        <v>IVF055</v>
      </c>
      <c r="D169" s="80" t="s">
        <v>62</v>
      </c>
      <c r="E169" s="105">
        <v>2.15</v>
      </c>
      <c r="F169" s="101" t="s">
        <v>63</v>
      </c>
      <c r="G169" s="103">
        <v>116500</v>
      </c>
      <c r="H169" s="104">
        <f>ROUND(E169*G169,0)</f>
        <v>250475</v>
      </c>
      <c r="I169" s="81">
        <v>0.10299999999999999</v>
      </c>
      <c r="J169" s="102" t="str">
        <f>F169</f>
        <v>MT</v>
      </c>
      <c r="K169" s="104">
        <f>G169</f>
        <v>116500</v>
      </c>
      <c r="L169" s="104">
        <f>ROUND(I169*K169,0)</f>
        <v>12000</v>
      </c>
      <c r="M169" s="106">
        <f>IF(L169&gt;H169,L169-H169,0)</f>
        <v>0</v>
      </c>
      <c r="N169" s="104">
        <f>IF(H169&gt;L169,H169-L169,0)</f>
        <v>238475</v>
      </c>
      <c r="O169" s="83" t="s">
        <v>624</v>
      </c>
      <c r="P169" s="89" t="s">
        <v>225</v>
      </c>
      <c r="Q169" s="84"/>
      <c r="R169" s="85"/>
      <c r="S169" s="135"/>
      <c r="T169" s="135"/>
      <c r="U169" s="136"/>
      <c r="V169" s="136"/>
      <c r="W169" s="136"/>
      <c r="X169" s="135"/>
      <c r="Y169" s="135"/>
      <c r="Z169" s="135"/>
      <c r="AA169" s="135"/>
      <c r="AB169" s="135"/>
      <c r="AC169" s="135"/>
      <c r="AD169" s="135"/>
    </row>
    <row r="170" spans="1:30" s="133" customFormat="1" ht="15.6" outlineLevel="1">
      <c r="A170" s="82"/>
      <c r="B170" s="84" t="str">
        <f t="shared" si="9"/>
        <v/>
      </c>
      <c r="C170" s="189"/>
      <c r="D170" s="186" t="s">
        <v>634</v>
      </c>
      <c r="E170" s="82"/>
      <c r="F170" s="82"/>
      <c r="G170" s="106"/>
      <c r="H170" s="106"/>
      <c r="I170" s="81"/>
      <c r="J170" s="82"/>
      <c r="K170" s="106"/>
      <c r="L170" s="106"/>
      <c r="M170" s="106"/>
      <c r="N170" s="106"/>
      <c r="O170" s="83"/>
      <c r="P170" s="89" t="s">
        <v>225</v>
      </c>
      <c r="Q170" s="84"/>
      <c r="R170" s="85"/>
      <c r="S170" s="129"/>
      <c r="T170" s="129"/>
      <c r="U170" s="134"/>
      <c r="V170" s="134"/>
      <c r="W170" s="134"/>
      <c r="X170" s="129"/>
      <c r="Y170" s="129"/>
      <c r="Z170" s="129"/>
      <c r="AA170" s="129"/>
      <c r="AB170" s="129"/>
      <c r="AC170" s="129"/>
      <c r="AD170" s="129"/>
    </row>
    <row r="171" spans="1:30" s="133" customFormat="1" ht="15.6" outlineLevel="1">
      <c r="A171" s="82"/>
      <c r="B171" s="84"/>
      <c r="C171" s="189"/>
      <c r="D171" s="186"/>
      <c r="E171" s="82"/>
      <c r="F171" s="82"/>
      <c r="G171" s="106"/>
      <c r="H171" s="106"/>
      <c r="I171" s="81"/>
      <c r="J171" s="82"/>
      <c r="K171" s="106"/>
      <c r="L171" s="106"/>
      <c r="M171" s="106"/>
      <c r="N171" s="106"/>
      <c r="O171" s="83"/>
      <c r="P171" s="89" t="s">
        <v>225</v>
      </c>
      <c r="Q171" s="84"/>
      <c r="R171" s="85"/>
      <c r="S171" s="129"/>
      <c r="T171" s="129"/>
      <c r="U171" s="134"/>
      <c r="V171" s="134"/>
      <c r="W171" s="134"/>
      <c r="X171" s="129"/>
      <c r="Y171" s="129"/>
      <c r="Z171" s="129"/>
      <c r="AA171" s="129"/>
      <c r="AB171" s="129"/>
      <c r="AC171" s="129"/>
      <c r="AD171" s="129"/>
    </row>
    <row r="172" spans="1:30" s="133" customFormat="1" ht="165" outlineLevel="1">
      <c r="A172" s="102">
        <v>56</v>
      </c>
      <c r="B172" s="84">
        <f t="shared" si="9"/>
        <v>56</v>
      </c>
      <c r="C172" s="189" t="str">
        <f t="shared" si="8"/>
        <v>IVF056</v>
      </c>
      <c r="D172" s="80" t="s">
        <v>64</v>
      </c>
      <c r="E172" s="102">
        <v>45</v>
      </c>
      <c r="F172" s="101" t="s">
        <v>4</v>
      </c>
      <c r="G172" s="103">
        <v>1077</v>
      </c>
      <c r="H172" s="104">
        <f>ROUND(E172*G172,0)</f>
        <v>48465</v>
      </c>
      <c r="I172" s="81">
        <v>11.04</v>
      </c>
      <c r="J172" s="102" t="str">
        <f>F172</f>
        <v>Sqm</v>
      </c>
      <c r="K172" s="104">
        <f>G172</f>
        <v>1077</v>
      </c>
      <c r="L172" s="104">
        <f>ROUND(I172*K172,0)</f>
        <v>11890</v>
      </c>
      <c r="M172" s="106">
        <f>IF(L172&gt;H172,L172-H172,0)</f>
        <v>0</v>
      </c>
      <c r="N172" s="104">
        <f>IF(H172&gt;L172,H172-L172,0)</f>
        <v>36575</v>
      </c>
      <c r="O172" s="83" t="s">
        <v>624</v>
      </c>
      <c r="P172" s="89" t="s">
        <v>225</v>
      </c>
      <c r="Q172" s="84"/>
      <c r="R172" s="85"/>
      <c r="S172" s="129"/>
      <c r="T172" s="129"/>
      <c r="U172" s="134"/>
      <c r="V172" s="134"/>
      <c r="W172" s="134"/>
      <c r="X172" s="129"/>
      <c r="Y172" s="129"/>
      <c r="Z172" s="129"/>
      <c r="AA172" s="129"/>
      <c r="AB172" s="129"/>
      <c r="AC172" s="129"/>
      <c r="AD172" s="129"/>
    </row>
    <row r="173" spans="1:30" s="133" customFormat="1" ht="15.6" outlineLevel="1">
      <c r="A173" s="82"/>
      <c r="B173" s="84" t="str">
        <f t="shared" si="9"/>
        <v/>
      </c>
      <c r="C173" s="189"/>
      <c r="D173" s="186" t="s">
        <v>679</v>
      </c>
      <c r="E173" s="82"/>
      <c r="F173" s="82"/>
      <c r="G173" s="106"/>
      <c r="H173" s="106"/>
      <c r="I173" s="81"/>
      <c r="J173" s="82"/>
      <c r="K173" s="106"/>
      <c r="L173" s="106"/>
      <c r="M173" s="106"/>
      <c r="N173" s="106"/>
      <c r="O173" s="83"/>
      <c r="P173" s="89" t="s">
        <v>225</v>
      </c>
      <c r="Q173" s="84"/>
      <c r="R173" s="85"/>
      <c r="S173" s="129"/>
      <c r="T173" s="129"/>
      <c r="U173" s="134"/>
      <c r="V173" s="134"/>
      <c r="W173" s="134"/>
      <c r="X173" s="129"/>
      <c r="Y173" s="129"/>
      <c r="Z173" s="129"/>
      <c r="AA173" s="129"/>
      <c r="AB173" s="129"/>
      <c r="AC173" s="129"/>
      <c r="AD173" s="129"/>
    </row>
    <row r="174" spans="1:30" s="133" customFormat="1" ht="15.6" outlineLevel="1">
      <c r="A174" s="82"/>
      <c r="B174" s="84"/>
      <c r="C174" s="189"/>
      <c r="D174" s="186"/>
      <c r="E174" s="82"/>
      <c r="F174" s="82"/>
      <c r="G174" s="106"/>
      <c r="H174" s="106"/>
      <c r="I174" s="81"/>
      <c r="J174" s="82"/>
      <c r="K174" s="106"/>
      <c r="L174" s="106"/>
      <c r="M174" s="106"/>
      <c r="N174" s="106"/>
      <c r="O174" s="83"/>
      <c r="P174" s="89" t="s">
        <v>225</v>
      </c>
      <c r="Q174" s="84"/>
      <c r="R174" s="85"/>
      <c r="S174" s="129"/>
      <c r="T174" s="129"/>
      <c r="U174" s="134"/>
      <c r="V174" s="134"/>
      <c r="W174" s="134"/>
      <c r="X174" s="129"/>
      <c r="Y174" s="129"/>
      <c r="Z174" s="129"/>
      <c r="AA174" s="129"/>
      <c r="AB174" s="129"/>
      <c r="AC174" s="129"/>
      <c r="AD174" s="129"/>
    </row>
    <row r="175" spans="1:30" s="133" customFormat="1" ht="180.6" customHeight="1" outlineLevel="1">
      <c r="A175" s="102">
        <v>57</v>
      </c>
      <c r="B175" s="84">
        <f t="shared" si="9"/>
        <v>57</v>
      </c>
      <c r="C175" s="189" t="str">
        <f t="shared" si="8"/>
        <v>IVF057</v>
      </c>
      <c r="D175" s="80" t="s">
        <v>65</v>
      </c>
      <c r="E175" s="102">
        <v>905</v>
      </c>
      <c r="F175" s="101" t="s">
        <v>4</v>
      </c>
      <c r="G175" s="103">
        <v>1041</v>
      </c>
      <c r="H175" s="104">
        <f>ROUND(E175*G175,0)</f>
        <v>942105</v>
      </c>
      <c r="I175" s="81">
        <f>536.11+11.04</f>
        <v>547.15</v>
      </c>
      <c r="J175" s="102" t="str">
        <f>F175</f>
        <v>Sqm</v>
      </c>
      <c r="K175" s="104">
        <f>G175</f>
        <v>1041</v>
      </c>
      <c r="L175" s="104">
        <f>ROUND(I175*K175,0)</f>
        <v>569583</v>
      </c>
      <c r="M175" s="106">
        <f>IF(L175&gt;H175,L175-H175,0)</f>
        <v>0</v>
      </c>
      <c r="N175" s="104">
        <f>IF(H175&gt;L175,H175-L175,0)</f>
        <v>372522</v>
      </c>
      <c r="O175" s="83" t="s">
        <v>624</v>
      </c>
      <c r="P175" s="89" t="s">
        <v>225</v>
      </c>
      <c r="Q175" s="84"/>
      <c r="R175" s="85"/>
      <c r="S175" s="129"/>
      <c r="T175" s="129"/>
      <c r="U175" s="134"/>
      <c r="V175" s="134"/>
      <c r="W175" s="134"/>
      <c r="X175" s="129"/>
      <c r="Y175" s="129"/>
      <c r="Z175" s="129"/>
      <c r="AA175" s="129"/>
      <c r="AB175" s="129"/>
      <c r="AC175" s="129"/>
      <c r="AD175" s="129"/>
    </row>
    <row r="176" spans="1:30" s="133" customFormat="1" ht="15.6" outlineLevel="1">
      <c r="A176" s="82"/>
      <c r="B176" s="84" t="str">
        <f t="shared" si="9"/>
        <v/>
      </c>
      <c r="C176" s="189"/>
      <c r="D176" s="186" t="s">
        <v>635</v>
      </c>
      <c r="E176" s="82"/>
      <c r="F176" s="82"/>
      <c r="G176" s="106"/>
      <c r="H176" s="106"/>
      <c r="I176" s="81"/>
      <c r="J176" s="82"/>
      <c r="K176" s="106"/>
      <c r="L176" s="106"/>
      <c r="M176" s="106"/>
      <c r="N176" s="106"/>
      <c r="O176" s="83"/>
      <c r="P176" s="89" t="s">
        <v>225</v>
      </c>
      <c r="Q176" s="84"/>
      <c r="R176" s="85"/>
      <c r="S176" s="129"/>
      <c r="T176" s="129"/>
      <c r="U176" s="134"/>
      <c r="V176" s="134"/>
      <c r="W176" s="134"/>
      <c r="X176" s="129"/>
      <c r="Y176" s="129"/>
      <c r="Z176" s="129"/>
      <c r="AA176" s="129"/>
      <c r="AB176" s="129"/>
      <c r="AC176" s="129"/>
      <c r="AD176" s="129"/>
    </row>
    <row r="177" spans="1:30" s="133" customFormat="1" ht="15.6" outlineLevel="1">
      <c r="A177" s="82"/>
      <c r="B177" s="84"/>
      <c r="C177" s="189"/>
      <c r="D177" s="186"/>
      <c r="E177" s="82"/>
      <c r="F177" s="82"/>
      <c r="G177" s="106"/>
      <c r="H177" s="106"/>
      <c r="I177" s="81"/>
      <c r="J177" s="82"/>
      <c r="K177" s="106"/>
      <c r="L177" s="106"/>
      <c r="M177" s="106"/>
      <c r="N177" s="106"/>
      <c r="O177" s="83"/>
      <c r="P177" s="89" t="s">
        <v>225</v>
      </c>
      <c r="Q177" s="84"/>
      <c r="R177" s="85"/>
      <c r="S177" s="129"/>
      <c r="T177" s="129"/>
      <c r="U177" s="134"/>
      <c r="V177" s="134"/>
      <c r="W177" s="134"/>
      <c r="X177" s="129"/>
      <c r="Y177" s="129"/>
      <c r="Z177" s="129"/>
      <c r="AA177" s="129"/>
      <c r="AB177" s="129"/>
      <c r="AC177" s="129"/>
      <c r="AD177" s="129"/>
    </row>
    <row r="178" spans="1:30" s="133" customFormat="1" ht="194.55" customHeight="1" outlineLevel="1">
      <c r="A178" s="102">
        <v>58</v>
      </c>
      <c r="B178" s="84">
        <f t="shared" si="9"/>
        <v>58</v>
      </c>
      <c r="C178" s="189" t="str">
        <f t="shared" si="8"/>
        <v>IVF058</v>
      </c>
      <c r="D178" s="80" t="s">
        <v>755</v>
      </c>
      <c r="E178" s="138">
        <v>19.5</v>
      </c>
      <c r="F178" s="101" t="s">
        <v>4</v>
      </c>
      <c r="G178" s="103">
        <v>9055</v>
      </c>
      <c r="H178" s="104">
        <f>ROUND(E178*G178,0)</f>
        <v>176573</v>
      </c>
      <c r="I178" s="81">
        <v>16.829999999999998</v>
      </c>
      <c r="J178" s="102" t="str">
        <f>F178</f>
        <v>Sqm</v>
      </c>
      <c r="K178" s="104">
        <f>G178</f>
        <v>9055</v>
      </c>
      <c r="L178" s="104">
        <f>ROUND(I178*K178,0)</f>
        <v>152396</v>
      </c>
      <c r="M178" s="106">
        <f>IF(L178&gt;H178,L178-H178,0)</f>
        <v>0</v>
      </c>
      <c r="N178" s="104">
        <f>IF(H178&gt;L178,H178-L178,0)</f>
        <v>24177</v>
      </c>
      <c r="O178" s="83" t="s">
        <v>624</v>
      </c>
      <c r="P178" s="89" t="s">
        <v>225</v>
      </c>
      <c r="Q178" s="84"/>
      <c r="R178" s="85"/>
      <c r="S178" s="129"/>
      <c r="T178" s="129"/>
      <c r="U178" s="134"/>
      <c r="V178" s="134"/>
      <c r="W178" s="134"/>
      <c r="X178" s="129"/>
      <c r="Y178" s="129"/>
      <c r="Z178" s="129"/>
      <c r="AA178" s="129"/>
      <c r="AB178" s="129"/>
      <c r="AC178" s="129"/>
      <c r="AD178" s="129"/>
    </row>
    <row r="179" spans="1:30" s="141" customFormat="1" ht="15.6" outlineLevel="1">
      <c r="A179" s="82"/>
      <c r="B179" s="84" t="str">
        <f t="shared" si="9"/>
        <v/>
      </c>
      <c r="C179" s="189"/>
      <c r="D179" s="186" t="s">
        <v>679</v>
      </c>
      <c r="E179" s="82"/>
      <c r="F179" s="82"/>
      <c r="G179" s="106"/>
      <c r="H179" s="106"/>
      <c r="I179" s="81"/>
      <c r="J179" s="82"/>
      <c r="K179" s="106"/>
      <c r="L179" s="106"/>
      <c r="M179" s="106"/>
      <c r="N179" s="106"/>
      <c r="O179" s="83"/>
      <c r="P179" s="89" t="s">
        <v>225</v>
      </c>
      <c r="Q179" s="84"/>
      <c r="R179" s="85"/>
      <c r="S179" s="139"/>
      <c r="T179" s="139"/>
      <c r="U179" s="140"/>
      <c r="V179" s="140"/>
      <c r="W179" s="140"/>
      <c r="X179" s="139"/>
      <c r="Y179" s="139"/>
      <c r="Z179" s="139"/>
      <c r="AA179" s="139"/>
      <c r="AB179" s="139"/>
      <c r="AC179" s="139"/>
      <c r="AD179" s="139"/>
    </row>
    <row r="180" spans="1:30" s="141" customFormat="1" ht="15.6" outlineLevel="1">
      <c r="A180" s="82"/>
      <c r="B180" s="84"/>
      <c r="C180" s="189"/>
      <c r="D180" s="186"/>
      <c r="E180" s="82"/>
      <c r="F180" s="82"/>
      <c r="G180" s="106"/>
      <c r="H180" s="106"/>
      <c r="I180" s="81"/>
      <c r="J180" s="82"/>
      <c r="K180" s="106"/>
      <c r="L180" s="106"/>
      <c r="M180" s="106"/>
      <c r="N180" s="106"/>
      <c r="O180" s="83"/>
      <c r="P180" s="89" t="s">
        <v>225</v>
      </c>
      <c r="Q180" s="84"/>
      <c r="R180" s="85"/>
      <c r="S180" s="139"/>
      <c r="T180" s="139"/>
      <c r="U180" s="140"/>
      <c r="V180" s="140"/>
      <c r="W180" s="140"/>
      <c r="X180" s="139"/>
      <c r="Y180" s="139"/>
      <c r="Z180" s="139"/>
      <c r="AA180" s="139"/>
      <c r="AB180" s="139"/>
      <c r="AC180" s="139"/>
      <c r="AD180" s="139"/>
    </row>
    <row r="181" spans="1:30" s="141" customFormat="1" ht="90" outlineLevel="1">
      <c r="A181" s="102">
        <v>59</v>
      </c>
      <c r="B181" s="84">
        <f t="shared" si="9"/>
        <v>59</v>
      </c>
      <c r="C181" s="189" t="str">
        <f t="shared" si="8"/>
        <v>IVF059</v>
      </c>
      <c r="D181" s="80" t="s">
        <v>66</v>
      </c>
      <c r="E181" s="102">
        <v>25</v>
      </c>
      <c r="F181" s="101" t="s">
        <v>2</v>
      </c>
      <c r="G181" s="103">
        <v>4700</v>
      </c>
      <c r="H181" s="104">
        <f>ROUND(E181*G181,0)</f>
        <v>117500</v>
      </c>
      <c r="I181" s="81">
        <v>0</v>
      </c>
      <c r="J181" s="102" t="str">
        <f>F181</f>
        <v>Cum</v>
      </c>
      <c r="K181" s="104">
        <f>G181</f>
        <v>4700</v>
      </c>
      <c r="L181" s="104">
        <f>ROUND(I181*K181,0)</f>
        <v>0</v>
      </c>
      <c r="M181" s="106">
        <f>IF(L181&gt;H181,L181-H181,0)</f>
        <v>0</v>
      </c>
      <c r="N181" s="104">
        <f>IF(H181&gt;L181,H181-L181,0)</f>
        <v>117500</v>
      </c>
      <c r="O181" s="83" t="s">
        <v>624</v>
      </c>
      <c r="P181" s="89" t="s">
        <v>225</v>
      </c>
      <c r="Q181" s="119"/>
      <c r="R181" s="114"/>
      <c r="S181" s="139"/>
      <c r="T181" s="139"/>
      <c r="U181" s="140"/>
      <c r="V181" s="140"/>
      <c r="W181" s="140"/>
      <c r="X181" s="139"/>
      <c r="Y181" s="139"/>
      <c r="Z181" s="139"/>
      <c r="AA181" s="139"/>
      <c r="AB181" s="139"/>
      <c r="AC181" s="139"/>
      <c r="AD181" s="139"/>
    </row>
    <row r="182" spans="1:30" s="133" customFormat="1" outlineLevel="1">
      <c r="A182" s="82"/>
      <c r="B182" s="84" t="str">
        <f t="shared" si="9"/>
        <v/>
      </c>
      <c r="C182" s="189"/>
      <c r="D182" s="80"/>
      <c r="E182" s="82"/>
      <c r="F182" s="82"/>
      <c r="G182" s="106"/>
      <c r="H182" s="106"/>
      <c r="I182" s="81"/>
      <c r="J182" s="82"/>
      <c r="K182" s="106"/>
      <c r="L182" s="106"/>
      <c r="M182" s="106"/>
      <c r="N182" s="106"/>
      <c r="O182" s="83"/>
      <c r="P182" s="89" t="s">
        <v>225</v>
      </c>
      <c r="Q182" s="84"/>
      <c r="R182" s="85"/>
      <c r="S182" s="129"/>
      <c r="T182" s="129"/>
      <c r="U182" s="134"/>
      <c r="V182" s="134"/>
      <c r="W182" s="134"/>
      <c r="X182" s="129"/>
      <c r="Y182" s="129"/>
      <c r="Z182" s="129"/>
      <c r="AA182" s="129"/>
      <c r="AB182" s="129"/>
      <c r="AC182" s="129"/>
      <c r="AD182" s="129"/>
    </row>
    <row r="183" spans="1:30" s="137" customFormat="1" ht="384" customHeight="1" outlineLevel="1">
      <c r="A183" s="102">
        <v>60</v>
      </c>
      <c r="B183" s="84">
        <f t="shared" si="9"/>
        <v>60</v>
      </c>
      <c r="C183" s="189" t="str">
        <f t="shared" si="8"/>
        <v>IVF060</v>
      </c>
      <c r="D183" s="80" t="s">
        <v>588</v>
      </c>
      <c r="E183" s="102">
        <v>5</v>
      </c>
      <c r="F183" s="101" t="s">
        <v>4</v>
      </c>
      <c r="G183" s="103">
        <v>13713</v>
      </c>
      <c r="H183" s="104">
        <f>ROUND(E183*G183,0)</f>
        <v>68565</v>
      </c>
      <c r="I183" s="81">
        <v>0</v>
      </c>
      <c r="J183" s="102" t="str">
        <f>F183</f>
        <v>Sqm</v>
      </c>
      <c r="K183" s="104">
        <f>G183</f>
        <v>13713</v>
      </c>
      <c r="L183" s="104">
        <f>ROUND(I183*K183,0)</f>
        <v>0</v>
      </c>
      <c r="M183" s="106">
        <f>IF(L183&gt;H183,L183-H183,0)</f>
        <v>0</v>
      </c>
      <c r="N183" s="104">
        <f>IF(H183&gt;L183,H183-L183,0)</f>
        <v>68565</v>
      </c>
      <c r="O183" s="83" t="s">
        <v>813</v>
      </c>
      <c r="P183" s="89" t="s">
        <v>225</v>
      </c>
      <c r="Q183" s="84"/>
      <c r="R183" s="85"/>
      <c r="S183" s="135"/>
      <c r="T183" s="135"/>
      <c r="U183" s="136"/>
      <c r="V183" s="136"/>
      <c r="W183" s="136"/>
      <c r="X183" s="135"/>
      <c r="Y183" s="135"/>
      <c r="Z183" s="135"/>
      <c r="AA183" s="135"/>
      <c r="AB183" s="135"/>
      <c r="AC183" s="135"/>
      <c r="AD183" s="135"/>
    </row>
    <row r="184" spans="1:30" s="133" customFormat="1" outlineLevel="1">
      <c r="A184" s="82"/>
      <c r="B184" s="84" t="str">
        <f t="shared" si="9"/>
        <v/>
      </c>
      <c r="C184" s="189"/>
      <c r="D184" s="80"/>
      <c r="E184" s="82"/>
      <c r="F184" s="82"/>
      <c r="G184" s="106"/>
      <c r="H184" s="106"/>
      <c r="I184" s="81"/>
      <c r="J184" s="82"/>
      <c r="K184" s="106"/>
      <c r="L184" s="106"/>
      <c r="M184" s="106"/>
      <c r="N184" s="106"/>
      <c r="O184" s="83"/>
      <c r="P184" s="89" t="s">
        <v>225</v>
      </c>
      <c r="Q184" s="84"/>
      <c r="R184" s="85"/>
      <c r="S184" s="129"/>
      <c r="T184" s="129"/>
      <c r="U184" s="134"/>
      <c r="V184" s="134"/>
      <c r="W184" s="134"/>
      <c r="X184" s="129"/>
      <c r="Y184" s="129"/>
      <c r="Z184" s="129"/>
      <c r="AA184" s="129"/>
      <c r="AB184" s="129"/>
      <c r="AC184" s="129"/>
      <c r="AD184" s="129"/>
    </row>
    <row r="185" spans="1:30" s="133" customFormat="1" ht="360" outlineLevel="1">
      <c r="A185" s="102">
        <v>61</v>
      </c>
      <c r="B185" s="84">
        <f t="shared" si="9"/>
        <v>61</v>
      </c>
      <c r="C185" s="189" t="str">
        <f t="shared" si="8"/>
        <v>IVF061</v>
      </c>
      <c r="D185" s="80" t="s">
        <v>179</v>
      </c>
      <c r="E185" s="102">
        <v>15</v>
      </c>
      <c r="F185" s="101" t="s">
        <v>4</v>
      </c>
      <c r="G185" s="103">
        <v>9517</v>
      </c>
      <c r="H185" s="104">
        <f>ROUND(E185*G185,0)</f>
        <v>142755</v>
      </c>
      <c r="I185" s="81">
        <v>7.88</v>
      </c>
      <c r="J185" s="102" t="str">
        <f>F185</f>
        <v>Sqm</v>
      </c>
      <c r="K185" s="104">
        <f>G185</f>
        <v>9517</v>
      </c>
      <c r="L185" s="104">
        <f>ROUND(I185*K185,0)</f>
        <v>74994</v>
      </c>
      <c r="M185" s="106">
        <f>IF(L185&gt;H185,L185-H185,0)</f>
        <v>0</v>
      </c>
      <c r="N185" s="104">
        <f>IF(H185&gt;L185,H185-L185,0)</f>
        <v>67761</v>
      </c>
      <c r="O185" s="83" t="s">
        <v>738</v>
      </c>
      <c r="P185" s="89" t="s">
        <v>225</v>
      </c>
      <c r="Q185" s="84"/>
      <c r="R185" s="85"/>
      <c r="S185" s="129"/>
      <c r="T185" s="129"/>
      <c r="U185" s="134"/>
      <c r="V185" s="134"/>
      <c r="W185" s="134"/>
      <c r="X185" s="129"/>
      <c r="Y185" s="129"/>
      <c r="Z185" s="129"/>
      <c r="AA185" s="129"/>
      <c r="AB185" s="129"/>
      <c r="AC185" s="129"/>
      <c r="AD185" s="129"/>
    </row>
    <row r="186" spans="1:30" s="137" customFormat="1" ht="15.6" outlineLevel="1">
      <c r="A186" s="82"/>
      <c r="B186" s="84" t="str">
        <f t="shared" si="9"/>
        <v/>
      </c>
      <c r="C186" s="189"/>
      <c r="D186" s="186" t="s">
        <v>694</v>
      </c>
      <c r="E186" s="82"/>
      <c r="F186" s="82"/>
      <c r="G186" s="106"/>
      <c r="H186" s="106"/>
      <c r="I186" s="81"/>
      <c r="J186" s="82"/>
      <c r="K186" s="106"/>
      <c r="L186" s="106"/>
      <c r="M186" s="106"/>
      <c r="N186" s="106"/>
      <c r="O186" s="83"/>
      <c r="P186" s="89" t="s">
        <v>225</v>
      </c>
      <c r="Q186" s="84"/>
      <c r="R186" s="85"/>
      <c r="S186" s="135"/>
      <c r="T186" s="135"/>
      <c r="U186" s="136"/>
      <c r="V186" s="136"/>
      <c r="W186" s="136"/>
      <c r="X186" s="135"/>
      <c r="Y186" s="135"/>
      <c r="Z186" s="135"/>
      <c r="AA186" s="135"/>
      <c r="AB186" s="135"/>
      <c r="AC186" s="135"/>
      <c r="AD186" s="135"/>
    </row>
    <row r="187" spans="1:30" s="137" customFormat="1" ht="15.6" outlineLevel="1">
      <c r="A187" s="82"/>
      <c r="B187" s="84"/>
      <c r="C187" s="189"/>
      <c r="D187" s="186"/>
      <c r="E187" s="82"/>
      <c r="F187" s="82"/>
      <c r="G187" s="106"/>
      <c r="H187" s="106"/>
      <c r="I187" s="81"/>
      <c r="J187" s="82"/>
      <c r="K187" s="106"/>
      <c r="L187" s="106"/>
      <c r="M187" s="106"/>
      <c r="N187" s="106"/>
      <c r="O187" s="83"/>
      <c r="P187" s="89" t="s">
        <v>225</v>
      </c>
      <c r="Q187" s="84"/>
      <c r="R187" s="85"/>
      <c r="S187" s="135"/>
      <c r="T187" s="135"/>
      <c r="U187" s="136"/>
      <c r="V187" s="136"/>
      <c r="W187" s="136"/>
      <c r="X187" s="135"/>
      <c r="Y187" s="135"/>
      <c r="Z187" s="135"/>
      <c r="AA187" s="135"/>
      <c r="AB187" s="135"/>
      <c r="AC187" s="135"/>
      <c r="AD187" s="135"/>
    </row>
    <row r="188" spans="1:30" s="137" customFormat="1" ht="285" outlineLevel="1">
      <c r="A188" s="102">
        <v>62</v>
      </c>
      <c r="B188" s="84">
        <f t="shared" si="9"/>
        <v>62</v>
      </c>
      <c r="C188" s="189" t="str">
        <f t="shared" si="8"/>
        <v>IVF062</v>
      </c>
      <c r="D188" s="80" t="s">
        <v>571</v>
      </c>
      <c r="E188" s="102">
        <v>5</v>
      </c>
      <c r="F188" s="101" t="s">
        <v>4</v>
      </c>
      <c r="G188" s="103">
        <v>8564</v>
      </c>
      <c r="H188" s="104">
        <f>ROUND(E188*G188,0)</f>
        <v>42820</v>
      </c>
      <c r="I188" s="81">
        <v>1.53</v>
      </c>
      <c r="J188" s="102" t="str">
        <f>F188</f>
        <v>Sqm</v>
      </c>
      <c r="K188" s="104">
        <f>G188</f>
        <v>8564</v>
      </c>
      <c r="L188" s="104">
        <f>ROUND(I188*K188,0)</f>
        <v>13103</v>
      </c>
      <c r="M188" s="106">
        <f>IF(L188&gt;H188,L188-H188,0)</f>
        <v>0</v>
      </c>
      <c r="N188" s="104">
        <f>IF(H188&gt;L188,H188-L188,0)</f>
        <v>29717</v>
      </c>
      <c r="O188" s="83" t="s">
        <v>739</v>
      </c>
      <c r="P188" s="89" t="s">
        <v>225</v>
      </c>
      <c r="Q188" s="84"/>
      <c r="R188" s="85"/>
      <c r="S188" s="135"/>
      <c r="T188" s="135"/>
      <c r="U188" s="136"/>
      <c r="V188" s="136"/>
      <c r="W188" s="136"/>
      <c r="X188" s="135"/>
      <c r="Y188" s="135"/>
      <c r="Z188" s="135"/>
      <c r="AA188" s="135"/>
      <c r="AB188" s="135"/>
      <c r="AC188" s="135"/>
      <c r="AD188" s="135"/>
    </row>
    <row r="189" spans="1:30" s="137" customFormat="1" ht="15.6" outlineLevel="1">
      <c r="A189" s="82"/>
      <c r="B189" s="84" t="str">
        <f t="shared" si="9"/>
        <v/>
      </c>
      <c r="C189" s="189"/>
      <c r="D189" s="186" t="s">
        <v>695</v>
      </c>
      <c r="E189" s="82"/>
      <c r="F189" s="82"/>
      <c r="G189" s="106"/>
      <c r="H189" s="106"/>
      <c r="I189" s="81"/>
      <c r="J189" s="82"/>
      <c r="K189" s="106"/>
      <c r="L189" s="106"/>
      <c r="M189" s="106"/>
      <c r="N189" s="106"/>
      <c r="O189" s="83"/>
      <c r="P189" s="89" t="s">
        <v>225</v>
      </c>
      <c r="Q189" s="84"/>
      <c r="R189" s="85"/>
      <c r="S189" s="135"/>
      <c r="T189" s="135"/>
      <c r="U189" s="136"/>
      <c r="V189" s="136"/>
      <c r="W189" s="136"/>
      <c r="X189" s="135"/>
      <c r="Y189" s="135"/>
      <c r="Z189" s="135"/>
      <c r="AA189" s="135"/>
      <c r="AB189" s="135"/>
      <c r="AC189" s="135"/>
      <c r="AD189" s="135"/>
    </row>
    <row r="190" spans="1:30" s="137" customFormat="1" ht="15.6" outlineLevel="1">
      <c r="A190" s="82"/>
      <c r="B190" s="84"/>
      <c r="C190" s="189"/>
      <c r="D190" s="186"/>
      <c r="E190" s="82"/>
      <c r="F190" s="82"/>
      <c r="G190" s="106"/>
      <c r="H190" s="106"/>
      <c r="I190" s="81"/>
      <c r="J190" s="82"/>
      <c r="K190" s="106"/>
      <c r="L190" s="106"/>
      <c r="M190" s="106"/>
      <c r="N190" s="106"/>
      <c r="O190" s="83"/>
      <c r="P190" s="89" t="s">
        <v>225</v>
      </c>
      <c r="Q190" s="84"/>
      <c r="R190" s="85"/>
      <c r="S190" s="135"/>
      <c r="T190" s="135"/>
      <c r="U190" s="136"/>
      <c r="V190" s="136"/>
      <c r="W190" s="136"/>
      <c r="X190" s="135"/>
      <c r="Y190" s="135"/>
      <c r="Z190" s="135"/>
      <c r="AA190" s="135"/>
      <c r="AB190" s="135"/>
      <c r="AC190" s="135"/>
      <c r="AD190" s="135"/>
    </row>
    <row r="191" spans="1:30" s="133" customFormat="1" ht="287.55" customHeight="1" outlineLevel="1">
      <c r="A191" s="102">
        <v>63</v>
      </c>
      <c r="B191" s="84">
        <f t="shared" si="9"/>
        <v>63</v>
      </c>
      <c r="C191" s="189" t="str">
        <f t="shared" si="8"/>
        <v>IVF063</v>
      </c>
      <c r="D191" s="80" t="s">
        <v>67</v>
      </c>
      <c r="E191" s="102">
        <v>30</v>
      </c>
      <c r="F191" s="101" t="s">
        <v>4</v>
      </c>
      <c r="G191" s="103">
        <v>5593</v>
      </c>
      <c r="H191" s="104">
        <f>ROUND(E191*G191,0)</f>
        <v>167790</v>
      </c>
      <c r="I191" s="81">
        <v>0</v>
      </c>
      <c r="J191" s="102" t="str">
        <f>F191</f>
        <v>Sqm</v>
      </c>
      <c r="K191" s="104">
        <f>G191</f>
        <v>5593</v>
      </c>
      <c r="L191" s="104">
        <f>ROUND(I191*K191,0)</f>
        <v>0</v>
      </c>
      <c r="M191" s="106">
        <f>IF(L191&gt;H191,L191-H191,0)</f>
        <v>0</v>
      </c>
      <c r="N191" s="104">
        <f>IF(H191&gt;L191,H191-L191,0)</f>
        <v>167790</v>
      </c>
      <c r="O191" s="83" t="s">
        <v>740</v>
      </c>
      <c r="P191" s="89" t="s">
        <v>225</v>
      </c>
      <c r="Q191" s="84"/>
      <c r="R191" s="85"/>
      <c r="S191" s="129"/>
      <c r="T191" s="129"/>
      <c r="U191" s="134"/>
      <c r="V191" s="134"/>
      <c r="W191" s="134"/>
      <c r="X191" s="129"/>
      <c r="Y191" s="129"/>
      <c r="Z191" s="129"/>
      <c r="AA191" s="129"/>
      <c r="AB191" s="129"/>
      <c r="AC191" s="129"/>
      <c r="AD191" s="129"/>
    </row>
    <row r="192" spans="1:30" s="133" customFormat="1" outlineLevel="1">
      <c r="A192" s="82"/>
      <c r="B192" s="84" t="str">
        <f t="shared" si="9"/>
        <v/>
      </c>
      <c r="C192" s="189"/>
      <c r="D192" s="80"/>
      <c r="E192" s="82"/>
      <c r="F192" s="82"/>
      <c r="G192" s="106"/>
      <c r="H192" s="106"/>
      <c r="I192" s="81"/>
      <c r="J192" s="82"/>
      <c r="K192" s="106"/>
      <c r="L192" s="106"/>
      <c r="M192" s="106"/>
      <c r="N192" s="106"/>
      <c r="O192" s="83"/>
      <c r="P192" s="89" t="s">
        <v>225</v>
      </c>
      <c r="Q192" s="84"/>
      <c r="R192" s="85"/>
      <c r="S192" s="129"/>
      <c r="T192" s="129"/>
      <c r="U192" s="134"/>
      <c r="V192" s="134"/>
      <c r="W192" s="134"/>
      <c r="X192" s="129"/>
      <c r="Y192" s="129"/>
      <c r="Z192" s="129"/>
      <c r="AA192" s="129"/>
      <c r="AB192" s="129"/>
      <c r="AC192" s="129"/>
      <c r="AD192" s="129"/>
    </row>
    <row r="193" spans="1:30" s="133" customFormat="1" ht="319.95" customHeight="1" outlineLevel="1">
      <c r="A193" s="102">
        <v>64</v>
      </c>
      <c r="B193" s="84">
        <f t="shared" si="9"/>
        <v>64</v>
      </c>
      <c r="C193" s="189" t="str">
        <f t="shared" si="8"/>
        <v>IVF064</v>
      </c>
      <c r="D193" s="80" t="s">
        <v>168</v>
      </c>
      <c r="E193" s="102">
        <v>12</v>
      </c>
      <c r="F193" s="101" t="s">
        <v>4</v>
      </c>
      <c r="G193" s="103">
        <v>6510</v>
      </c>
      <c r="H193" s="104">
        <f>ROUND(E193*G193,0)</f>
        <v>78120</v>
      </c>
      <c r="I193" s="81">
        <v>0</v>
      </c>
      <c r="J193" s="102" t="str">
        <f>F193</f>
        <v>Sqm</v>
      </c>
      <c r="K193" s="104">
        <f>G193</f>
        <v>6510</v>
      </c>
      <c r="L193" s="104">
        <f>ROUND(I193*K193,0)</f>
        <v>0</v>
      </c>
      <c r="M193" s="106">
        <f>IF(L193&gt;H193,L193-H193,0)</f>
        <v>0</v>
      </c>
      <c r="N193" s="104">
        <f>IF(H193&gt;L193,H193-L193,0)</f>
        <v>78120</v>
      </c>
      <c r="O193" s="83" t="s">
        <v>741</v>
      </c>
      <c r="P193" s="89" t="s">
        <v>225</v>
      </c>
      <c r="Q193" s="84"/>
      <c r="R193" s="85"/>
      <c r="S193" s="129"/>
      <c r="T193" s="129"/>
      <c r="U193" s="134"/>
      <c r="V193" s="134"/>
      <c r="W193" s="134"/>
      <c r="X193" s="129"/>
      <c r="Y193" s="129"/>
      <c r="Z193" s="129"/>
      <c r="AA193" s="129"/>
      <c r="AB193" s="129"/>
      <c r="AC193" s="129"/>
      <c r="AD193" s="129"/>
    </row>
    <row r="194" spans="1:30" s="133" customFormat="1" outlineLevel="1">
      <c r="A194" s="82"/>
      <c r="B194" s="84" t="str">
        <f t="shared" si="9"/>
        <v/>
      </c>
      <c r="C194" s="189"/>
      <c r="D194" s="80"/>
      <c r="E194" s="82"/>
      <c r="F194" s="82"/>
      <c r="G194" s="106"/>
      <c r="H194" s="106"/>
      <c r="I194" s="81"/>
      <c r="J194" s="82"/>
      <c r="K194" s="106"/>
      <c r="L194" s="106"/>
      <c r="M194" s="106"/>
      <c r="N194" s="106"/>
      <c r="O194" s="83"/>
      <c r="P194" s="89" t="s">
        <v>225</v>
      </c>
      <c r="Q194" s="84"/>
      <c r="R194" s="85"/>
      <c r="S194" s="129"/>
      <c r="T194" s="129"/>
      <c r="U194" s="134"/>
      <c r="V194" s="134"/>
      <c r="W194" s="134"/>
      <c r="X194" s="129"/>
      <c r="Y194" s="129"/>
      <c r="Z194" s="129"/>
      <c r="AA194" s="129"/>
      <c r="AB194" s="129"/>
      <c r="AC194" s="129"/>
      <c r="AD194" s="129"/>
    </row>
    <row r="195" spans="1:30" s="137" customFormat="1" ht="300" customHeight="1" outlineLevel="1">
      <c r="A195" s="102">
        <v>65</v>
      </c>
      <c r="B195" s="84">
        <f t="shared" si="9"/>
        <v>65</v>
      </c>
      <c r="C195" s="189" t="str">
        <f t="shared" si="8"/>
        <v>IVF065</v>
      </c>
      <c r="D195" s="80" t="s">
        <v>68</v>
      </c>
      <c r="E195" s="102">
        <v>225</v>
      </c>
      <c r="F195" s="101" t="s">
        <v>4</v>
      </c>
      <c r="G195" s="103">
        <v>1725</v>
      </c>
      <c r="H195" s="104">
        <f>ROUND(E195*G195,0)</f>
        <v>388125</v>
      </c>
      <c r="I195" s="81">
        <v>225</v>
      </c>
      <c r="J195" s="102" t="str">
        <f>F195</f>
        <v>Sqm</v>
      </c>
      <c r="K195" s="104">
        <f>G195</f>
        <v>1725</v>
      </c>
      <c r="L195" s="104">
        <f>ROUND(I195*K195,0)</f>
        <v>388125</v>
      </c>
      <c r="M195" s="106">
        <f>IF(L195&gt;H195,L195-H195,0)</f>
        <v>0</v>
      </c>
      <c r="N195" s="104">
        <f>IF(H195&gt;L195,H195-L195,0)</f>
        <v>0</v>
      </c>
      <c r="O195" s="740" t="s">
        <v>737</v>
      </c>
      <c r="P195" s="89" t="s">
        <v>225</v>
      </c>
      <c r="Q195" s="84"/>
      <c r="R195" s="85"/>
      <c r="S195" s="135"/>
      <c r="T195" s="135">
        <f>374.81-225</f>
        <v>149.81</v>
      </c>
      <c r="U195" s="136"/>
      <c r="V195" s="136"/>
      <c r="W195" s="136"/>
      <c r="X195" s="135"/>
      <c r="Y195" s="135"/>
      <c r="Z195" s="135"/>
      <c r="AA195" s="135"/>
      <c r="AB195" s="135"/>
      <c r="AC195" s="135"/>
      <c r="AD195" s="135"/>
    </row>
    <row r="196" spans="1:30" s="133" customFormat="1" ht="15.6" outlineLevel="1">
      <c r="A196" s="82"/>
      <c r="B196" s="84" t="str">
        <f t="shared" si="9"/>
        <v/>
      </c>
      <c r="C196" s="189"/>
      <c r="D196" s="110" t="s">
        <v>184</v>
      </c>
      <c r="E196" s="82"/>
      <c r="F196" s="82"/>
      <c r="G196" s="106"/>
      <c r="H196" s="106"/>
      <c r="I196" s="81">
        <v>149.81</v>
      </c>
      <c r="J196" s="82" t="s">
        <v>4</v>
      </c>
      <c r="K196" s="103">
        <v>1725</v>
      </c>
      <c r="L196" s="104">
        <f>ROUND(I196*K196,0)</f>
        <v>258422</v>
      </c>
      <c r="M196" s="106">
        <f>IF(L196&gt;H196,L196-H196,0)</f>
        <v>258422</v>
      </c>
      <c r="N196" s="104">
        <f>IF(H196&gt;L196,H196-L196,0)</f>
        <v>0</v>
      </c>
      <c r="O196" s="741"/>
      <c r="P196" s="89" t="s">
        <v>225</v>
      </c>
      <c r="Q196" s="84"/>
      <c r="R196" s="85"/>
      <c r="S196" s="129"/>
      <c r="T196" s="129"/>
      <c r="U196" s="134"/>
      <c r="V196" s="134"/>
      <c r="W196" s="134"/>
      <c r="X196" s="129"/>
      <c r="Y196" s="129"/>
      <c r="Z196" s="129"/>
      <c r="AA196" s="129"/>
      <c r="AB196" s="129"/>
      <c r="AC196" s="129"/>
      <c r="AD196" s="129"/>
    </row>
    <row r="197" spans="1:30" s="133" customFormat="1" ht="15.6" outlineLevel="1">
      <c r="A197" s="82"/>
      <c r="B197" s="84" t="str">
        <f t="shared" si="9"/>
        <v/>
      </c>
      <c r="C197" s="189"/>
      <c r="D197" s="186" t="s">
        <v>637</v>
      </c>
      <c r="E197" s="82"/>
      <c r="F197" s="82"/>
      <c r="G197" s="106"/>
      <c r="H197" s="106"/>
      <c r="I197" s="81"/>
      <c r="J197" s="82"/>
      <c r="K197" s="103"/>
      <c r="L197" s="104"/>
      <c r="M197" s="106"/>
      <c r="N197" s="104"/>
      <c r="O197" s="83"/>
      <c r="P197" s="89" t="s">
        <v>225</v>
      </c>
      <c r="Q197" s="84"/>
      <c r="R197" s="85"/>
      <c r="S197" s="129"/>
      <c r="T197" s="129"/>
      <c r="U197" s="134"/>
      <c r="V197" s="134"/>
      <c r="W197" s="134"/>
      <c r="X197" s="129"/>
      <c r="Y197" s="129"/>
      <c r="Z197" s="129"/>
      <c r="AA197" s="129"/>
      <c r="AB197" s="129"/>
      <c r="AC197" s="129"/>
      <c r="AD197" s="129"/>
    </row>
    <row r="198" spans="1:30" s="133" customFormat="1" ht="215.55" customHeight="1" outlineLevel="1">
      <c r="A198" s="102">
        <v>66</v>
      </c>
      <c r="B198" s="84">
        <f t="shared" si="9"/>
        <v>66</v>
      </c>
      <c r="C198" s="189" t="str">
        <f t="shared" si="8"/>
        <v>IVF066</v>
      </c>
      <c r="D198" s="80" t="s">
        <v>69</v>
      </c>
      <c r="E198" s="102">
        <v>15</v>
      </c>
      <c r="F198" s="101" t="s">
        <v>4</v>
      </c>
      <c r="G198" s="103">
        <v>1525</v>
      </c>
      <c r="H198" s="104">
        <f>ROUND(E198*G198,0)</f>
        <v>22875</v>
      </c>
      <c r="I198" s="81">
        <v>14.62</v>
      </c>
      <c r="J198" s="102" t="str">
        <f>F198</f>
        <v>Sqm</v>
      </c>
      <c r="K198" s="104">
        <f>G198</f>
        <v>1525</v>
      </c>
      <c r="L198" s="104">
        <f>ROUND(I198*K198,0)</f>
        <v>22296</v>
      </c>
      <c r="M198" s="106">
        <f>IF(L198&gt;H198,L198-H198,0)</f>
        <v>0</v>
      </c>
      <c r="N198" s="104">
        <f>IF(H198&gt;L198,H198-L198,0)</f>
        <v>579</v>
      </c>
      <c r="O198" s="83" t="s">
        <v>624</v>
      </c>
      <c r="P198" s="89" t="s">
        <v>225</v>
      </c>
      <c r="Q198" s="84"/>
      <c r="R198" s="85"/>
      <c r="S198" s="129"/>
      <c r="T198" s="129"/>
      <c r="U198" s="134"/>
      <c r="V198" s="134"/>
      <c r="W198" s="134"/>
      <c r="X198" s="129"/>
      <c r="Y198" s="129"/>
      <c r="Z198" s="129"/>
      <c r="AA198" s="129"/>
      <c r="AB198" s="129"/>
      <c r="AC198" s="129"/>
      <c r="AD198" s="129"/>
    </row>
    <row r="199" spans="1:30" s="133" customFormat="1" ht="15.6" outlineLevel="1">
      <c r="A199" s="82"/>
      <c r="B199" s="84" t="str">
        <f t="shared" si="9"/>
        <v/>
      </c>
      <c r="C199" s="189"/>
      <c r="D199" s="263" t="s">
        <v>639</v>
      </c>
      <c r="E199" s="82"/>
      <c r="F199" s="82"/>
      <c r="G199" s="106"/>
      <c r="H199" s="106"/>
      <c r="I199" s="81"/>
      <c r="J199" s="82"/>
      <c r="K199" s="106"/>
      <c r="L199" s="106"/>
      <c r="M199" s="106"/>
      <c r="N199" s="106"/>
      <c r="O199" s="83"/>
      <c r="P199" s="89" t="s">
        <v>225</v>
      </c>
      <c r="Q199" s="84"/>
      <c r="R199" s="85"/>
      <c r="S199" s="129"/>
      <c r="T199" s="129"/>
      <c r="U199" s="134"/>
      <c r="V199" s="134"/>
      <c r="W199" s="134"/>
      <c r="X199" s="129"/>
      <c r="Y199" s="129"/>
      <c r="Z199" s="129"/>
      <c r="AA199" s="129"/>
      <c r="AB199" s="129"/>
      <c r="AC199" s="129"/>
      <c r="AD199" s="129"/>
    </row>
    <row r="200" spans="1:30" s="133" customFormat="1" ht="15.6" outlineLevel="1">
      <c r="A200" s="82"/>
      <c r="B200" s="84"/>
      <c r="C200" s="189"/>
      <c r="D200" s="263"/>
      <c r="E200" s="82"/>
      <c r="F200" s="82"/>
      <c r="G200" s="106"/>
      <c r="H200" s="106"/>
      <c r="I200" s="81"/>
      <c r="J200" s="82"/>
      <c r="K200" s="106"/>
      <c r="L200" s="106"/>
      <c r="M200" s="106"/>
      <c r="N200" s="106"/>
      <c r="O200" s="83"/>
      <c r="P200" s="89" t="s">
        <v>225</v>
      </c>
      <c r="Q200" s="84"/>
      <c r="R200" s="85"/>
      <c r="S200" s="129"/>
      <c r="T200" s="129"/>
      <c r="U200" s="134"/>
      <c r="V200" s="134"/>
      <c r="W200" s="134"/>
      <c r="X200" s="129"/>
      <c r="Y200" s="129"/>
      <c r="Z200" s="129"/>
      <c r="AA200" s="129"/>
      <c r="AB200" s="129"/>
      <c r="AC200" s="129"/>
      <c r="AD200" s="129"/>
    </row>
    <row r="201" spans="1:30" s="133" customFormat="1" ht="278.55" customHeight="1" outlineLevel="1">
      <c r="A201" s="102">
        <v>67</v>
      </c>
      <c r="B201" s="84">
        <f t="shared" si="9"/>
        <v>67</v>
      </c>
      <c r="C201" s="189" t="str">
        <f t="shared" si="8"/>
        <v>IVF067</v>
      </c>
      <c r="D201" s="80" t="s">
        <v>70</v>
      </c>
      <c r="E201" s="102">
        <v>375</v>
      </c>
      <c r="F201" s="101" t="s">
        <v>4</v>
      </c>
      <c r="G201" s="103">
        <v>1636</v>
      </c>
      <c r="H201" s="104">
        <f>ROUND(E201*G201,0)</f>
        <v>613500</v>
      </c>
      <c r="I201" s="81">
        <v>316.08</v>
      </c>
      <c r="J201" s="102" t="str">
        <f>F201</f>
        <v>Sqm</v>
      </c>
      <c r="K201" s="104">
        <f>G201</f>
        <v>1636</v>
      </c>
      <c r="L201" s="104">
        <f>ROUND(I201*K201,0)</f>
        <v>517107</v>
      </c>
      <c r="M201" s="106">
        <f>IF(L201&gt;H201,L201-H201,0)</f>
        <v>0</v>
      </c>
      <c r="N201" s="104">
        <f>IF(H201&gt;L201,H201-L201,0)</f>
        <v>96393</v>
      </c>
      <c r="O201" s="83" t="s">
        <v>624</v>
      </c>
      <c r="P201" s="89" t="s">
        <v>225</v>
      </c>
      <c r="Q201" s="84"/>
      <c r="R201" s="85"/>
      <c r="S201" s="129"/>
      <c r="T201" s="129"/>
      <c r="U201" s="134"/>
      <c r="V201" s="134"/>
      <c r="W201" s="134"/>
      <c r="X201" s="129"/>
      <c r="Y201" s="129"/>
      <c r="Z201" s="129"/>
      <c r="AA201" s="129"/>
      <c r="AB201" s="129"/>
      <c r="AC201" s="129"/>
      <c r="AD201" s="129"/>
    </row>
    <row r="202" spans="1:30" s="133" customFormat="1" ht="15.6" outlineLevel="1">
      <c r="A202" s="82"/>
      <c r="B202" s="84" t="str">
        <f t="shared" si="9"/>
        <v/>
      </c>
      <c r="C202" s="189"/>
      <c r="D202" s="186" t="s">
        <v>682</v>
      </c>
      <c r="E202" s="82"/>
      <c r="F202" s="82"/>
      <c r="G202" s="106"/>
      <c r="H202" s="106"/>
      <c r="I202" s="81"/>
      <c r="J202" s="82"/>
      <c r="K202" s="106"/>
      <c r="L202" s="106"/>
      <c r="M202" s="106"/>
      <c r="N202" s="106"/>
      <c r="O202" s="83"/>
      <c r="P202" s="89" t="s">
        <v>225</v>
      </c>
      <c r="Q202" s="84"/>
      <c r="R202" s="85"/>
      <c r="S202" s="129"/>
      <c r="T202" s="129"/>
      <c r="U202" s="134"/>
      <c r="V202" s="134"/>
      <c r="W202" s="134"/>
      <c r="X202" s="129"/>
      <c r="Y202" s="129"/>
      <c r="Z202" s="129"/>
      <c r="AA202" s="129"/>
      <c r="AB202" s="129"/>
      <c r="AC202" s="129"/>
      <c r="AD202" s="129"/>
    </row>
    <row r="203" spans="1:30" s="133" customFormat="1" ht="15.6" outlineLevel="1">
      <c r="A203" s="82"/>
      <c r="B203" s="84"/>
      <c r="C203" s="189"/>
      <c r="D203" s="186"/>
      <c r="E203" s="82"/>
      <c r="F203" s="82"/>
      <c r="G203" s="106"/>
      <c r="H203" s="106"/>
      <c r="I203" s="81"/>
      <c r="J203" s="82"/>
      <c r="K203" s="106"/>
      <c r="L203" s="106"/>
      <c r="M203" s="106"/>
      <c r="N203" s="106"/>
      <c r="O203" s="260"/>
      <c r="P203" s="89" t="s">
        <v>225</v>
      </c>
      <c r="Q203" s="84"/>
      <c r="R203" s="85"/>
      <c r="S203" s="129"/>
      <c r="T203" s="129"/>
      <c r="U203" s="134"/>
      <c r="V203" s="134"/>
      <c r="W203" s="134"/>
      <c r="X203" s="129"/>
      <c r="Y203" s="129"/>
      <c r="Z203" s="129"/>
      <c r="AA203" s="129"/>
      <c r="AB203" s="129"/>
      <c r="AC203" s="129"/>
      <c r="AD203" s="129"/>
    </row>
    <row r="204" spans="1:30" s="133" customFormat="1" ht="224.55" customHeight="1" outlineLevel="1">
      <c r="A204" s="102">
        <v>68</v>
      </c>
      <c r="B204" s="84">
        <f t="shared" si="9"/>
        <v>68</v>
      </c>
      <c r="C204" s="189" t="str">
        <f t="shared" si="8"/>
        <v>IVF068</v>
      </c>
      <c r="D204" s="80" t="s">
        <v>180</v>
      </c>
      <c r="E204" s="102">
        <v>40</v>
      </c>
      <c r="F204" s="101" t="s">
        <v>4</v>
      </c>
      <c r="G204" s="103">
        <v>1423</v>
      </c>
      <c r="H204" s="104">
        <f>ROUND(E204*G204,0)</f>
        <v>56920</v>
      </c>
      <c r="I204" s="81">
        <v>40</v>
      </c>
      <c r="J204" s="102" t="str">
        <f>F204</f>
        <v>Sqm</v>
      </c>
      <c r="K204" s="104">
        <f>G204</f>
        <v>1423</v>
      </c>
      <c r="L204" s="104">
        <f>ROUND(I204*K204,0)</f>
        <v>56920</v>
      </c>
      <c r="M204" s="106">
        <f>IF(L204&gt;H204,L204-H204,0)</f>
        <v>0</v>
      </c>
      <c r="N204" s="104">
        <f>IF(H204&gt;L204,H204-L204,0)</f>
        <v>0</v>
      </c>
      <c r="O204" s="740" t="s">
        <v>826</v>
      </c>
      <c r="P204" s="89" t="s">
        <v>225</v>
      </c>
      <c r="Q204" s="84"/>
      <c r="R204" s="85"/>
      <c r="S204" s="129"/>
      <c r="T204" s="129"/>
      <c r="U204" s="134"/>
      <c r="V204" s="134"/>
      <c r="W204" s="134"/>
      <c r="X204" s="129"/>
      <c r="Y204" s="129"/>
      <c r="Z204" s="129"/>
      <c r="AA204" s="129"/>
      <c r="AB204" s="129"/>
      <c r="AC204" s="129"/>
      <c r="AD204" s="129"/>
    </row>
    <row r="205" spans="1:30" s="143" customFormat="1" ht="15.6" outlineLevel="1">
      <c r="A205" s="82"/>
      <c r="B205" s="84" t="str">
        <f t="shared" si="9"/>
        <v/>
      </c>
      <c r="C205" s="189"/>
      <c r="D205" s="110" t="s">
        <v>184</v>
      </c>
      <c r="E205" s="82"/>
      <c r="F205" s="82"/>
      <c r="G205" s="106"/>
      <c r="H205" s="106"/>
      <c r="I205" s="81">
        <v>63.765999999999998</v>
      </c>
      <c r="J205" s="82" t="s">
        <v>4</v>
      </c>
      <c r="K205" s="103">
        <v>1423</v>
      </c>
      <c r="L205" s="104">
        <f>ROUND(I205*K205,0)</f>
        <v>90739</v>
      </c>
      <c r="M205" s="106">
        <f>IF(L205&gt;H205,L205-H205,0)</f>
        <v>90739</v>
      </c>
      <c r="N205" s="104">
        <f>IF(H205&gt;L205,H205-L205,0)</f>
        <v>0</v>
      </c>
      <c r="O205" s="741"/>
      <c r="P205" s="89" t="s">
        <v>225</v>
      </c>
      <c r="Q205" s="84"/>
      <c r="R205" s="85"/>
      <c r="S205" s="142"/>
      <c r="T205" s="142"/>
      <c r="U205" s="134"/>
      <c r="V205" s="134"/>
      <c r="W205" s="134"/>
      <c r="X205" s="142"/>
      <c r="Y205" s="142"/>
      <c r="Z205" s="142"/>
      <c r="AA205" s="142"/>
      <c r="AB205" s="142"/>
      <c r="AC205" s="142"/>
      <c r="AD205" s="142"/>
    </row>
    <row r="206" spans="1:30" s="143" customFormat="1" ht="15.6" outlineLevel="1">
      <c r="A206" s="82"/>
      <c r="B206" s="84" t="str">
        <f t="shared" si="9"/>
        <v/>
      </c>
      <c r="C206" s="189"/>
      <c r="D206" s="350" t="s">
        <v>640</v>
      </c>
      <c r="E206" s="82"/>
      <c r="F206" s="82"/>
      <c r="G206" s="106"/>
      <c r="H206" s="106"/>
      <c r="I206" s="81"/>
      <c r="J206" s="82"/>
      <c r="K206" s="103"/>
      <c r="L206" s="104"/>
      <c r="M206" s="106"/>
      <c r="N206" s="104"/>
      <c r="O206" s="83"/>
      <c r="P206" s="89" t="s">
        <v>225</v>
      </c>
      <c r="Q206" s="84"/>
      <c r="R206" s="85"/>
      <c r="S206" s="142"/>
      <c r="T206" s="142"/>
      <c r="U206" s="134"/>
      <c r="V206" s="134"/>
      <c r="W206" s="134"/>
      <c r="X206" s="142"/>
      <c r="Y206" s="142"/>
      <c r="Z206" s="142"/>
      <c r="AA206" s="142"/>
      <c r="AB206" s="142"/>
      <c r="AC206" s="142"/>
      <c r="AD206" s="142"/>
    </row>
    <row r="207" spans="1:30" s="143" customFormat="1" ht="15.6" outlineLevel="1">
      <c r="A207" s="82"/>
      <c r="B207" s="84"/>
      <c r="C207" s="189"/>
      <c r="D207" s="350"/>
      <c r="E207" s="82"/>
      <c r="F207" s="82"/>
      <c r="G207" s="106"/>
      <c r="H207" s="106"/>
      <c r="I207" s="81"/>
      <c r="J207" s="82"/>
      <c r="K207" s="103"/>
      <c r="L207" s="104"/>
      <c r="M207" s="106"/>
      <c r="N207" s="104"/>
      <c r="O207" s="83"/>
      <c r="P207" s="89" t="s">
        <v>225</v>
      </c>
      <c r="Q207" s="84"/>
      <c r="R207" s="85"/>
      <c r="S207" s="142"/>
      <c r="T207" s="142"/>
      <c r="U207" s="134"/>
      <c r="V207" s="134"/>
      <c r="W207" s="134"/>
      <c r="X207" s="142"/>
      <c r="Y207" s="142"/>
      <c r="Z207" s="142"/>
      <c r="AA207" s="142"/>
      <c r="AB207" s="142"/>
      <c r="AC207" s="142"/>
      <c r="AD207" s="142"/>
    </row>
    <row r="208" spans="1:30" s="133" customFormat="1" ht="180" outlineLevel="1">
      <c r="A208" s="102">
        <v>69</v>
      </c>
      <c r="B208" s="84">
        <f t="shared" si="9"/>
        <v>69</v>
      </c>
      <c r="C208" s="189" t="str">
        <f t="shared" si="8"/>
        <v>IVF069</v>
      </c>
      <c r="D208" s="80" t="s">
        <v>71</v>
      </c>
      <c r="E208" s="102">
        <v>1050</v>
      </c>
      <c r="F208" s="101" t="s">
        <v>4</v>
      </c>
      <c r="G208" s="103">
        <v>315</v>
      </c>
      <c r="H208" s="104">
        <f>ROUND(E208*G208,0)</f>
        <v>330750</v>
      </c>
      <c r="I208" s="81">
        <v>1007.4</v>
      </c>
      <c r="J208" s="102" t="str">
        <f>F208</f>
        <v>Sqm</v>
      </c>
      <c r="K208" s="104">
        <f>G208</f>
        <v>315</v>
      </c>
      <c r="L208" s="104">
        <f>ROUND(I208*K208,0)</f>
        <v>317331</v>
      </c>
      <c r="M208" s="106">
        <f>IF(L208&gt;H208,L208-H208,0)</f>
        <v>0</v>
      </c>
      <c r="N208" s="104">
        <f>IF(H208&gt;L208,H208-L208,0)</f>
        <v>13419</v>
      </c>
      <c r="O208" s="83" t="s">
        <v>624</v>
      </c>
      <c r="P208" s="89" t="s">
        <v>225</v>
      </c>
      <c r="Q208" s="84"/>
      <c r="R208" s="85"/>
      <c r="S208" s="129"/>
      <c r="T208" s="129"/>
      <c r="U208" s="134"/>
      <c r="V208" s="134"/>
      <c r="W208" s="134"/>
      <c r="X208" s="129"/>
      <c r="Y208" s="129"/>
      <c r="Z208" s="129"/>
      <c r="AA208" s="129"/>
      <c r="AB208" s="129"/>
      <c r="AC208" s="129"/>
      <c r="AD208" s="129"/>
    </row>
    <row r="209" spans="1:30" s="133" customFormat="1" ht="15.6" outlineLevel="1">
      <c r="A209" s="82"/>
      <c r="B209" s="84" t="str">
        <f t="shared" si="9"/>
        <v/>
      </c>
      <c r="C209" s="189"/>
      <c r="D209" s="186" t="s">
        <v>680</v>
      </c>
      <c r="E209" s="82"/>
      <c r="F209" s="82"/>
      <c r="G209" s="106"/>
      <c r="H209" s="106"/>
      <c r="I209" s="81"/>
      <c r="J209" s="82"/>
      <c r="K209" s="106"/>
      <c r="L209" s="106"/>
      <c r="M209" s="106"/>
      <c r="N209" s="106"/>
      <c r="O209" s="83"/>
      <c r="P209" s="89" t="s">
        <v>225</v>
      </c>
      <c r="Q209" s="84"/>
      <c r="R209" s="85"/>
      <c r="S209" s="129"/>
      <c r="T209" s="129"/>
      <c r="U209" s="134"/>
      <c r="V209" s="134"/>
      <c r="W209" s="134"/>
      <c r="X209" s="129"/>
      <c r="Y209" s="129"/>
      <c r="Z209" s="129"/>
      <c r="AA209" s="129"/>
      <c r="AB209" s="129"/>
      <c r="AC209" s="129"/>
      <c r="AD209" s="129"/>
    </row>
    <row r="210" spans="1:30" s="133" customFormat="1" ht="15.6" outlineLevel="1">
      <c r="A210" s="82"/>
      <c r="B210" s="84"/>
      <c r="C210" s="189"/>
      <c r="D210" s="186"/>
      <c r="E210" s="82"/>
      <c r="F210" s="82"/>
      <c r="G210" s="106"/>
      <c r="H210" s="106"/>
      <c r="I210" s="81"/>
      <c r="J210" s="82"/>
      <c r="K210" s="106"/>
      <c r="L210" s="106"/>
      <c r="M210" s="106"/>
      <c r="N210" s="106"/>
      <c r="O210" s="83"/>
      <c r="P210" s="89" t="s">
        <v>225</v>
      </c>
      <c r="Q210" s="84"/>
      <c r="R210" s="85"/>
      <c r="S210" s="129"/>
      <c r="T210" s="129"/>
      <c r="U210" s="134"/>
      <c r="V210" s="134"/>
      <c r="W210" s="134"/>
      <c r="X210" s="129"/>
      <c r="Y210" s="129"/>
      <c r="Z210" s="129"/>
      <c r="AA210" s="129"/>
      <c r="AB210" s="129"/>
      <c r="AC210" s="129"/>
      <c r="AD210" s="129"/>
    </row>
    <row r="211" spans="1:30" s="133" customFormat="1" ht="150" outlineLevel="1">
      <c r="A211" s="102">
        <v>70</v>
      </c>
      <c r="B211" s="84">
        <f t="shared" si="9"/>
        <v>70</v>
      </c>
      <c r="C211" s="189" t="str">
        <f t="shared" si="8"/>
        <v>IVF070</v>
      </c>
      <c r="D211" s="80" t="s">
        <v>181</v>
      </c>
      <c r="E211" s="102">
        <v>80</v>
      </c>
      <c r="F211" s="101" t="s">
        <v>4</v>
      </c>
      <c r="G211" s="103">
        <v>281</v>
      </c>
      <c r="H211" s="104">
        <f>ROUND(E211*G211,0)</f>
        <v>22480</v>
      </c>
      <c r="I211" s="81">
        <v>0</v>
      </c>
      <c r="J211" s="102" t="str">
        <f>F211</f>
        <v>Sqm</v>
      </c>
      <c r="K211" s="104">
        <f>G211</f>
        <v>281</v>
      </c>
      <c r="L211" s="104">
        <f>ROUND(I211*K211,0)</f>
        <v>0</v>
      </c>
      <c r="M211" s="106">
        <f>IF(L211&gt;H211,L211-H211,0)</f>
        <v>0</v>
      </c>
      <c r="N211" s="104">
        <f>IF(H211&gt;L211,H211-L211,0)</f>
        <v>22480</v>
      </c>
      <c r="O211" s="83" t="s">
        <v>742</v>
      </c>
      <c r="P211" s="89" t="s">
        <v>225</v>
      </c>
      <c r="Q211" s="84"/>
      <c r="R211" s="85"/>
      <c r="S211" s="129"/>
      <c r="T211" s="129"/>
      <c r="U211" s="134"/>
      <c r="V211" s="134"/>
      <c r="W211" s="134"/>
      <c r="X211" s="129"/>
      <c r="Y211" s="129"/>
      <c r="Z211" s="129"/>
      <c r="AA211" s="129"/>
      <c r="AB211" s="129"/>
      <c r="AC211" s="129"/>
      <c r="AD211" s="129"/>
    </row>
    <row r="212" spans="1:30" s="133" customFormat="1" ht="105" outlineLevel="1">
      <c r="A212" s="102">
        <v>71</v>
      </c>
      <c r="B212" s="84">
        <f t="shared" si="9"/>
        <v>71</v>
      </c>
      <c r="C212" s="189" t="str">
        <f t="shared" si="8"/>
        <v>IVF071</v>
      </c>
      <c r="D212" s="80" t="s">
        <v>72</v>
      </c>
      <c r="E212" s="102">
        <v>1050</v>
      </c>
      <c r="F212" s="101" t="s">
        <v>4</v>
      </c>
      <c r="G212" s="103">
        <v>260</v>
      </c>
      <c r="H212" s="104">
        <f>ROUND(E212*G212,0)</f>
        <v>273000</v>
      </c>
      <c r="I212" s="81">
        <v>872.13</v>
      </c>
      <c r="J212" s="102" t="str">
        <f>F212</f>
        <v>Sqm</v>
      </c>
      <c r="K212" s="104">
        <f>G212</f>
        <v>260</v>
      </c>
      <c r="L212" s="104">
        <f>ROUND(I212*K212,0)</f>
        <v>226754</v>
      </c>
      <c r="M212" s="106">
        <f>IF(L212&gt;H212,L212-H212,0)</f>
        <v>0</v>
      </c>
      <c r="N212" s="104">
        <f>IF(H212&gt;L212,H212-L212,0)</f>
        <v>46246</v>
      </c>
      <c r="O212" s="83" t="s">
        <v>568</v>
      </c>
      <c r="P212" s="89" t="s">
        <v>225</v>
      </c>
      <c r="Q212" s="84"/>
      <c r="R212" s="85"/>
      <c r="S212" s="129"/>
      <c r="T212" s="129"/>
      <c r="U212" s="134"/>
      <c r="V212" s="134"/>
      <c r="W212" s="134"/>
      <c r="X212" s="129"/>
      <c r="Y212" s="129"/>
      <c r="Z212" s="129"/>
      <c r="AA212" s="129"/>
      <c r="AB212" s="129"/>
      <c r="AC212" s="129"/>
      <c r="AD212" s="129"/>
    </row>
    <row r="213" spans="1:30" s="133" customFormat="1" ht="15.6" outlineLevel="1">
      <c r="A213" s="82"/>
      <c r="B213" s="84" t="str">
        <f t="shared" si="9"/>
        <v/>
      </c>
      <c r="C213" s="189"/>
      <c r="D213" s="186" t="s">
        <v>681</v>
      </c>
      <c r="E213" s="82"/>
      <c r="F213" s="82"/>
      <c r="G213" s="106"/>
      <c r="H213" s="106"/>
      <c r="I213" s="81"/>
      <c r="J213" s="82"/>
      <c r="K213" s="106"/>
      <c r="L213" s="106"/>
      <c r="M213" s="106"/>
      <c r="N213" s="106"/>
      <c r="O213" s="83"/>
      <c r="P213" s="89" t="s">
        <v>225</v>
      </c>
      <c r="Q213" s="84"/>
      <c r="R213" s="85"/>
      <c r="S213" s="129"/>
      <c r="T213" s="129"/>
      <c r="U213" s="134"/>
      <c r="V213" s="134"/>
      <c r="W213" s="134"/>
      <c r="X213" s="129"/>
      <c r="Y213" s="129"/>
      <c r="Z213" s="129"/>
      <c r="AA213" s="129"/>
      <c r="AB213" s="129"/>
      <c r="AC213" s="129"/>
      <c r="AD213" s="129"/>
    </row>
    <row r="214" spans="1:30" s="133" customFormat="1" ht="15.6" outlineLevel="1">
      <c r="A214" s="82"/>
      <c r="B214" s="84"/>
      <c r="C214" s="189"/>
      <c r="D214" s="186"/>
      <c r="E214" s="82"/>
      <c r="F214" s="82"/>
      <c r="G214" s="106"/>
      <c r="H214" s="106"/>
      <c r="I214" s="81"/>
      <c r="J214" s="82"/>
      <c r="K214" s="106"/>
      <c r="L214" s="106"/>
      <c r="M214" s="106"/>
      <c r="N214" s="106"/>
      <c r="O214" s="83"/>
      <c r="P214" s="89" t="s">
        <v>225</v>
      </c>
      <c r="Q214" s="84"/>
      <c r="R214" s="85"/>
      <c r="S214" s="129"/>
      <c r="T214" s="129"/>
      <c r="U214" s="134"/>
      <c r="V214" s="134"/>
      <c r="W214" s="134"/>
      <c r="X214" s="129"/>
      <c r="Y214" s="129"/>
      <c r="Z214" s="129"/>
      <c r="AA214" s="129"/>
      <c r="AB214" s="129"/>
      <c r="AC214" s="129"/>
      <c r="AD214" s="129"/>
    </row>
    <row r="215" spans="1:30" s="133" customFormat="1" ht="135" outlineLevel="1">
      <c r="A215" s="102">
        <v>72</v>
      </c>
      <c r="B215" s="84">
        <f t="shared" si="9"/>
        <v>72</v>
      </c>
      <c r="C215" s="189" t="str">
        <f t="shared" si="8"/>
        <v>IVF072</v>
      </c>
      <c r="D215" s="80" t="s">
        <v>73</v>
      </c>
      <c r="E215" s="102">
        <v>150</v>
      </c>
      <c r="F215" s="101" t="s">
        <v>4</v>
      </c>
      <c r="G215" s="103">
        <v>229</v>
      </c>
      <c r="H215" s="104">
        <f>ROUND(E215*G215,0)</f>
        <v>34350</v>
      </c>
      <c r="I215" s="81">
        <v>0</v>
      </c>
      <c r="J215" s="102" t="str">
        <f>F215</f>
        <v>Sqm</v>
      </c>
      <c r="K215" s="104">
        <f>G215</f>
        <v>229</v>
      </c>
      <c r="L215" s="104">
        <f>ROUND(I215*K215,0)</f>
        <v>0</v>
      </c>
      <c r="M215" s="106">
        <f>IF(L215&gt;H215,L215-H215,0)</f>
        <v>0</v>
      </c>
      <c r="N215" s="104">
        <f>IF(H215&gt;L215,H215-L215,0)</f>
        <v>34350</v>
      </c>
      <c r="O215" s="83" t="s">
        <v>743</v>
      </c>
      <c r="P215" s="89" t="s">
        <v>225</v>
      </c>
      <c r="Q215" s="84"/>
      <c r="R215" s="85"/>
      <c r="S215" s="129"/>
      <c r="T215" s="129"/>
      <c r="U215" s="134"/>
      <c r="V215" s="134"/>
      <c r="W215" s="134"/>
      <c r="X215" s="129"/>
      <c r="Y215" s="129"/>
      <c r="Z215" s="129"/>
      <c r="AA215" s="129"/>
      <c r="AB215" s="129"/>
      <c r="AC215" s="129"/>
      <c r="AD215" s="129"/>
    </row>
    <row r="216" spans="1:30" s="133" customFormat="1" outlineLevel="1">
      <c r="A216" s="82"/>
      <c r="B216" s="84" t="str">
        <f t="shared" si="9"/>
        <v/>
      </c>
      <c r="C216" s="189"/>
      <c r="D216" s="80"/>
      <c r="E216" s="82"/>
      <c r="F216" s="82"/>
      <c r="G216" s="106"/>
      <c r="H216" s="106"/>
      <c r="I216" s="81"/>
      <c r="J216" s="82"/>
      <c r="K216" s="106"/>
      <c r="L216" s="106"/>
      <c r="M216" s="106"/>
      <c r="N216" s="106"/>
      <c r="O216" s="83"/>
      <c r="P216" s="89" t="s">
        <v>225</v>
      </c>
      <c r="Q216" s="84"/>
      <c r="R216" s="85"/>
      <c r="S216" s="129"/>
      <c r="T216" s="129"/>
      <c r="U216" s="134"/>
      <c r="V216" s="134"/>
      <c r="W216" s="134"/>
      <c r="X216" s="129"/>
      <c r="Y216" s="129"/>
      <c r="Z216" s="129"/>
      <c r="AA216" s="129"/>
      <c r="AB216" s="129"/>
      <c r="AC216" s="129"/>
      <c r="AD216" s="129"/>
    </row>
    <row r="217" spans="1:30" s="133" customFormat="1" ht="165" outlineLevel="1">
      <c r="A217" s="102">
        <v>87</v>
      </c>
      <c r="B217" s="84">
        <f t="shared" si="9"/>
        <v>87</v>
      </c>
      <c r="C217" s="189" t="str">
        <f t="shared" ref="C217:C317" si="10">IF(ISBLANK(B217), "", IF(B217&lt;10, "IVF00" &amp; B217, IF(AND(B217&gt;=10, B217&lt;=99), "IVF0" &amp; B217, IF(B217&gt;99, "IVF" &amp; B217))))</f>
        <v>IVF087</v>
      </c>
      <c r="D217" s="80" t="s">
        <v>86</v>
      </c>
      <c r="E217" s="102">
        <v>125</v>
      </c>
      <c r="F217" s="101" t="s">
        <v>1</v>
      </c>
      <c r="G217" s="103">
        <v>5620</v>
      </c>
      <c r="H217" s="104">
        <f>ROUND(E217*G217,0)</f>
        <v>702500</v>
      </c>
      <c r="I217" s="81">
        <v>96.75</v>
      </c>
      <c r="J217" s="102" t="str">
        <f>F217</f>
        <v>sqm</v>
      </c>
      <c r="K217" s="104">
        <f>G217</f>
        <v>5620</v>
      </c>
      <c r="L217" s="104">
        <f>ROUND(I217*K217,0)</f>
        <v>543735</v>
      </c>
      <c r="M217" s="106">
        <f>IF(L217&gt;H217,L217-H217,0)</f>
        <v>0</v>
      </c>
      <c r="N217" s="104">
        <f>IF(H217&gt;L217,H217-L217,0)</f>
        <v>158765</v>
      </c>
      <c r="O217" s="83" t="s">
        <v>744</v>
      </c>
      <c r="P217" s="89" t="s">
        <v>225</v>
      </c>
      <c r="Q217" s="84"/>
      <c r="R217" s="85"/>
      <c r="S217" s="129"/>
      <c r="T217" s="129"/>
      <c r="U217" s="134"/>
      <c r="V217" s="134"/>
      <c r="W217" s="134"/>
      <c r="X217" s="129"/>
      <c r="Y217" s="129"/>
      <c r="Z217" s="129"/>
      <c r="AA217" s="129"/>
      <c r="AB217" s="129"/>
      <c r="AC217" s="129"/>
      <c r="AD217" s="129"/>
    </row>
    <row r="218" spans="1:30" ht="15.6" outlineLevel="1">
      <c r="A218" s="82"/>
      <c r="B218" s="84" t="str">
        <f t="shared" ref="B218:B317" si="11">IF(ISBLANK(A218),"",A218)</f>
        <v/>
      </c>
      <c r="C218" s="189"/>
      <c r="D218" s="186" t="s">
        <v>690</v>
      </c>
      <c r="E218" s="82"/>
      <c r="F218" s="82"/>
      <c r="G218" s="106"/>
      <c r="H218" s="106"/>
      <c r="I218" s="81"/>
      <c r="J218" s="82"/>
      <c r="K218" s="106"/>
      <c r="L218" s="106"/>
      <c r="M218" s="106"/>
      <c r="N218" s="106"/>
      <c r="O218" s="83"/>
      <c r="P218" s="89" t="s">
        <v>225</v>
      </c>
      <c r="Q218" s="84"/>
      <c r="R218" s="85"/>
      <c r="S218" s="85"/>
      <c r="T218" s="85"/>
      <c r="U218" s="144"/>
      <c r="V218" s="144"/>
      <c r="W218" s="144"/>
      <c r="X218" s="85"/>
      <c r="Y218" s="85"/>
      <c r="Z218" s="85"/>
      <c r="AA218" s="85"/>
      <c r="AB218" s="85"/>
      <c r="AC218" s="85"/>
      <c r="AD218" s="85"/>
    </row>
    <row r="219" spans="1:30" ht="15.6" outlineLevel="1">
      <c r="A219" s="82"/>
      <c r="B219" s="84"/>
      <c r="C219" s="189"/>
      <c r="D219" s="186"/>
      <c r="E219" s="82"/>
      <c r="F219" s="82"/>
      <c r="G219" s="106"/>
      <c r="H219" s="106"/>
      <c r="I219" s="81"/>
      <c r="J219" s="82"/>
      <c r="K219" s="106"/>
      <c r="L219" s="106"/>
      <c r="M219" s="106"/>
      <c r="N219" s="106"/>
      <c r="O219" s="83"/>
      <c r="P219" s="89" t="s">
        <v>225</v>
      </c>
      <c r="Q219" s="84"/>
      <c r="R219" s="85"/>
      <c r="S219" s="85"/>
      <c r="T219" s="85"/>
      <c r="U219" s="144"/>
      <c r="V219" s="144"/>
      <c r="W219" s="144"/>
      <c r="X219" s="85"/>
      <c r="Y219" s="85"/>
      <c r="Z219" s="85"/>
      <c r="AA219" s="85"/>
      <c r="AB219" s="85"/>
      <c r="AC219" s="85"/>
      <c r="AD219" s="85"/>
    </row>
    <row r="220" spans="1:30" ht="165" outlineLevel="1">
      <c r="A220" s="102">
        <v>88</v>
      </c>
      <c r="B220" s="84">
        <f t="shared" si="11"/>
        <v>88</v>
      </c>
      <c r="C220" s="189" t="str">
        <f t="shared" si="10"/>
        <v>IVF088</v>
      </c>
      <c r="D220" s="80" t="s">
        <v>169</v>
      </c>
      <c r="E220" s="102">
        <v>65</v>
      </c>
      <c r="F220" s="101" t="s">
        <v>1</v>
      </c>
      <c r="G220" s="103">
        <v>5135</v>
      </c>
      <c r="H220" s="104">
        <f>ROUND(E220*G220,0)</f>
        <v>333775</v>
      </c>
      <c r="I220" s="81">
        <v>48.02</v>
      </c>
      <c r="J220" s="102" t="str">
        <f>F220</f>
        <v>sqm</v>
      </c>
      <c r="K220" s="104">
        <f>G220</f>
        <v>5135</v>
      </c>
      <c r="L220" s="104">
        <f>ROUND(I220*K220,0)</f>
        <v>246583</v>
      </c>
      <c r="M220" s="106">
        <f>IF(L220&gt;H220,L220-H220,0)</f>
        <v>0</v>
      </c>
      <c r="N220" s="104">
        <f>IF(H220&gt;L220,H220-L220,0)</f>
        <v>87192</v>
      </c>
      <c r="O220" s="83" t="s">
        <v>744</v>
      </c>
      <c r="P220" s="89" t="s">
        <v>225</v>
      </c>
      <c r="Q220" s="84"/>
      <c r="R220" s="85"/>
      <c r="S220" s="85"/>
      <c r="T220" s="85"/>
      <c r="U220" s="144"/>
      <c r="V220" s="144"/>
      <c r="W220" s="144"/>
      <c r="X220" s="85"/>
      <c r="Y220" s="85"/>
      <c r="Z220" s="85"/>
      <c r="AA220" s="85"/>
      <c r="AB220" s="85"/>
      <c r="AC220" s="85"/>
      <c r="AD220" s="85"/>
    </row>
    <row r="221" spans="1:30" ht="15.6" outlineLevel="1">
      <c r="A221" s="82"/>
      <c r="B221" s="84" t="str">
        <f t="shared" si="11"/>
        <v/>
      </c>
      <c r="C221" s="189"/>
      <c r="D221" s="186" t="s">
        <v>691</v>
      </c>
      <c r="E221" s="82"/>
      <c r="F221" s="82"/>
      <c r="G221" s="106"/>
      <c r="H221" s="106"/>
      <c r="I221" s="81"/>
      <c r="J221" s="82"/>
      <c r="K221" s="106"/>
      <c r="L221" s="106"/>
      <c r="M221" s="106"/>
      <c r="N221" s="106"/>
      <c r="O221" s="83"/>
      <c r="P221" s="89" t="s">
        <v>225</v>
      </c>
      <c r="Q221" s="84"/>
      <c r="R221" s="85"/>
      <c r="S221" s="85"/>
      <c r="T221" s="85"/>
      <c r="U221" s="144"/>
      <c r="V221" s="144"/>
      <c r="W221" s="144"/>
      <c r="X221" s="85"/>
      <c r="Y221" s="85"/>
      <c r="Z221" s="85"/>
      <c r="AA221" s="85"/>
      <c r="AB221" s="85"/>
      <c r="AC221" s="85"/>
      <c r="AD221" s="85"/>
    </row>
    <row r="222" spans="1:30" ht="15.6" outlineLevel="1">
      <c r="A222" s="82"/>
      <c r="B222" s="84"/>
      <c r="C222" s="189"/>
      <c r="D222" s="186"/>
      <c r="E222" s="82"/>
      <c r="F222" s="82"/>
      <c r="G222" s="106"/>
      <c r="H222" s="106"/>
      <c r="I222" s="81"/>
      <c r="J222" s="82"/>
      <c r="K222" s="106"/>
      <c r="L222" s="106"/>
      <c r="M222" s="106"/>
      <c r="N222" s="106"/>
      <c r="O222" s="83"/>
      <c r="P222" s="89" t="s">
        <v>225</v>
      </c>
      <c r="Q222" s="84"/>
      <c r="R222" s="85"/>
      <c r="S222" s="85"/>
      <c r="T222" s="85"/>
      <c r="U222" s="144"/>
      <c r="V222" s="144"/>
      <c r="W222" s="144"/>
      <c r="X222" s="85"/>
      <c r="Y222" s="85"/>
      <c r="Z222" s="85"/>
      <c r="AA222" s="85"/>
      <c r="AB222" s="85"/>
      <c r="AC222" s="85"/>
      <c r="AD222" s="85"/>
    </row>
    <row r="223" spans="1:30" ht="195" outlineLevel="1">
      <c r="A223" s="102">
        <v>89</v>
      </c>
      <c r="B223" s="84">
        <f t="shared" si="11"/>
        <v>89</v>
      </c>
      <c r="C223" s="189" t="str">
        <f t="shared" si="10"/>
        <v>IVF089</v>
      </c>
      <c r="D223" s="80" t="s">
        <v>87</v>
      </c>
      <c r="E223" s="102">
        <v>5</v>
      </c>
      <c r="F223" s="101" t="s">
        <v>7</v>
      </c>
      <c r="G223" s="103">
        <v>46000</v>
      </c>
      <c r="H223" s="104">
        <f>ROUND(E223*G223,0)</f>
        <v>230000</v>
      </c>
      <c r="I223" s="81">
        <v>5</v>
      </c>
      <c r="J223" s="102" t="str">
        <f>F223</f>
        <v>No</v>
      </c>
      <c r="K223" s="104">
        <f>G223</f>
        <v>46000</v>
      </c>
      <c r="L223" s="104">
        <f>ROUND(I223*K223,0)</f>
        <v>230000</v>
      </c>
      <c r="M223" s="106">
        <f>IF(L223&gt;H223,L223-H223,0)</f>
        <v>0</v>
      </c>
      <c r="N223" s="104">
        <f>IF(H223&gt;L223,H223-L223,0)</f>
        <v>0</v>
      </c>
      <c r="O223" s="83" t="s">
        <v>568</v>
      </c>
      <c r="P223" s="89" t="s">
        <v>225</v>
      </c>
      <c r="Q223" s="84"/>
      <c r="R223" s="85"/>
      <c r="S223" s="85"/>
      <c r="T223" s="85"/>
      <c r="U223" s="144"/>
      <c r="V223" s="144"/>
      <c r="W223" s="144"/>
      <c r="X223" s="85"/>
      <c r="Y223" s="85"/>
      <c r="Z223" s="85"/>
      <c r="AA223" s="85"/>
      <c r="AB223" s="85"/>
      <c r="AC223" s="85"/>
      <c r="AD223" s="85"/>
    </row>
    <row r="224" spans="1:30" ht="15.6" outlineLevel="1">
      <c r="A224" s="82"/>
      <c r="B224" s="84" t="str">
        <f t="shared" si="11"/>
        <v/>
      </c>
      <c r="C224" s="189"/>
      <c r="D224" s="186" t="s">
        <v>693</v>
      </c>
      <c r="E224" s="82"/>
      <c r="F224" s="82"/>
      <c r="G224" s="106"/>
      <c r="H224" s="106"/>
      <c r="I224" s="81"/>
      <c r="J224" s="82"/>
      <c r="K224" s="106"/>
      <c r="L224" s="106"/>
      <c r="M224" s="106"/>
      <c r="N224" s="106"/>
      <c r="O224" s="83"/>
      <c r="P224" s="89" t="s">
        <v>225</v>
      </c>
      <c r="Q224" s="84"/>
      <c r="R224" s="85"/>
      <c r="S224" s="85"/>
      <c r="T224" s="85"/>
      <c r="U224" s="144"/>
      <c r="V224" s="144"/>
      <c r="W224" s="144"/>
      <c r="X224" s="85"/>
      <c r="Y224" s="85"/>
      <c r="Z224" s="85"/>
      <c r="AA224" s="85"/>
      <c r="AB224" s="85"/>
      <c r="AC224" s="85"/>
      <c r="AD224" s="85"/>
    </row>
    <row r="225" spans="1:30" ht="15.6" outlineLevel="1">
      <c r="A225" s="82"/>
      <c r="B225" s="84"/>
      <c r="C225" s="189"/>
      <c r="D225" s="186"/>
      <c r="E225" s="82"/>
      <c r="F225" s="82"/>
      <c r="G225" s="106"/>
      <c r="H225" s="106"/>
      <c r="I225" s="81"/>
      <c r="J225" s="82"/>
      <c r="K225" s="106"/>
      <c r="L225" s="106"/>
      <c r="M225" s="106"/>
      <c r="N225" s="106"/>
      <c r="O225" s="260"/>
      <c r="P225" s="89" t="s">
        <v>225</v>
      </c>
      <c r="Q225" s="84"/>
      <c r="R225" s="85"/>
      <c r="S225" s="85"/>
      <c r="T225" s="85"/>
      <c r="U225" s="144"/>
      <c r="V225" s="144"/>
      <c r="W225" s="144"/>
      <c r="X225" s="85"/>
      <c r="Y225" s="85"/>
      <c r="Z225" s="85"/>
      <c r="AA225" s="85"/>
      <c r="AB225" s="85"/>
      <c r="AC225" s="85"/>
      <c r="AD225" s="85"/>
    </row>
    <row r="226" spans="1:30" ht="195" outlineLevel="1">
      <c r="A226" s="102">
        <v>90</v>
      </c>
      <c r="B226" s="84">
        <f t="shared" si="11"/>
        <v>90</v>
      </c>
      <c r="C226" s="189" t="str">
        <f t="shared" si="10"/>
        <v>IVF090</v>
      </c>
      <c r="D226" s="80" t="s">
        <v>88</v>
      </c>
      <c r="E226" s="102">
        <v>1</v>
      </c>
      <c r="F226" s="101" t="s">
        <v>7</v>
      </c>
      <c r="G226" s="103">
        <v>28700</v>
      </c>
      <c r="H226" s="104">
        <f>ROUND(E226*G226,0)</f>
        <v>28700</v>
      </c>
      <c r="I226" s="81">
        <v>1</v>
      </c>
      <c r="J226" s="102" t="str">
        <f>F226</f>
        <v>No</v>
      </c>
      <c r="K226" s="104">
        <f>G226</f>
        <v>28700</v>
      </c>
      <c r="L226" s="104">
        <f>ROUND(I226*K226,0)</f>
        <v>28700</v>
      </c>
      <c r="M226" s="106">
        <f>IF(L226&gt;H226,L226-H226,0)</f>
        <v>0</v>
      </c>
      <c r="N226" s="104">
        <f>IF(H226&gt;L226,H226-L226,0)</f>
        <v>0</v>
      </c>
      <c r="O226" s="751" t="s">
        <v>814</v>
      </c>
      <c r="P226" s="89" t="s">
        <v>225</v>
      </c>
      <c r="Q226" s="84"/>
      <c r="R226" s="85"/>
      <c r="S226" s="85"/>
      <c r="T226" s="85"/>
      <c r="U226" s="144"/>
      <c r="V226" s="144"/>
      <c r="W226" s="144"/>
      <c r="X226" s="85"/>
      <c r="Y226" s="85"/>
      <c r="Z226" s="85"/>
      <c r="AA226" s="85"/>
      <c r="AB226" s="85"/>
      <c r="AC226" s="85"/>
      <c r="AD226" s="85"/>
    </row>
    <row r="227" spans="1:30" ht="15.6" outlineLevel="1">
      <c r="A227" s="82"/>
      <c r="B227" s="84" t="str">
        <f t="shared" si="11"/>
        <v/>
      </c>
      <c r="C227" s="189"/>
      <c r="D227" s="110" t="s">
        <v>569</v>
      </c>
      <c r="E227" s="82"/>
      <c r="F227" s="82"/>
      <c r="G227" s="106"/>
      <c r="H227" s="106"/>
      <c r="I227" s="81">
        <v>2</v>
      </c>
      <c r="J227" s="102" t="s">
        <v>7</v>
      </c>
      <c r="K227" s="103">
        <v>28700</v>
      </c>
      <c r="L227" s="104">
        <f>ROUND(I227*K227,0)</f>
        <v>57400</v>
      </c>
      <c r="M227" s="106">
        <f>IF(L227&gt;H227,L227-H227,0)</f>
        <v>57400</v>
      </c>
      <c r="N227" s="104">
        <f>IF(H227&gt;L227,H227-L227,0)</f>
        <v>0</v>
      </c>
      <c r="O227" s="752"/>
      <c r="P227" s="89" t="s">
        <v>225</v>
      </c>
      <c r="Q227" s="84"/>
      <c r="R227" s="85"/>
      <c r="S227" s="85"/>
      <c r="T227" s="85"/>
      <c r="U227" s="144"/>
      <c r="V227" s="144"/>
      <c r="W227" s="144"/>
      <c r="X227" s="85"/>
      <c r="Y227" s="85"/>
      <c r="Z227" s="85"/>
      <c r="AA227" s="85"/>
      <c r="AB227" s="85"/>
      <c r="AC227" s="85"/>
      <c r="AD227" s="85"/>
    </row>
    <row r="228" spans="1:30" ht="15.6" outlineLevel="1">
      <c r="A228" s="82"/>
      <c r="B228" s="84"/>
      <c r="C228" s="189"/>
      <c r="D228" s="186" t="s">
        <v>693</v>
      </c>
      <c r="E228" s="82"/>
      <c r="F228" s="82"/>
      <c r="G228" s="106"/>
      <c r="H228" s="106"/>
      <c r="I228" s="81"/>
      <c r="J228" s="102"/>
      <c r="K228" s="103"/>
      <c r="L228" s="104"/>
      <c r="M228" s="106"/>
      <c r="N228" s="104"/>
      <c r="O228" s="261"/>
      <c r="P228" s="89" t="s">
        <v>225</v>
      </c>
      <c r="Q228" s="84"/>
      <c r="R228" s="85"/>
      <c r="S228" s="85"/>
      <c r="T228" s="85"/>
      <c r="U228" s="144"/>
      <c r="V228" s="144"/>
      <c r="W228" s="144"/>
      <c r="X228" s="85"/>
      <c r="Y228" s="85"/>
      <c r="Z228" s="85"/>
      <c r="AA228" s="85"/>
      <c r="AB228" s="85"/>
      <c r="AC228" s="85"/>
      <c r="AD228" s="85"/>
    </row>
    <row r="229" spans="1:30" ht="15.6" outlineLevel="1">
      <c r="A229" s="82"/>
      <c r="B229" s="84"/>
      <c r="C229" s="189"/>
      <c r="D229" s="110"/>
      <c r="E229" s="82"/>
      <c r="F229" s="82"/>
      <c r="G229" s="106"/>
      <c r="H229" s="106"/>
      <c r="I229" s="81"/>
      <c r="J229" s="102"/>
      <c r="K229" s="103"/>
      <c r="L229" s="104"/>
      <c r="M229" s="106"/>
      <c r="N229" s="104"/>
      <c r="O229" s="261"/>
      <c r="P229" s="89" t="s">
        <v>225</v>
      </c>
      <c r="Q229" s="84"/>
      <c r="R229" s="85"/>
      <c r="S229" s="85"/>
      <c r="T229" s="85"/>
      <c r="U229" s="144"/>
      <c r="V229" s="144"/>
      <c r="W229" s="144"/>
      <c r="X229" s="85"/>
      <c r="Y229" s="85"/>
      <c r="Z229" s="85"/>
      <c r="AA229" s="85"/>
      <c r="AB229" s="85"/>
      <c r="AC229" s="85"/>
      <c r="AD229" s="85"/>
    </row>
    <row r="230" spans="1:30" ht="195" outlineLevel="1">
      <c r="A230" s="102">
        <v>91</v>
      </c>
      <c r="B230" s="84">
        <f t="shared" si="11"/>
        <v>91</v>
      </c>
      <c r="C230" s="189" t="str">
        <f t="shared" si="10"/>
        <v>IVF091</v>
      </c>
      <c r="D230" s="80" t="s">
        <v>89</v>
      </c>
      <c r="E230" s="102">
        <v>1</v>
      </c>
      <c r="F230" s="101" t="s">
        <v>7</v>
      </c>
      <c r="G230" s="103">
        <v>55000</v>
      </c>
      <c r="H230" s="104">
        <f>ROUND(E230*G230,0)</f>
        <v>55000</v>
      </c>
      <c r="I230" s="81">
        <v>1</v>
      </c>
      <c r="J230" s="102" t="str">
        <f>F230</f>
        <v>No</v>
      </c>
      <c r="K230" s="104">
        <f>G230</f>
        <v>55000</v>
      </c>
      <c r="L230" s="104">
        <f>ROUND(I230*K230,0)</f>
        <v>55000</v>
      </c>
      <c r="M230" s="106">
        <f>IF(L230&gt;H230,L230-H230,0)</f>
        <v>0</v>
      </c>
      <c r="N230" s="104">
        <f>IF(H230&gt;L230,H230-L230,0)</f>
        <v>0</v>
      </c>
      <c r="O230" s="83" t="s">
        <v>568</v>
      </c>
      <c r="P230" s="89" t="s">
        <v>225</v>
      </c>
      <c r="Q230" s="84"/>
      <c r="R230" s="85"/>
      <c r="S230" s="85"/>
      <c r="T230" s="85"/>
      <c r="U230" s="144"/>
      <c r="V230" s="144"/>
      <c r="W230" s="144"/>
      <c r="X230" s="85"/>
      <c r="Y230" s="85"/>
      <c r="Z230" s="85"/>
      <c r="AA230" s="85"/>
      <c r="AB230" s="85"/>
      <c r="AC230" s="85"/>
      <c r="AD230" s="85"/>
    </row>
    <row r="231" spans="1:30" ht="15.6" outlineLevel="1">
      <c r="A231" s="82"/>
      <c r="B231" s="84" t="str">
        <f t="shared" si="11"/>
        <v/>
      </c>
      <c r="C231" s="189"/>
      <c r="D231" s="186" t="s">
        <v>694</v>
      </c>
      <c r="E231" s="82"/>
      <c r="F231" s="82"/>
      <c r="G231" s="106"/>
      <c r="H231" s="106"/>
      <c r="I231" s="81"/>
      <c r="J231" s="82"/>
      <c r="K231" s="106"/>
      <c r="L231" s="106"/>
      <c r="M231" s="106"/>
      <c r="N231" s="106"/>
      <c r="O231" s="83"/>
      <c r="P231" s="89" t="s">
        <v>225</v>
      </c>
      <c r="Q231" s="84"/>
      <c r="R231" s="85"/>
      <c r="S231" s="85"/>
      <c r="T231" s="85"/>
      <c r="U231" s="144"/>
      <c r="V231" s="144"/>
      <c r="W231" s="144"/>
      <c r="X231" s="85"/>
      <c r="Y231" s="85"/>
      <c r="Z231" s="85"/>
      <c r="AA231" s="85"/>
      <c r="AB231" s="85"/>
      <c r="AC231" s="85"/>
      <c r="AD231" s="85"/>
    </row>
    <row r="232" spans="1:30" ht="15.6" outlineLevel="1">
      <c r="A232" s="82"/>
      <c r="B232" s="84"/>
      <c r="C232" s="189"/>
      <c r="D232" s="186"/>
      <c r="E232" s="82"/>
      <c r="F232" s="82"/>
      <c r="G232" s="106"/>
      <c r="H232" s="106"/>
      <c r="I232" s="81"/>
      <c r="J232" s="82"/>
      <c r="K232" s="106"/>
      <c r="L232" s="106"/>
      <c r="M232" s="106"/>
      <c r="N232" s="106"/>
      <c r="O232" s="83"/>
      <c r="P232" s="89" t="s">
        <v>225</v>
      </c>
      <c r="Q232" s="84"/>
      <c r="R232" s="85"/>
      <c r="S232" s="85"/>
      <c r="T232" s="85"/>
      <c r="U232" s="144"/>
      <c r="V232" s="144"/>
      <c r="W232" s="144"/>
      <c r="X232" s="85"/>
      <c r="Y232" s="85"/>
      <c r="Z232" s="85"/>
      <c r="AA232" s="85"/>
      <c r="AB232" s="85"/>
      <c r="AC232" s="85"/>
      <c r="AD232" s="85"/>
    </row>
    <row r="233" spans="1:30" ht="45" outlineLevel="1">
      <c r="A233" s="102">
        <v>92</v>
      </c>
      <c r="B233" s="84">
        <f t="shared" si="11"/>
        <v>92</v>
      </c>
      <c r="C233" s="189" t="str">
        <f t="shared" si="10"/>
        <v>IVF092</v>
      </c>
      <c r="D233" s="80" t="s">
        <v>90</v>
      </c>
      <c r="E233" s="102">
        <v>120</v>
      </c>
      <c r="F233" s="101" t="s">
        <v>3</v>
      </c>
      <c r="G233" s="103">
        <v>585</v>
      </c>
      <c r="H233" s="104">
        <f>ROUND(E233*G233,0)</f>
        <v>70200</v>
      </c>
      <c r="I233" s="81">
        <v>63.61</v>
      </c>
      <c r="J233" s="102" t="str">
        <f>F233</f>
        <v>Rmt</v>
      </c>
      <c r="K233" s="104">
        <f>G233</f>
        <v>585</v>
      </c>
      <c r="L233" s="104">
        <f>ROUND(I233*K233,0)</f>
        <v>37212</v>
      </c>
      <c r="M233" s="106">
        <f>IF(L233&gt;H233,L233-H233,0)</f>
        <v>0</v>
      </c>
      <c r="N233" s="104">
        <f>IF(H233&gt;L233,H233-L233,0)</f>
        <v>32988</v>
      </c>
      <c r="O233" s="83" t="s">
        <v>745</v>
      </c>
      <c r="P233" s="89" t="s">
        <v>225</v>
      </c>
      <c r="Q233" s="84"/>
      <c r="R233" s="85"/>
      <c r="S233" s="85"/>
      <c r="T233" s="85"/>
      <c r="U233" s="144"/>
      <c r="V233" s="144"/>
      <c r="W233" s="144"/>
      <c r="X233" s="85"/>
      <c r="Y233" s="85"/>
      <c r="Z233" s="85"/>
      <c r="AA233" s="85"/>
      <c r="AB233" s="85"/>
      <c r="AC233" s="85"/>
      <c r="AD233" s="85"/>
    </row>
    <row r="234" spans="1:30" ht="15.6" outlineLevel="1">
      <c r="A234" s="82"/>
      <c r="B234" s="84" t="str">
        <f t="shared" si="11"/>
        <v/>
      </c>
      <c r="C234" s="189"/>
      <c r="D234" s="186" t="s">
        <v>692</v>
      </c>
      <c r="E234" s="82"/>
      <c r="F234" s="82"/>
      <c r="G234" s="106"/>
      <c r="H234" s="106"/>
      <c r="I234" s="81"/>
      <c r="J234" s="82"/>
      <c r="K234" s="106"/>
      <c r="L234" s="106"/>
      <c r="M234" s="106"/>
      <c r="N234" s="106"/>
      <c r="O234" s="83"/>
      <c r="P234" s="89" t="s">
        <v>225</v>
      </c>
      <c r="Q234" s="84"/>
      <c r="R234" s="85"/>
      <c r="S234" s="85"/>
      <c r="T234" s="85"/>
      <c r="U234" s="144"/>
      <c r="V234" s="144"/>
      <c r="W234" s="144"/>
      <c r="X234" s="85"/>
      <c r="Y234" s="85"/>
      <c r="Z234" s="85"/>
      <c r="AA234" s="85"/>
      <c r="AB234" s="85"/>
      <c r="AC234" s="85"/>
      <c r="AD234" s="85"/>
    </row>
    <row r="235" spans="1:30" ht="15.6" outlineLevel="1">
      <c r="A235" s="82"/>
      <c r="B235" s="84"/>
      <c r="C235" s="189"/>
      <c r="D235" s="186"/>
      <c r="E235" s="82"/>
      <c r="F235" s="82"/>
      <c r="G235" s="106"/>
      <c r="H235" s="106"/>
      <c r="I235" s="81"/>
      <c r="J235" s="82"/>
      <c r="K235" s="106"/>
      <c r="L235" s="106"/>
      <c r="M235" s="106"/>
      <c r="N235" s="106"/>
      <c r="O235" s="83"/>
      <c r="P235" s="89" t="s">
        <v>225</v>
      </c>
      <c r="Q235" s="84"/>
      <c r="R235" s="85"/>
      <c r="S235" s="85"/>
      <c r="T235" s="85"/>
      <c r="U235" s="144"/>
      <c r="V235" s="144"/>
      <c r="W235" s="144"/>
      <c r="X235" s="85"/>
      <c r="Y235" s="85"/>
      <c r="Z235" s="85"/>
      <c r="AA235" s="85"/>
      <c r="AB235" s="85"/>
      <c r="AC235" s="85"/>
      <c r="AD235" s="85"/>
    </row>
    <row r="236" spans="1:30" s="141" customFormat="1" ht="105" outlineLevel="1">
      <c r="A236" s="102">
        <v>93</v>
      </c>
      <c r="B236" s="84">
        <f t="shared" si="11"/>
        <v>93</v>
      </c>
      <c r="C236" s="189" t="str">
        <f t="shared" si="10"/>
        <v>IVF093</v>
      </c>
      <c r="D236" s="80" t="s">
        <v>182</v>
      </c>
      <c r="E236" s="102">
        <v>155</v>
      </c>
      <c r="F236" s="101" t="s">
        <v>4</v>
      </c>
      <c r="G236" s="103">
        <v>4070</v>
      </c>
      <c r="H236" s="104">
        <f>ROUND(E236*G236,0)</f>
        <v>630850</v>
      </c>
      <c r="I236" s="81">
        <v>124.84</v>
      </c>
      <c r="J236" s="102" t="str">
        <f>F236</f>
        <v>Sqm</v>
      </c>
      <c r="K236" s="104">
        <f>G236</f>
        <v>4070</v>
      </c>
      <c r="L236" s="104">
        <f>ROUND(I236*K236,0)</f>
        <v>508099</v>
      </c>
      <c r="M236" s="106">
        <f>IF(L236&gt;H236,L236-H236,0)</f>
        <v>0</v>
      </c>
      <c r="N236" s="104">
        <f>IF(H236&gt;L236,H236-L236,0)</f>
        <v>122751</v>
      </c>
      <c r="O236" s="83" t="s">
        <v>745</v>
      </c>
      <c r="P236" s="89" t="s">
        <v>225</v>
      </c>
      <c r="Q236" s="84"/>
      <c r="R236" s="85"/>
      <c r="S236" s="139"/>
      <c r="T236" s="139"/>
      <c r="U236" s="140"/>
      <c r="V236" s="140"/>
      <c r="W236" s="140"/>
      <c r="X236" s="139"/>
      <c r="Y236" s="139"/>
      <c r="Z236" s="139"/>
      <c r="AA236" s="139"/>
      <c r="AB236" s="139"/>
      <c r="AC236" s="139"/>
      <c r="AD236" s="139"/>
    </row>
    <row r="237" spans="1:30" ht="15.6" outlineLevel="1">
      <c r="A237" s="82"/>
      <c r="B237" s="84" t="str">
        <f t="shared" si="11"/>
        <v/>
      </c>
      <c r="C237" s="189"/>
      <c r="D237" s="186" t="s">
        <v>683</v>
      </c>
      <c r="E237" s="82"/>
      <c r="F237" s="82"/>
      <c r="G237" s="106"/>
      <c r="H237" s="106"/>
      <c r="I237" s="81"/>
      <c r="J237" s="82"/>
      <c r="K237" s="106"/>
      <c r="L237" s="106"/>
      <c r="M237" s="106"/>
      <c r="N237" s="106"/>
      <c r="O237" s="83"/>
      <c r="P237" s="89" t="s">
        <v>225</v>
      </c>
      <c r="Q237" s="84"/>
      <c r="R237" s="85"/>
      <c r="S237" s="85"/>
      <c r="T237" s="85"/>
      <c r="U237" s="144"/>
      <c r="V237" s="144"/>
      <c r="W237" s="144"/>
      <c r="X237" s="85"/>
      <c r="Y237" s="85"/>
      <c r="Z237" s="85"/>
      <c r="AA237" s="85"/>
      <c r="AB237" s="85"/>
      <c r="AC237" s="85"/>
      <c r="AD237" s="85"/>
    </row>
    <row r="238" spans="1:30" ht="15.6" outlineLevel="1">
      <c r="A238" s="82"/>
      <c r="B238" s="84"/>
      <c r="C238" s="189"/>
      <c r="D238" s="186"/>
      <c r="E238" s="82"/>
      <c r="F238" s="82"/>
      <c r="G238" s="106"/>
      <c r="H238" s="106"/>
      <c r="I238" s="81"/>
      <c r="J238" s="82"/>
      <c r="K238" s="106"/>
      <c r="L238" s="106"/>
      <c r="M238" s="106"/>
      <c r="N238" s="106"/>
      <c r="O238" s="83"/>
      <c r="P238" s="89" t="s">
        <v>225</v>
      </c>
      <c r="Q238" s="84"/>
      <c r="R238" s="85"/>
      <c r="S238" s="85"/>
      <c r="T238" s="85"/>
      <c r="U238" s="144"/>
      <c r="V238" s="144"/>
      <c r="W238" s="144"/>
      <c r="X238" s="85"/>
      <c r="Y238" s="85"/>
      <c r="Z238" s="85"/>
      <c r="AA238" s="85"/>
      <c r="AB238" s="85"/>
      <c r="AC238" s="85"/>
      <c r="AD238" s="85"/>
    </row>
    <row r="239" spans="1:30" ht="45" outlineLevel="1">
      <c r="A239" s="102">
        <v>94</v>
      </c>
      <c r="B239" s="84">
        <f t="shared" si="11"/>
        <v>94</v>
      </c>
      <c r="C239" s="189" t="str">
        <f t="shared" si="10"/>
        <v>IVF094</v>
      </c>
      <c r="D239" s="80" t="s">
        <v>570</v>
      </c>
      <c r="E239" s="102">
        <v>1</v>
      </c>
      <c r="F239" s="101" t="s">
        <v>7</v>
      </c>
      <c r="G239" s="103">
        <v>355000</v>
      </c>
      <c r="H239" s="104">
        <f>ROUND(E239*G239,0)</f>
        <v>355000</v>
      </c>
      <c r="I239" s="81">
        <v>1</v>
      </c>
      <c r="J239" s="102" t="str">
        <f>F239</f>
        <v>No</v>
      </c>
      <c r="K239" s="104">
        <f>G239</f>
        <v>355000</v>
      </c>
      <c r="L239" s="104">
        <f>ROUND(I239*K239,0)</f>
        <v>355000</v>
      </c>
      <c r="M239" s="106">
        <f>IF(L239&gt;H239,L239-H239,0)</f>
        <v>0</v>
      </c>
      <c r="N239" s="104">
        <f>IF(H239&gt;L239,H239-L239,0)</f>
        <v>0</v>
      </c>
      <c r="O239" s="83" t="s">
        <v>568</v>
      </c>
      <c r="P239" s="89" t="s">
        <v>225</v>
      </c>
      <c r="Q239" s="84"/>
      <c r="R239" s="85"/>
      <c r="S239" s="85"/>
      <c r="T239" s="85"/>
      <c r="U239" s="144"/>
      <c r="V239" s="144"/>
      <c r="W239" s="144"/>
      <c r="X239" s="85"/>
      <c r="Y239" s="85"/>
      <c r="Z239" s="85"/>
      <c r="AA239" s="85"/>
      <c r="AB239" s="85"/>
      <c r="AC239" s="85"/>
      <c r="AD239" s="85"/>
    </row>
    <row r="240" spans="1:30" ht="15.6" outlineLevel="1">
      <c r="A240" s="82"/>
      <c r="B240" s="84" t="str">
        <f t="shared" si="11"/>
        <v/>
      </c>
      <c r="C240" s="189"/>
      <c r="D240" s="186" t="s">
        <v>675</v>
      </c>
      <c r="E240" s="82"/>
      <c r="F240" s="82"/>
      <c r="G240" s="106"/>
      <c r="H240" s="106"/>
      <c r="I240" s="81"/>
      <c r="J240" s="82"/>
      <c r="K240" s="106"/>
      <c r="L240" s="106"/>
      <c r="M240" s="106"/>
      <c r="N240" s="106"/>
      <c r="O240" s="83"/>
      <c r="P240" s="89" t="s">
        <v>225</v>
      </c>
      <c r="Q240" s="84"/>
      <c r="R240" s="85"/>
      <c r="S240" s="85"/>
      <c r="T240" s="85"/>
      <c r="U240" s="144"/>
      <c r="V240" s="144"/>
      <c r="W240" s="144"/>
      <c r="X240" s="85"/>
      <c r="Y240" s="85"/>
      <c r="Z240" s="85"/>
      <c r="AA240" s="85"/>
      <c r="AB240" s="85"/>
      <c r="AC240" s="85"/>
      <c r="AD240" s="85"/>
    </row>
    <row r="241" spans="1:30" ht="15.6" outlineLevel="1">
      <c r="A241" s="82"/>
      <c r="B241" s="84"/>
      <c r="C241" s="189"/>
      <c r="D241" s="186"/>
      <c r="E241" s="82"/>
      <c r="F241" s="82"/>
      <c r="G241" s="106"/>
      <c r="H241" s="106"/>
      <c r="I241" s="81"/>
      <c r="J241" s="82"/>
      <c r="K241" s="106"/>
      <c r="L241" s="106"/>
      <c r="M241" s="106"/>
      <c r="N241" s="106"/>
      <c r="O241" s="83"/>
      <c r="P241" s="89" t="s">
        <v>225</v>
      </c>
      <c r="Q241" s="84"/>
      <c r="R241" s="85"/>
      <c r="S241" s="85"/>
      <c r="T241" s="85"/>
      <c r="U241" s="144"/>
      <c r="V241" s="144"/>
      <c r="W241" s="144"/>
      <c r="X241" s="85"/>
      <c r="Y241" s="85"/>
      <c r="Z241" s="85"/>
      <c r="AA241" s="85"/>
      <c r="AB241" s="85"/>
      <c r="AC241" s="85"/>
      <c r="AD241" s="85"/>
    </row>
    <row r="242" spans="1:30" ht="75" outlineLevel="1">
      <c r="A242" s="102">
        <v>95</v>
      </c>
      <c r="B242" s="84">
        <f t="shared" si="11"/>
        <v>95</v>
      </c>
      <c r="C242" s="189" t="str">
        <f t="shared" si="10"/>
        <v>IVF095</v>
      </c>
      <c r="D242" s="80" t="s">
        <v>91</v>
      </c>
      <c r="E242" s="102">
        <v>3</v>
      </c>
      <c r="F242" s="101" t="s">
        <v>7</v>
      </c>
      <c r="G242" s="103">
        <v>61000</v>
      </c>
      <c r="H242" s="104">
        <f>ROUND(E242*G242,0)</f>
        <v>183000</v>
      </c>
      <c r="I242" s="81">
        <v>3</v>
      </c>
      <c r="J242" s="102" t="str">
        <f>F242</f>
        <v>No</v>
      </c>
      <c r="K242" s="104">
        <f>G242</f>
        <v>61000</v>
      </c>
      <c r="L242" s="104">
        <f>ROUND(I242*K242,0)</f>
        <v>183000</v>
      </c>
      <c r="M242" s="106">
        <f>IF(L242&gt;H242,L242-H242,0)</f>
        <v>0</v>
      </c>
      <c r="N242" s="104">
        <f>IF(H242&gt;L242,H242-L242,0)</f>
        <v>0</v>
      </c>
      <c r="O242" s="83" t="s">
        <v>568</v>
      </c>
      <c r="P242" s="89" t="s">
        <v>225</v>
      </c>
      <c r="Q242" s="84"/>
      <c r="R242" s="85"/>
      <c r="S242" s="85"/>
      <c r="T242" s="85"/>
      <c r="U242" s="144"/>
      <c r="V242" s="144"/>
      <c r="W242" s="144"/>
      <c r="X242" s="85"/>
      <c r="Y242" s="85"/>
      <c r="Z242" s="85"/>
      <c r="AA242" s="85"/>
      <c r="AB242" s="85"/>
      <c r="AC242" s="85"/>
      <c r="AD242" s="85"/>
    </row>
    <row r="243" spans="1:30" ht="15.6" outlineLevel="1">
      <c r="A243" s="82"/>
      <c r="B243" s="84" t="str">
        <f t="shared" si="11"/>
        <v/>
      </c>
      <c r="C243" s="189"/>
      <c r="D243" s="186" t="s">
        <v>676</v>
      </c>
      <c r="E243" s="82"/>
      <c r="F243" s="82"/>
      <c r="G243" s="106"/>
      <c r="H243" s="106"/>
      <c r="I243" s="81"/>
      <c r="J243" s="82"/>
      <c r="K243" s="106"/>
      <c r="L243" s="106"/>
      <c r="M243" s="106"/>
      <c r="N243" s="106"/>
      <c r="O243" s="83"/>
      <c r="P243" s="89" t="s">
        <v>225</v>
      </c>
      <c r="Q243" s="84"/>
      <c r="R243" s="85"/>
      <c r="S243" s="85"/>
      <c r="T243" s="85"/>
      <c r="U243" s="144"/>
      <c r="V243" s="144"/>
      <c r="W243" s="144"/>
      <c r="X243" s="85"/>
      <c r="Y243" s="85"/>
      <c r="Z243" s="85"/>
      <c r="AA243" s="85"/>
      <c r="AB243" s="85"/>
      <c r="AC243" s="85"/>
      <c r="AD243" s="85"/>
    </row>
    <row r="244" spans="1:30" ht="15.6" outlineLevel="1">
      <c r="A244" s="82"/>
      <c r="B244" s="84"/>
      <c r="C244" s="189"/>
      <c r="D244" s="186"/>
      <c r="E244" s="82"/>
      <c r="F244" s="82"/>
      <c r="G244" s="106"/>
      <c r="H244" s="106"/>
      <c r="I244" s="81"/>
      <c r="J244" s="82"/>
      <c r="K244" s="106"/>
      <c r="L244" s="106"/>
      <c r="M244" s="106"/>
      <c r="N244" s="106"/>
      <c r="O244" s="83"/>
      <c r="P244" s="89" t="s">
        <v>225</v>
      </c>
      <c r="Q244" s="84"/>
      <c r="R244" s="85"/>
      <c r="S244" s="85"/>
      <c r="T244" s="85"/>
      <c r="U244" s="144"/>
      <c r="V244" s="144"/>
      <c r="W244" s="144"/>
      <c r="X244" s="85"/>
      <c r="Y244" s="85"/>
      <c r="Z244" s="85"/>
      <c r="AA244" s="85"/>
      <c r="AB244" s="85"/>
      <c r="AC244" s="85"/>
      <c r="AD244" s="85"/>
    </row>
    <row r="245" spans="1:30" ht="15.6">
      <c r="A245" s="82"/>
      <c r="B245" s="84" t="str">
        <f t="shared" si="11"/>
        <v/>
      </c>
      <c r="C245" s="189"/>
      <c r="D245" s="145"/>
      <c r="E245" s="82"/>
      <c r="F245" s="82"/>
      <c r="G245" s="106"/>
      <c r="H245" s="106"/>
      <c r="I245" s="81"/>
      <c r="J245" s="82"/>
      <c r="K245" s="146" t="s">
        <v>218</v>
      </c>
      <c r="L245" s="147">
        <f>SUM(L152:L243)</f>
        <v>5612831</v>
      </c>
      <c r="M245" s="147">
        <f>SUM(M152:M243)</f>
        <v>459997</v>
      </c>
      <c r="N245" s="147">
        <f>SUM(N152:N243)</f>
        <v>2278719</v>
      </c>
      <c r="O245" s="83"/>
      <c r="P245" s="89"/>
      <c r="Q245" s="84"/>
      <c r="R245" s="85"/>
      <c r="S245" s="85"/>
      <c r="T245" s="85"/>
      <c r="U245" s="144"/>
      <c r="V245" s="144"/>
      <c r="W245" s="144"/>
      <c r="X245" s="85"/>
      <c r="Y245" s="85"/>
      <c r="Z245" s="85"/>
      <c r="AA245" s="85"/>
      <c r="AB245" s="85"/>
      <c r="AC245" s="85"/>
      <c r="AD245" s="85"/>
    </row>
    <row r="246" spans="1:30" ht="15.6">
      <c r="A246" s="286"/>
      <c r="B246" s="283"/>
      <c r="C246" s="284"/>
      <c r="D246" s="285"/>
      <c r="E246" s="286"/>
      <c r="F246" s="286"/>
      <c r="G246" s="287"/>
      <c r="H246" s="287"/>
      <c r="I246" s="288"/>
      <c r="J246" s="286"/>
      <c r="K246" s="289"/>
      <c r="L246" s="290"/>
      <c r="M246" s="290"/>
      <c r="N246" s="290"/>
      <c r="O246" s="298"/>
      <c r="P246" s="89"/>
      <c r="Q246" s="84"/>
      <c r="R246" s="85"/>
      <c r="S246" s="85"/>
      <c r="T246" s="85"/>
      <c r="U246" s="112"/>
      <c r="V246" s="108"/>
      <c r="W246" s="109"/>
      <c r="X246" s="85"/>
      <c r="Y246" s="85"/>
      <c r="Z246" s="85"/>
      <c r="AA246" s="85"/>
      <c r="AB246" s="85"/>
      <c r="AC246" s="85"/>
      <c r="AD246" s="85"/>
    </row>
    <row r="247" spans="1:30" ht="15.6">
      <c r="A247" s="292"/>
      <c r="B247" s="111"/>
      <c r="C247" s="203"/>
      <c r="E247" s="292"/>
      <c r="F247" s="292"/>
      <c r="G247" s="304"/>
      <c r="H247" s="304"/>
      <c r="I247" s="293"/>
      <c r="J247" s="292"/>
      <c r="K247" s="294"/>
      <c r="L247" s="295"/>
      <c r="M247" s="295"/>
      <c r="N247" s="295"/>
      <c r="P247" s="89"/>
      <c r="Q247" s="84"/>
      <c r="R247" s="85"/>
      <c r="S247" s="85"/>
      <c r="T247" s="85"/>
      <c r="U247" s="112"/>
      <c r="V247" s="108"/>
      <c r="W247" s="109"/>
      <c r="X247" s="85"/>
      <c r="Y247" s="85"/>
      <c r="Z247" s="85"/>
      <c r="AA247" s="85"/>
      <c r="AB247" s="85"/>
      <c r="AC247" s="85"/>
      <c r="AD247" s="85"/>
    </row>
    <row r="248" spans="1:30" ht="15.6">
      <c r="A248" s="292"/>
      <c r="B248" s="111"/>
      <c r="C248" s="203"/>
      <c r="E248" s="292"/>
      <c r="F248" s="292"/>
      <c r="G248" s="304"/>
      <c r="H248" s="304"/>
      <c r="I248" s="293"/>
      <c r="J248" s="292"/>
      <c r="K248" s="294"/>
      <c r="L248" s="295"/>
      <c r="M248" s="295"/>
      <c r="N248" s="295"/>
      <c r="P248" s="89"/>
      <c r="Q248" s="84"/>
      <c r="R248" s="85"/>
      <c r="S248" s="85"/>
      <c r="T248" s="85"/>
      <c r="U248" s="112"/>
      <c r="V248" s="108"/>
      <c r="W248" s="109"/>
      <c r="X248" s="85"/>
      <c r="Y248" s="85"/>
      <c r="Z248" s="85"/>
      <c r="AA248" s="85"/>
      <c r="AB248" s="85"/>
      <c r="AC248" s="85"/>
      <c r="AD248" s="85"/>
    </row>
    <row r="249" spans="1:30" ht="15.6">
      <c r="A249" s="291" t="s">
        <v>805</v>
      </c>
      <c r="B249" s="111"/>
      <c r="D249" s="87"/>
      <c r="E249" s="297" t="s">
        <v>804</v>
      </c>
      <c r="F249" s="292"/>
      <c r="H249" s="291" t="s">
        <v>802</v>
      </c>
      <c r="I249" s="293"/>
      <c r="J249" s="292"/>
      <c r="K249" s="294"/>
      <c r="L249" s="87"/>
      <c r="M249" s="295"/>
      <c r="N249" s="296" t="s">
        <v>803</v>
      </c>
      <c r="P249" s="89"/>
      <c r="Q249" s="84"/>
      <c r="R249" s="85"/>
      <c r="S249" s="85"/>
      <c r="T249" s="85"/>
      <c r="U249" s="112"/>
      <c r="V249" s="108"/>
      <c r="W249" s="109"/>
      <c r="X249" s="85"/>
      <c r="Y249" s="85"/>
      <c r="Z249" s="85"/>
      <c r="AA249" s="85"/>
      <c r="AB249" s="85"/>
      <c r="AC249" s="85"/>
      <c r="AD249" s="85"/>
    </row>
    <row r="250" spans="1:30" ht="15.6">
      <c r="A250" s="291" t="s">
        <v>806</v>
      </c>
      <c r="B250" s="111"/>
      <c r="D250" s="87"/>
      <c r="E250" s="297" t="s">
        <v>794</v>
      </c>
      <c r="F250" s="292"/>
      <c r="H250" s="291" t="s">
        <v>795</v>
      </c>
      <c r="I250" s="293"/>
      <c r="J250" s="292"/>
      <c r="K250" s="294"/>
      <c r="L250" s="87"/>
      <c r="M250" s="295"/>
      <c r="N250" s="296" t="s">
        <v>796</v>
      </c>
      <c r="P250" s="89"/>
      <c r="Q250" s="84"/>
      <c r="R250" s="85"/>
      <c r="S250" s="85"/>
      <c r="T250" s="85"/>
      <c r="U250" s="112"/>
      <c r="V250" s="108"/>
      <c r="W250" s="109"/>
      <c r="X250" s="85"/>
      <c r="Y250" s="85"/>
      <c r="Z250" s="85"/>
      <c r="AA250" s="85"/>
      <c r="AB250" s="85"/>
      <c r="AC250" s="85"/>
      <c r="AD250" s="85"/>
    </row>
    <row r="251" spans="1:30" ht="15.6">
      <c r="A251" s="292"/>
      <c r="B251" s="111"/>
      <c r="C251" s="203"/>
      <c r="D251" s="318"/>
      <c r="E251" s="292"/>
      <c r="F251" s="292"/>
      <c r="G251" s="304"/>
      <c r="H251" s="304"/>
      <c r="I251" s="293"/>
      <c r="J251" s="292"/>
      <c r="K251" s="319"/>
      <c r="L251" s="320"/>
      <c r="M251" s="320"/>
      <c r="N251" s="320"/>
      <c r="P251" s="89"/>
      <c r="Q251" s="84"/>
      <c r="R251" s="85"/>
      <c r="S251" s="85"/>
      <c r="T251" s="85"/>
      <c r="U251" s="144"/>
      <c r="V251" s="144"/>
      <c r="W251" s="144"/>
      <c r="X251" s="85"/>
      <c r="Y251" s="85"/>
      <c r="Z251" s="85"/>
      <c r="AA251" s="85"/>
      <c r="AB251" s="85"/>
      <c r="AC251" s="85"/>
      <c r="AD251" s="85"/>
    </row>
    <row r="252" spans="1:30" ht="17.399999999999999">
      <c r="A252" s="305"/>
      <c r="B252" s="306" t="str">
        <f t="shared" si="11"/>
        <v/>
      </c>
      <c r="C252" s="307"/>
      <c r="D252" s="315" t="s">
        <v>174</v>
      </c>
      <c r="E252" s="305"/>
      <c r="F252" s="309"/>
      <c r="G252" s="316"/>
      <c r="H252" s="311"/>
      <c r="I252" s="317"/>
      <c r="J252" s="305"/>
      <c r="K252" s="313"/>
      <c r="L252" s="313"/>
      <c r="M252" s="314"/>
      <c r="N252" s="313"/>
      <c r="O252" s="261"/>
      <c r="P252" s="89"/>
      <c r="Q252" s="84"/>
      <c r="R252" s="85"/>
      <c r="S252" s="85"/>
      <c r="T252" s="85"/>
      <c r="U252" s="144"/>
      <c r="V252" s="144"/>
      <c r="W252" s="144"/>
      <c r="X252" s="85"/>
      <c r="Y252" s="85"/>
      <c r="Z252" s="85"/>
      <c r="AA252" s="85"/>
      <c r="AB252" s="85"/>
      <c r="AC252" s="85"/>
      <c r="AD252" s="85" t="e">
        <f>#REF!*6</f>
        <v>#REF!</v>
      </c>
    </row>
    <row r="253" spans="1:30" ht="105" outlineLevel="1">
      <c r="A253" s="102">
        <v>73</v>
      </c>
      <c r="B253" s="84">
        <f t="shared" si="11"/>
        <v>73</v>
      </c>
      <c r="C253" s="189" t="str">
        <f t="shared" si="10"/>
        <v>IVF073</v>
      </c>
      <c r="D253" s="80" t="s">
        <v>183</v>
      </c>
      <c r="E253" s="102">
        <v>5</v>
      </c>
      <c r="F253" s="101" t="s">
        <v>7</v>
      </c>
      <c r="G253" s="103">
        <v>881</v>
      </c>
      <c r="H253" s="104">
        <f>ROUND(E253*G253,0)</f>
        <v>4405</v>
      </c>
      <c r="I253" s="81">
        <v>1</v>
      </c>
      <c r="J253" s="102" t="str">
        <f>F253</f>
        <v>No</v>
      </c>
      <c r="K253" s="104">
        <f>G253</f>
        <v>881</v>
      </c>
      <c r="L253" s="104">
        <f>ROUND(I253*K253,0)</f>
        <v>881</v>
      </c>
      <c r="M253" s="106">
        <f>IF(L253&gt;H253,L253-H253,0)</f>
        <v>0</v>
      </c>
      <c r="N253" s="104">
        <f>IF(H253&gt;L253,H253-L253,0)</f>
        <v>3524</v>
      </c>
      <c r="O253" s="83" t="s">
        <v>624</v>
      </c>
      <c r="P253" s="89" t="s">
        <v>226</v>
      </c>
      <c r="Q253" s="84"/>
      <c r="R253" s="85"/>
      <c r="S253" s="85"/>
      <c r="T253" s="85"/>
      <c r="U253" s="144"/>
      <c r="V253" s="144"/>
      <c r="W253" s="144"/>
      <c r="X253" s="85"/>
      <c r="Y253" s="85"/>
      <c r="Z253" s="85"/>
      <c r="AA253" s="85"/>
      <c r="AB253" s="85">
        <v>0.63</v>
      </c>
      <c r="AC253" s="85"/>
      <c r="AD253" s="85"/>
    </row>
    <row r="254" spans="1:30" ht="15.6" outlineLevel="1">
      <c r="A254" s="82"/>
      <c r="B254" s="84" t="str">
        <f t="shared" si="11"/>
        <v/>
      </c>
      <c r="C254" s="189"/>
      <c r="D254" s="186" t="s">
        <v>699</v>
      </c>
      <c r="E254" s="82"/>
      <c r="F254" s="82"/>
      <c r="G254" s="106"/>
      <c r="H254" s="106"/>
      <c r="I254" s="81"/>
      <c r="J254" s="82"/>
      <c r="K254" s="106"/>
      <c r="L254" s="106"/>
      <c r="M254" s="106"/>
      <c r="N254" s="106"/>
      <c r="O254" s="83"/>
      <c r="P254" s="89" t="s">
        <v>226</v>
      </c>
      <c r="Q254" s="84"/>
      <c r="R254" s="85"/>
      <c r="S254" s="85"/>
      <c r="T254" s="85"/>
      <c r="U254" s="112"/>
      <c r="V254" s="108"/>
      <c r="W254" s="109"/>
      <c r="X254" s="113"/>
      <c r="Y254" s="85"/>
      <c r="Z254" s="85"/>
      <c r="AA254" s="85"/>
      <c r="AB254" s="85"/>
      <c r="AC254" s="85"/>
      <c r="AD254" s="85"/>
    </row>
    <row r="255" spans="1:30" ht="15.6" outlineLevel="1">
      <c r="A255" s="82"/>
      <c r="B255" s="84"/>
      <c r="C255" s="189"/>
      <c r="D255" s="186"/>
      <c r="E255" s="82"/>
      <c r="F255" s="82"/>
      <c r="G255" s="106"/>
      <c r="H255" s="106"/>
      <c r="I255" s="81"/>
      <c r="J255" s="82"/>
      <c r="K255" s="106"/>
      <c r="L255" s="106"/>
      <c r="M255" s="106"/>
      <c r="N255" s="106"/>
      <c r="O255" s="83"/>
      <c r="P255" s="89" t="s">
        <v>226</v>
      </c>
      <c r="Q255" s="84"/>
      <c r="R255" s="85"/>
      <c r="S255" s="85"/>
      <c r="T255" s="85"/>
      <c r="U255" s="112"/>
      <c r="V255" s="108"/>
      <c r="W255" s="109"/>
      <c r="X255" s="113"/>
      <c r="Y255" s="85"/>
      <c r="Z255" s="85"/>
      <c r="AA255" s="85"/>
      <c r="AB255" s="85"/>
      <c r="AC255" s="85"/>
      <c r="AD255" s="85"/>
    </row>
    <row r="256" spans="1:30" ht="120" outlineLevel="1">
      <c r="A256" s="102">
        <v>74</v>
      </c>
      <c r="B256" s="84">
        <f t="shared" si="11"/>
        <v>74</v>
      </c>
      <c r="C256" s="189" t="str">
        <f t="shared" si="10"/>
        <v>IVF074</v>
      </c>
      <c r="D256" s="80" t="s">
        <v>74</v>
      </c>
      <c r="E256" s="102">
        <v>75</v>
      </c>
      <c r="F256" s="101" t="s">
        <v>3</v>
      </c>
      <c r="G256" s="103">
        <v>199</v>
      </c>
      <c r="H256" s="104">
        <f>ROUND(E256*G256,0)</f>
        <v>14925</v>
      </c>
      <c r="I256" s="81">
        <v>39.5</v>
      </c>
      <c r="J256" s="102" t="str">
        <f>F256</f>
        <v>Rmt</v>
      </c>
      <c r="K256" s="104">
        <f>G256</f>
        <v>199</v>
      </c>
      <c r="L256" s="104">
        <f>ROUND(I256*K256,0)</f>
        <v>7861</v>
      </c>
      <c r="M256" s="106">
        <f>IF(L256&gt;H256,L256-H256,0)</f>
        <v>0</v>
      </c>
      <c r="N256" s="104">
        <f>IF(H256&gt;L256,H256-L256,0)</f>
        <v>7064</v>
      </c>
      <c r="O256" s="83" t="s">
        <v>624</v>
      </c>
      <c r="P256" s="89" t="s">
        <v>226</v>
      </c>
      <c r="Q256" s="84"/>
      <c r="R256" s="85"/>
      <c r="S256" s="85"/>
      <c r="T256" s="85"/>
      <c r="U256" s="112"/>
      <c r="V256" s="108"/>
      <c r="W256" s="109"/>
      <c r="X256" s="113"/>
      <c r="Y256" s="85"/>
      <c r="Z256" s="85"/>
      <c r="AA256" s="85"/>
      <c r="AB256" s="85"/>
      <c r="AC256" s="85"/>
      <c r="AD256" s="85"/>
    </row>
    <row r="257" spans="1:30" outlineLevel="1">
      <c r="A257" s="82"/>
      <c r="B257" s="84" t="str">
        <f t="shared" si="11"/>
        <v/>
      </c>
      <c r="C257" s="189"/>
      <c r="D257" s="80"/>
      <c r="E257" s="82"/>
      <c r="F257" s="82"/>
      <c r="G257" s="106"/>
      <c r="H257" s="106"/>
      <c r="I257" s="81"/>
      <c r="J257" s="82"/>
      <c r="K257" s="106"/>
      <c r="L257" s="106"/>
      <c r="M257" s="106"/>
      <c r="N257" s="106"/>
      <c r="O257" s="83"/>
      <c r="P257" s="89" t="s">
        <v>226</v>
      </c>
      <c r="Q257" s="84"/>
      <c r="R257" s="85"/>
      <c r="S257" s="85"/>
      <c r="T257" s="85"/>
      <c r="U257" s="112"/>
      <c r="V257" s="108"/>
      <c r="W257" s="109"/>
      <c r="X257" s="113"/>
      <c r="Y257" s="85"/>
      <c r="Z257" s="85"/>
      <c r="AA257" s="85"/>
      <c r="AB257" s="85"/>
      <c r="AC257" s="85"/>
      <c r="AD257" s="85"/>
    </row>
    <row r="258" spans="1:30" ht="120" outlineLevel="1">
      <c r="A258" s="102">
        <v>75</v>
      </c>
      <c r="B258" s="84">
        <f t="shared" si="11"/>
        <v>75</v>
      </c>
      <c r="C258" s="189" t="str">
        <f t="shared" si="10"/>
        <v>IVF075</v>
      </c>
      <c r="D258" s="80" t="s">
        <v>75</v>
      </c>
      <c r="E258" s="102">
        <v>75</v>
      </c>
      <c r="F258" s="101" t="s">
        <v>3</v>
      </c>
      <c r="G258" s="103">
        <v>229</v>
      </c>
      <c r="H258" s="104">
        <f>ROUND(E258*G258,0)</f>
        <v>17175</v>
      </c>
      <c r="I258" s="81">
        <v>75</v>
      </c>
      <c r="J258" s="102" t="str">
        <f>F258</f>
        <v>Rmt</v>
      </c>
      <c r="K258" s="104">
        <f>G258</f>
        <v>229</v>
      </c>
      <c r="L258" s="104">
        <f>ROUND(I258*K258,0)</f>
        <v>17175</v>
      </c>
      <c r="M258" s="106">
        <f>IF(L258&gt;H258,L258-H258,0)</f>
        <v>0</v>
      </c>
      <c r="N258" s="104">
        <f>IF(H258&gt;L258,H258-L258,0)</f>
        <v>0</v>
      </c>
      <c r="O258" s="83" t="s">
        <v>746</v>
      </c>
      <c r="P258" s="89" t="s">
        <v>226</v>
      </c>
      <c r="Q258" s="84"/>
      <c r="R258" s="85"/>
      <c r="S258" s="85"/>
      <c r="T258" s="85"/>
      <c r="U258" s="112"/>
      <c r="V258" s="108"/>
      <c r="W258" s="109"/>
      <c r="X258" s="113"/>
      <c r="Y258" s="85"/>
      <c r="Z258" s="85"/>
      <c r="AA258" s="85"/>
      <c r="AB258" s="85"/>
      <c r="AC258" s="85"/>
      <c r="AD258" s="85"/>
    </row>
    <row r="259" spans="1:30" ht="15.6" outlineLevel="1">
      <c r="A259" s="102"/>
      <c r="B259" s="84"/>
      <c r="C259" s="189"/>
      <c r="D259" s="110" t="s">
        <v>184</v>
      </c>
      <c r="E259" s="102"/>
      <c r="F259" s="101"/>
      <c r="G259" s="103"/>
      <c r="H259" s="104"/>
      <c r="I259" s="81">
        <v>30.4</v>
      </c>
      <c r="J259" s="102" t="s">
        <v>3</v>
      </c>
      <c r="K259" s="104">
        <f>K258</f>
        <v>229</v>
      </c>
      <c r="L259" s="104">
        <f>ROUND(I259*K259,0)</f>
        <v>6962</v>
      </c>
      <c r="M259" s="106">
        <f>IF(L259&gt;H259,L259-H259,0)</f>
        <v>6962</v>
      </c>
      <c r="N259" s="104">
        <f>IF(H259&gt;L259,H259-L259,0)</f>
        <v>0</v>
      </c>
      <c r="O259" s="83"/>
      <c r="P259" s="89" t="s">
        <v>226</v>
      </c>
      <c r="Q259" s="84"/>
      <c r="R259" s="85"/>
      <c r="S259" s="85"/>
      <c r="T259" s="85"/>
      <c r="U259" s="112"/>
      <c r="V259" s="108"/>
      <c r="W259" s="109"/>
      <c r="X259" s="113"/>
      <c r="Y259" s="85"/>
      <c r="Z259" s="85"/>
      <c r="AA259" s="85"/>
      <c r="AB259" s="85"/>
      <c r="AC259" s="85"/>
      <c r="AD259" s="85"/>
    </row>
    <row r="260" spans="1:30" ht="15.6" outlineLevel="1">
      <c r="A260" s="82"/>
      <c r="B260" s="84" t="str">
        <f t="shared" si="11"/>
        <v/>
      </c>
      <c r="C260" s="189"/>
      <c r="D260" s="186" t="s">
        <v>696</v>
      </c>
      <c r="E260" s="82"/>
      <c r="F260" s="82"/>
      <c r="G260" s="106"/>
      <c r="H260" s="106"/>
      <c r="I260" s="81"/>
      <c r="J260" s="82"/>
      <c r="K260" s="106"/>
      <c r="L260" s="106"/>
      <c r="M260" s="106"/>
      <c r="N260" s="106"/>
      <c r="O260" s="83"/>
      <c r="P260" s="89" t="s">
        <v>226</v>
      </c>
      <c r="Q260" s="84"/>
      <c r="R260" s="85"/>
      <c r="S260" s="85"/>
      <c r="T260" s="85"/>
      <c r="U260" s="112"/>
      <c r="V260" s="108"/>
      <c r="W260" s="109"/>
      <c r="X260" s="113"/>
      <c r="Y260" s="85"/>
      <c r="Z260" s="85"/>
      <c r="AA260" s="85"/>
      <c r="AB260" s="85"/>
      <c r="AC260" s="85"/>
      <c r="AD260" s="85"/>
    </row>
    <row r="261" spans="1:30" ht="15.6" outlineLevel="1">
      <c r="A261" s="82"/>
      <c r="B261" s="84"/>
      <c r="C261" s="189"/>
      <c r="D261" s="186"/>
      <c r="E261" s="82"/>
      <c r="F261" s="82"/>
      <c r="G261" s="106"/>
      <c r="H261" s="106"/>
      <c r="I261" s="81"/>
      <c r="J261" s="82"/>
      <c r="K261" s="106"/>
      <c r="L261" s="106"/>
      <c r="M261" s="106"/>
      <c r="N261" s="106"/>
      <c r="O261" s="83"/>
      <c r="P261" s="89" t="s">
        <v>226</v>
      </c>
      <c r="Q261" s="84"/>
      <c r="R261" s="85"/>
      <c r="S261" s="85"/>
      <c r="T261" s="85"/>
      <c r="U261" s="112"/>
      <c r="V261" s="108"/>
      <c r="W261" s="109"/>
      <c r="X261" s="113"/>
      <c r="Y261" s="85"/>
      <c r="Z261" s="85"/>
      <c r="AA261" s="85"/>
      <c r="AB261" s="85"/>
      <c r="AC261" s="85"/>
      <c r="AD261" s="85"/>
    </row>
    <row r="262" spans="1:30" ht="135" outlineLevel="1">
      <c r="A262" s="102">
        <v>76</v>
      </c>
      <c r="B262" s="84">
        <f t="shared" si="11"/>
        <v>76</v>
      </c>
      <c r="C262" s="189" t="str">
        <f t="shared" si="10"/>
        <v>IVF076</v>
      </c>
      <c r="D262" s="80" t="s">
        <v>76</v>
      </c>
      <c r="E262" s="102">
        <v>90</v>
      </c>
      <c r="F262" s="101" t="s">
        <v>3</v>
      </c>
      <c r="G262" s="103">
        <v>327</v>
      </c>
      <c r="H262" s="104">
        <f>ROUND(E262*G262,0)</f>
        <v>29430</v>
      </c>
      <c r="I262" s="81">
        <v>0</v>
      </c>
      <c r="J262" s="102" t="str">
        <f>F262</f>
        <v>Rmt</v>
      </c>
      <c r="K262" s="104">
        <f>G262</f>
        <v>327</v>
      </c>
      <c r="L262" s="104">
        <f>ROUND(I262*K262,0)</f>
        <v>0</v>
      </c>
      <c r="M262" s="106">
        <f>IF(L262&gt;H262,L262-H262,0)</f>
        <v>0</v>
      </c>
      <c r="N262" s="104">
        <f>IF(H262&gt;L262,H262-L262,0)</f>
        <v>29430</v>
      </c>
      <c r="O262" s="83" t="s">
        <v>747</v>
      </c>
      <c r="P262" s="89" t="s">
        <v>226</v>
      </c>
      <c r="Q262" s="84"/>
      <c r="R262" s="85"/>
      <c r="S262" s="85"/>
      <c r="T262" s="85"/>
      <c r="U262" s="112"/>
      <c r="V262" s="108"/>
      <c r="W262" s="109"/>
      <c r="X262" s="113"/>
      <c r="Y262" s="85"/>
      <c r="Z262" s="85"/>
      <c r="AA262" s="85"/>
      <c r="AB262" s="85"/>
      <c r="AC262" s="85"/>
      <c r="AD262" s="85"/>
    </row>
    <row r="263" spans="1:30" outlineLevel="1">
      <c r="A263" s="82"/>
      <c r="B263" s="84" t="str">
        <f t="shared" si="11"/>
        <v/>
      </c>
      <c r="C263" s="189"/>
      <c r="D263" s="80"/>
      <c r="E263" s="82"/>
      <c r="F263" s="82"/>
      <c r="G263" s="106"/>
      <c r="H263" s="106"/>
      <c r="I263" s="81"/>
      <c r="J263" s="82"/>
      <c r="K263" s="106"/>
      <c r="L263" s="106"/>
      <c r="M263" s="106"/>
      <c r="N263" s="106"/>
      <c r="O263" s="83"/>
      <c r="P263" s="89" t="s">
        <v>226</v>
      </c>
      <c r="Q263" s="84"/>
      <c r="R263" s="85"/>
      <c r="S263" s="85"/>
      <c r="T263" s="85"/>
      <c r="U263" s="112"/>
      <c r="V263" s="108"/>
      <c r="W263" s="109"/>
      <c r="X263" s="113"/>
      <c r="Y263" s="85"/>
      <c r="Z263" s="85"/>
      <c r="AA263" s="85"/>
      <c r="AB263" s="85"/>
      <c r="AC263" s="85"/>
      <c r="AD263" s="85"/>
    </row>
    <row r="264" spans="1:30" ht="135" outlineLevel="1">
      <c r="A264" s="102">
        <v>77</v>
      </c>
      <c r="B264" s="84">
        <f t="shared" si="11"/>
        <v>77</v>
      </c>
      <c r="C264" s="189" t="str">
        <f t="shared" si="10"/>
        <v>IVF077</v>
      </c>
      <c r="D264" s="80" t="s">
        <v>77</v>
      </c>
      <c r="E264" s="102">
        <v>75</v>
      </c>
      <c r="F264" s="101" t="s">
        <v>3</v>
      </c>
      <c r="G264" s="103">
        <v>444</v>
      </c>
      <c r="H264" s="104">
        <f>ROUND(E264*G264,0)</f>
        <v>33300</v>
      </c>
      <c r="I264" s="81">
        <v>26.63</v>
      </c>
      <c r="J264" s="102" t="str">
        <f>F264</f>
        <v>Rmt</v>
      </c>
      <c r="K264" s="104">
        <f>G264</f>
        <v>444</v>
      </c>
      <c r="L264" s="104">
        <f>ROUND(I264*K264,0)</f>
        <v>11824</v>
      </c>
      <c r="M264" s="106">
        <f>IF(L264&gt;H264,L264-H264,0)</f>
        <v>0</v>
      </c>
      <c r="N264" s="104">
        <f>IF(H264&gt;L264,H264-L264,0)</f>
        <v>21476</v>
      </c>
      <c r="O264" s="83" t="s">
        <v>827</v>
      </c>
      <c r="P264" s="89" t="s">
        <v>226</v>
      </c>
      <c r="Q264" s="84"/>
      <c r="R264" s="85"/>
      <c r="S264" s="85"/>
      <c r="T264" s="85"/>
      <c r="U264" s="112"/>
      <c r="V264" s="108"/>
      <c r="W264" s="109"/>
      <c r="X264" s="113"/>
      <c r="Y264" s="85"/>
      <c r="Z264" s="85"/>
      <c r="AA264" s="85"/>
      <c r="AB264" s="85"/>
      <c r="AC264" s="85"/>
      <c r="AD264" s="85"/>
    </row>
    <row r="265" spans="1:30" ht="15.6" outlineLevel="1">
      <c r="A265" s="82"/>
      <c r="B265" s="84" t="str">
        <f t="shared" si="11"/>
        <v/>
      </c>
      <c r="C265" s="189"/>
      <c r="D265" s="186" t="s">
        <v>695</v>
      </c>
      <c r="E265" s="82"/>
      <c r="F265" s="82"/>
      <c r="G265" s="106"/>
      <c r="H265" s="106"/>
      <c r="I265" s="81"/>
      <c r="J265" s="82"/>
      <c r="K265" s="106"/>
      <c r="L265" s="106"/>
      <c r="M265" s="106"/>
      <c r="N265" s="106"/>
      <c r="O265" s="83"/>
      <c r="P265" s="89" t="s">
        <v>226</v>
      </c>
      <c r="Q265" s="84"/>
      <c r="R265" s="85"/>
      <c r="S265" s="85"/>
      <c r="T265" s="85"/>
      <c r="U265" s="112"/>
      <c r="V265" s="108"/>
      <c r="W265" s="109"/>
      <c r="X265" s="113"/>
      <c r="Y265" s="85"/>
      <c r="Z265" s="85"/>
      <c r="AA265" s="85"/>
      <c r="AB265" s="85"/>
      <c r="AC265" s="85"/>
      <c r="AD265" s="85"/>
    </row>
    <row r="266" spans="1:30" ht="15.6" outlineLevel="1">
      <c r="A266" s="82"/>
      <c r="B266" s="84"/>
      <c r="C266" s="189"/>
      <c r="D266" s="186"/>
      <c r="E266" s="82"/>
      <c r="F266" s="82"/>
      <c r="G266" s="106"/>
      <c r="H266" s="106"/>
      <c r="I266" s="81"/>
      <c r="J266" s="82"/>
      <c r="K266" s="106"/>
      <c r="L266" s="106"/>
      <c r="M266" s="106"/>
      <c r="N266" s="106"/>
      <c r="O266" s="83"/>
      <c r="P266" s="89" t="s">
        <v>226</v>
      </c>
      <c r="Q266" s="84"/>
      <c r="R266" s="85"/>
      <c r="S266" s="85"/>
      <c r="T266" s="85"/>
      <c r="U266" s="112"/>
      <c r="V266" s="108"/>
      <c r="W266" s="109"/>
      <c r="X266" s="113"/>
      <c r="Y266" s="85"/>
      <c r="Z266" s="85"/>
      <c r="AA266" s="85"/>
      <c r="AB266" s="85"/>
      <c r="AC266" s="85"/>
      <c r="AD266" s="85"/>
    </row>
    <row r="267" spans="1:30" ht="75" outlineLevel="1">
      <c r="A267" s="102">
        <v>78</v>
      </c>
      <c r="B267" s="84">
        <f t="shared" si="11"/>
        <v>78</v>
      </c>
      <c r="C267" s="189" t="str">
        <f t="shared" si="10"/>
        <v>IVF078</v>
      </c>
      <c r="D267" s="80" t="s">
        <v>78</v>
      </c>
      <c r="E267" s="102">
        <v>5</v>
      </c>
      <c r="F267" s="101" t="s">
        <v>7</v>
      </c>
      <c r="G267" s="103">
        <v>1750</v>
      </c>
      <c r="H267" s="104">
        <f>ROUND(E267*G267,0)</f>
        <v>8750</v>
      </c>
      <c r="I267" s="81">
        <v>3</v>
      </c>
      <c r="J267" s="102" t="str">
        <f>F267</f>
        <v>No</v>
      </c>
      <c r="K267" s="104">
        <f>G267</f>
        <v>1750</v>
      </c>
      <c r="L267" s="104">
        <f>ROUND(I267*K267,0)</f>
        <v>5250</v>
      </c>
      <c r="M267" s="106">
        <f>IF(L267&gt;H267,L267-H267,0)</f>
        <v>0</v>
      </c>
      <c r="N267" s="104">
        <f>IF(H267&gt;L267,H267-L267,0)</f>
        <v>3500</v>
      </c>
      <c r="O267" s="83" t="s">
        <v>624</v>
      </c>
      <c r="P267" s="89" t="s">
        <v>226</v>
      </c>
      <c r="Q267" s="84"/>
      <c r="R267" s="85"/>
      <c r="S267" s="85"/>
      <c r="T267" s="85"/>
      <c r="U267" s="112"/>
      <c r="V267" s="108"/>
      <c r="W267" s="109"/>
      <c r="X267" s="113"/>
      <c r="Y267" s="85"/>
      <c r="Z267" s="85"/>
      <c r="AA267" s="85"/>
      <c r="AB267" s="85"/>
      <c r="AC267" s="85"/>
      <c r="AD267" s="85"/>
    </row>
    <row r="268" spans="1:30" outlineLevel="1">
      <c r="A268" s="82"/>
      <c r="B268" s="84" t="str">
        <f t="shared" si="11"/>
        <v/>
      </c>
      <c r="C268" s="189"/>
      <c r="D268" s="80"/>
      <c r="E268" s="82"/>
      <c r="F268" s="82"/>
      <c r="G268" s="106"/>
      <c r="H268" s="106"/>
      <c r="I268" s="81"/>
      <c r="J268" s="82"/>
      <c r="K268" s="106"/>
      <c r="L268" s="106"/>
      <c r="M268" s="106"/>
      <c r="N268" s="106"/>
      <c r="O268" s="83"/>
      <c r="P268" s="89" t="s">
        <v>226</v>
      </c>
      <c r="Q268" s="84"/>
      <c r="R268" s="85"/>
      <c r="S268" s="85"/>
      <c r="T268" s="85"/>
      <c r="U268" s="112"/>
      <c r="V268" s="108"/>
      <c r="W268" s="109"/>
      <c r="X268" s="113"/>
      <c r="Y268" s="85"/>
      <c r="Z268" s="85"/>
      <c r="AA268" s="85"/>
      <c r="AB268" s="85"/>
      <c r="AC268" s="85"/>
      <c r="AD268" s="85"/>
    </row>
    <row r="269" spans="1:30" ht="75" outlineLevel="1">
      <c r="A269" s="102">
        <v>79</v>
      </c>
      <c r="B269" s="84">
        <f t="shared" si="11"/>
        <v>79</v>
      </c>
      <c r="C269" s="189" t="str">
        <f t="shared" si="10"/>
        <v>IVF079</v>
      </c>
      <c r="D269" s="80" t="s">
        <v>79</v>
      </c>
      <c r="E269" s="102">
        <v>10</v>
      </c>
      <c r="F269" s="101" t="s">
        <v>7</v>
      </c>
      <c r="G269" s="103">
        <v>220</v>
      </c>
      <c r="H269" s="104">
        <f>ROUND(E269*G269,0)</f>
        <v>2200</v>
      </c>
      <c r="I269" s="81">
        <v>5</v>
      </c>
      <c r="J269" s="102" t="str">
        <f>F269</f>
        <v>No</v>
      </c>
      <c r="K269" s="104">
        <f>G269</f>
        <v>220</v>
      </c>
      <c r="L269" s="104">
        <f>ROUND(I269*K269,0)</f>
        <v>1100</v>
      </c>
      <c r="M269" s="106">
        <f>IF(L269&gt;H269,L269-H269,0)</f>
        <v>0</v>
      </c>
      <c r="N269" s="104">
        <f>IF(H269&gt;L269,H269-L269,0)</f>
        <v>1100</v>
      </c>
      <c r="O269" s="83" t="s">
        <v>624</v>
      </c>
      <c r="P269" s="89" t="s">
        <v>226</v>
      </c>
      <c r="Q269" s="84"/>
      <c r="R269" s="85"/>
      <c r="S269" s="85"/>
      <c r="T269" s="85"/>
      <c r="U269" s="112"/>
      <c r="V269" s="108"/>
      <c r="W269" s="109"/>
      <c r="X269" s="113"/>
      <c r="Y269" s="85"/>
      <c r="Z269" s="85"/>
      <c r="AA269" s="85"/>
      <c r="AB269" s="85"/>
      <c r="AC269" s="85"/>
      <c r="AD269" s="85"/>
    </row>
    <row r="270" spans="1:30" ht="15.6" outlineLevel="1">
      <c r="A270" s="82"/>
      <c r="B270" s="84" t="str">
        <f t="shared" si="11"/>
        <v/>
      </c>
      <c r="C270" s="189"/>
      <c r="D270" s="186" t="s">
        <v>700</v>
      </c>
      <c r="E270" s="82"/>
      <c r="F270" s="82"/>
      <c r="G270" s="106"/>
      <c r="H270" s="106"/>
      <c r="I270" s="81"/>
      <c r="J270" s="82"/>
      <c r="K270" s="106"/>
      <c r="L270" s="106"/>
      <c r="M270" s="106"/>
      <c r="N270" s="106"/>
      <c r="O270" s="83"/>
      <c r="P270" s="89" t="s">
        <v>226</v>
      </c>
      <c r="Q270" s="84"/>
      <c r="R270" s="85"/>
      <c r="S270" s="85"/>
      <c r="T270" s="85"/>
      <c r="U270" s="112"/>
      <c r="V270" s="108"/>
      <c r="W270" s="109"/>
      <c r="X270" s="113"/>
      <c r="Y270" s="85"/>
      <c r="Z270" s="85"/>
      <c r="AA270" s="85"/>
      <c r="AB270" s="85"/>
      <c r="AC270" s="85"/>
      <c r="AD270" s="85"/>
    </row>
    <row r="271" spans="1:30" ht="15.6" outlineLevel="1">
      <c r="A271" s="82"/>
      <c r="B271" s="84"/>
      <c r="C271" s="189"/>
      <c r="D271" s="186"/>
      <c r="E271" s="82"/>
      <c r="F271" s="82"/>
      <c r="G271" s="106"/>
      <c r="H271" s="106"/>
      <c r="I271" s="81"/>
      <c r="J271" s="82"/>
      <c r="K271" s="106"/>
      <c r="L271" s="106"/>
      <c r="M271" s="106"/>
      <c r="N271" s="106"/>
      <c r="O271" s="83"/>
      <c r="P271" s="89" t="s">
        <v>226</v>
      </c>
      <c r="Q271" s="84"/>
      <c r="R271" s="85"/>
      <c r="S271" s="85"/>
      <c r="T271" s="85"/>
      <c r="U271" s="112"/>
      <c r="V271" s="108"/>
      <c r="W271" s="109"/>
      <c r="X271" s="113"/>
      <c r="Y271" s="85"/>
      <c r="Z271" s="85"/>
      <c r="AA271" s="85"/>
      <c r="AB271" s="85"/>
      <c r="AC271" s="85"/>
      <c r="AD271" s="85"/>
    </row>
    <row r="272" spans="1:30" ht="195" outlineLevel="1">
      <c r="A272" s="102">
        <v>80</v>
      </c>
      <c r="B272" s="84">
        <f t="shared" si="11"/>
        <v>80</v>
      </c>
      <c r="C272" s="189" t="str">
        <f t="shared" si="10"/>
        <v>IVF080</v>
      </c>
      <c r="D272" s="80" t="s">
        <v>756</v>
      </c>
      <c r="E272" s="102">
        <v>5</v>
      </c>
      <c r="F272" s="101" t="s">
        <v>7</v>
      </c>
      <c r="G272" s="103">
        <v>3800</v>
      </c>
      <c r="H272" s="104">
        <f>ROUND(E272*G272,0)</f>
        <v>19000</v>
      </c>
      <c r="I272" s="81">
        <v>4</v>
      </c>
      <c r="J272" s="102" t="str">
        <f>F272</f>
        <v>No</v>
      </c>
      <c r="K272" s="104">
        <f>G272</f>
        <v>3800</v>
      </c>
      <c r="L272" s="104">
        <f>ROUND(I272*K272,0)</f>
        <v>15200</v>
      </c>
      <c r="M272" s="106">
        <f>IF(L272&gt;H272,L272-H272,0)</f>
        <v>0</v>
      </c>
      <c r="N272" s="104">
        <f>IF(H272&gt;L272,H272-L272,0)</f>
        <v>3800</v>
      </c>
      <c r="O272" s="83" t="s">
        <v>745</v>
      </c>
      <c r="P272" s="89" t="s">
        <v>226</v>
      </c>
      <c r="Q272" s="84"/>
      <c r="R272" s="85"/>
      <c r="S272" s="85"/>
      <c r="T272" s="85"/>
      <c r="U272" s="112"/>
      <c r="V272" s="108"/>
      <c r="W272" s="109"/>
      <c r="X272" s="113"/>
      <c r="Y272" s="85"/>
      <c r="Z272" s="85">
        <v>4.17</v>
      </c>
      <c r="AA272" s="85"/>
      <c r="AB272" s="85"/>
      <c r="AC272" s="85"/>
      <c r="AD272" s="85"/>
    </row>
    <row r="273" spans="1:30" ht="15.6" outlineLevel="1">
      <c r="A273" s="82"/>
      <c r="B273" s="84" t="str">
        <f t="shared" si="11"/>
        <v/>
      </c>
      <c r="C273" s="189"/>
      <c r="D273" s="186" t="s">
        <v>697</v>
      </c>
      <c r="E273" s="82"/>
      <c r="F273" s="82"/>
      <c r="G273" s="106"/>
      <c r="H273" s="106"/>
      <c r="I273" s="81"/>
      <c r="J273" s="82"/>
      <c r="K273" s="106"/>
      <c r="L273" s="106"/>
      <c r="M273" s="106"/>
      <c r="N273" s="106"/>
      <c r="O273" s="83"/>
      <c r="P273" s="89" t="s">
        <v>226</v>
      </c>
      <c r="Q273" s="84"/>
      <c r="R273" s="85"/>
      <c r="S273" s="85"/>
      <c r="T273" s="85"/>
      <c r="U273" s="112"/>
      <c r="V273" s="108"/>
      <c r="W273" s="109"/>
      <c r="X273" s="113"/>
      <c r="Y273" s="85"/>
      <c r="Z273" s="85"/>
      <c r="AA273" s="85"/>
      <c r="AB273" s="85"/>
      <c r="AC273" s="85"/>
      <c r="AD273" s="85"/>
    </row>
    <row r="274" spans="1:30" ht="15.6" outlineLevel="1">
      <c r="A274" s="82"/>
      <c r="B274" s="84"/>
      <c r="C274" s="189"/>
      <c r="D274" s="186"/>
      <c r="E274" s="82"/>
      <c r="F274" s="82"/>
      <c r="G274" s="106"/>
      <c r="H274" s="106"/>
      <c r="I274" s="81"/>
      <c r="J274" s="82"/>
      <c r="K274" s="106"/>
      <c r="L274" s="106"/>
      <c r="M274" s="106"/>
      <c r="N274" s="106"/>
      <c r="O274" s="83"/>
      <c r="P274" s="89" t="s">
        <v>226</v>
      </c>
      <c r="Q274" s="84"/>
      <c r="R274" s="85"/>
      <c r="S274" s="85"/>
      <c r="T274" s="85"/>
      <c r="U274" s="112"/>
      <c r="V274" s="108"/>
      <c r="W274" s="109"/>
      <c r="X274" s="113"/>
      <c r="Y274" s="85"/>
      <c r="Z274" s="85"/>
      <c r="AA274" s="85"/>
      <c r="AB274" s="85"/>
      <c r="AC274" s="85"/>
      <c r="AD274" s="85"/>
    </row>
    <row r="275" spans="1:30" ht="135" outlineLevel="1">
      <c r="A275" s="102">
        <v>81</v>
      </c>
      <c r="B275" s="84">
        <f t="shared" si="11"/>
        <v>81</v>
      </c>
      <c r="C275" s="189" t="str">
        <f t="shared" si="10"/>
        <v>IVF081</v>
      </c>
      <c r="D275" s="80" t="s">
        <v>80</v>
      </c>
      <c r="E275" s="102">
        <v>5</v>
      </c>
      <c r="F275" s="101" t="s">
        <v>7</v>
      </c>
      <c r="G275" s="103">
        <v>7590</v>
      </c>
      <c r="H275" s="104">
        <f>ROUND(E275*G275,0)</f>
        <v>37950</v>
      </c>
      <c r="I275" s="81">
        <v>4</v>
      </c>
      <c r="J275" s="102" t="str">
        <f>F275</f>
        <v>No</v>
      </c>
      <c r="K275" s="104">
        <f>G275</f>
        <v>7590</v>
      </c>
      <c r="L275" s="104">
        <f>ROUND(I275*K275,0)</f>
        <v>30360</v>
      </c>
      <c r="M275" s="106">
        <f>IF(L275&gt;H275,L275-H275,0)</f>
        <v>0</v>
      </c>
      <c r="N275" s="104">
        <f>IF(H275&gt;L275,H275-L275,0)</f>
        <v>7590</v>
      </c>
      <c r="O275" s="83" t="s">
        <v>748</v>
      </c>
      <c r="P275" s="89" t="s">
        <v>226</v>
      </c>
      <c r="Q275" s="84"/>
      <c r="R275" s="85"/>
      <c r="S275" s="85"/>
      <c r="T275" s="85"/>
      <c r="U275" s="112"/>
      <c r="V275" s="108"/>
      <c r="W275" s="109"/>
      <c r="X275" s="113"/>
      <c r="Y275" s="85"/>
      <c r="Z275" s="85"/>
      <c r="AA275" s="85"/>
      <c r="AB275" s="85"/>
      <c r="AC275" s="85"/>
      <c r="AD275" s="85"/>
    </row>
    <row r="276" spans="1:30" s="118" customFormat="1" ht="15.6" outlineLevel="1">
      <c r="A276" s="82"/>
      <c r="B276" s="84" t="str">
        <f t="shared" si="11"/>
        <v/>
      </c>
      <c r="C276" s="189"/>
      <c r="D276" s="186" t="s">
        <v>697</v>
      </c>
      <c r="E276" s="82"/>
      <c r="F276" s="82"/>
      <c r="G276" s="106"/>
      <c r="H276" s="106"/>
      <c r="I276" s="81"/>
      <c r="J276" s="82"/>
      <c r="K276" s="106"/>
      <c r="L276" s="106"/>
      <c r="M276" s="106"/>
      <c r="N276" s="106"/>
      <c r="O276" s="83"/>
      <c r="P276" s="89" t="s">
        <v>226</v>
      </c>
      <c r="Q276" s="84"/>
      <c r="R276" s="85"/>
      <c r="S276" s="114"/>
      <c r="T276" s="114"/>
      <c r="U276" s="115"/>
      <c r="V276" s="116"/>
      <c r="W276" s="117"/>
      <c r="X276" s="148"/>
      <c r="Y276" s="114"/>
      <c r="Z276" s="114"/>
      <c r="AA276" s="114"/>
      <c r="AB276" s="114"/>
      <c r="AC276" s="114"/>
      <c r="AD276" s="114"/>
    </row>
    <row r="277" spans="1:30" s="118" customFormat="1" ht="15.6" outlineLevel="1">
      <c r="A277" s="82"/>
      <c r="B277" s="84"/>
      <c r="C277" s="189"/>
      <c r="D277" s="186"/>
      <c r="E277" s="82"/>
      <c r="F277" s="82"/>
      <c r="G277" s="106"/>
      <c r="H277" s="106"/>
      <c r="I277" s="81"/>
      <c r="J277" s="82"/>
      <c r="K277" s="106"/>
      <c r="L277" s="106"/>
      <c r="M277" s="106"/>
      <c r="N277" s="106"/>
      <c r="O277" s="83"/>
      <c r="P277" s="89" t="s">
        <v>226</v>
      </c>
      <c r="Q277" s="84"/>
      <c r="R277" s="85"/>
      <c r="S277" s="114"/>
      <c r="T277" s="114"/>
      <c r="U277" s="115"/>
      <c r="V277" s="116"/>
      <c r="W277" s="117"/>
      <c r="X277" s="148"/>
      <c r="Y277" s="114"/>
      <c r="Z277" s="114"/>
      <c r="AA277" s="114"/>
      <c r="AB277" s="114"/>
      <c r="AC277" s="114"/>
      <c r="AD277" s="114"/>
    </row>
    <row r="278" spans="1:30" s="118" customFormat="1" ht="75" outlineLevel="1">
      <c r="A278" s="102">
        <v>82</v>
      </c>
      <c r="B278" s="84">
        <f t="shared" si="11"/>
        <v>82</v>
      </c>
      <c r="C278" s="189" t="str">
        <f t="shared" si="10"/>
        <v>IVF082</v>
      </c>
      <c r="D278" s="80" t="s">
        <v>81</v>
      </c>
      <c r="E278" s="102">
        <v>5</v>
      </c>
      <c r="F278" s="101" t="s">
        <v>7</v>
      </c>
      <c r="G278" s="103">
        <v>4580</v>
      </c>
      <c r="H278" s="104">
        <f>ROUND(E278*G278,0)</f>
        <v>22900</v>
      </c>
      <c r="I278" s="81">
        <v>4</v>
      </c>
      <c r="J278" s="102" t="str">
        <f>F278</f>
        <v>No</v>
      </c>
      <c r="K278" s="104">
        <f>G278</f>
        <v>4580</v>
      </c>
      <c r="L278" s="104">
        <f>ROUND(I278*K278,0)</f>
        <v>18320</v>
      </c>
      <c r="M278" s="106">
        <f>IF(L278&gt;H278,L278-H278,0)</f>
        <v>0</v>
      </c>
      <c r="N278" s="104">
        <f>IF(H278&gt;L278,H278-L278,0)</f>
        <v>4580</v>
      </c>
      <c r="O278" s="83" t="s">
        <v>748</v>
      </c>
      <c r="P278" s="89" t="s">
        <v>226</v>
      </c>
      <c r="Q278" s="84"/>
      <c r="R278" s="85"/>
      <c r="S278" s="114"/>
      <c r="T278" s="114"/>
      <c r="U278" s="115"/>
      <c r="V278" s="116"/>
      <c r="W278" s="117"/>
      <c r="X278" s="148"/>
      <c r="Y278" s="114"/>
      <c r="Z278" s="114"/>
      <c r="AA278" s="114"/>
      <c r="AB278" s="114"/>
      <c r="AC278" s="114"/>
      <c r="AD278" s="114"/>
    </row>
    <row r="279" spans="1:30" ht="15.6" outlineLevel="1">
      <c r="A279" s="82"/>
      <c r="B279" s="84" t="str">
        <f t="shared" si="11"/>
        <v/>
      </c>
      <c r="C279" s="189"/>
      <c r="D279" s="186" t="s">
        <v>699</v>
      </c>
      <c r="E279" s="82"/>
      <c r="F279" s="82"/>
      <c r="G279" s="106"/>
      <c r="H279" s="106"/>
      <c r="I279" s="81"/>
      <c r="J279" s="82"/>
      <c r="K279" s="106"/>
      <c r="L279" s="106"/>
      <c r="M279" s="106"/>
      <c r="N279" s="106"/>
      <c r="O279" s="83"/>
      <c r="P279" s="89" t="s">
        <v>226</v>
      </c>
      <c r="Q279" s="84"/>
      <c r="R279" s="85"/>
      <c r="S279" s="85"/>
      <c r="T279" s="85"/>
      <c r="U279" s="112"/>
      <c r="V279" s="108"/>
      <c r="W279" s="109"/>
      <c r="X279" s="113"/>
      <c r="Y279" s="85"/>
      <c r="Z279" s="85"/>
      <c r="AA279" s="85"/>
      <c r="AB279" s="85"/>
      <c r="AC279" s="85"/>
      <c r="AD279" s="85"/>
    </row>
    <row r="280" spans="1:30" ht="15.6" outlineLevel="1">
      <c r="A280" s="82"/>
      <c r="B280" s="84"/>
      <c r="C280" s="189"/>
      <c r="D280" s="186"/>
      <c r="E280" s="82"/>
      <c r="F280" s="82"/>
      <c r="G280" s="106"/>
      <c r="H280" s="106"/>
      <c r="I280" s="81"/>
      <c r="J280" s="82"/>
      <c r="K280" s="106"/>
      <c r="L280" s="106"/>
      <c r="M280" s="106"/>
      <c r="N280" s="106"/>
      <c r="O280" s="83"/>
      <c r="P280" s="89" t="s">
        <v>226</v>
      </c>
      <c r="Q280" s="84"/>
      <c r="R280" s="85"/>
      <c r="S280" s="85"/>
      <c r="T280" s="85"/>
      <c r="U280" s="112"/>
      <c r="V280" s="108"/>
      <c r="W280" s="109"/>
      <c r="X280" s="113"/>
      <c r="Y280" s="85"/>
      <c r="Z280" s="85"/>
      <c r="AA280" s="85"/>
      <c r="AB280" s="85"/>
      <c r="AC280" s="85"/>
      <c r="AD280" s="85"/>
    </row>
    <row r="281" spans="1:30" ht="60" outlineLevel="1">
      <c r="A281" s="102">
        <v>83</v>
      </c>
      <c r="B281" s="84">
        <f t="shared" si="11"/>
        <v>83</v>
      </c>
      <c r="C281" s="189" t="str">
        <f t="shared" si="10"/>
        <v>IVF083</v>
      </c>
      <c r="D281" s="80" t="s">
        <v>82</v>
      </c>
      <c r="E281" s="102">
        <v>5</v>
      </c>
      <c r="F281" s="101" t="s">
        <v>7</v>
      </c>
      <c r="G281" s="103">
        <v>872</v>
      </c>
      <c r="H281" s="104">
        <f>ROUND(E281*G281,0)</f>
        <v>4360</v>
      </c>
      <c r="I281" s="81">
        <v>4</v>
      </c>
      <c r="J281" s="102" t="str">
        <f>F281</f>
        <v>No</v>
      </c>
      <c r="K281" s="104">
        <f>G281</f>
        <v>872</v>
      </c>
      <c r="L281" s="104">
        <f>ROUND(I281*K281,0)</f>
        <v>3488</v>
      </c>
      <c r="M281" s="106">
        <f>IF(L281&gt;H281,L281-H281,0)</f>
        <v>0</v>
      </c>
      <c r="N281" s="104">
        <f>IF(H281&gt;L281,H281-L281,0)</f>
        <v>872</v>
      </c>
      <c r="O281" s="83" t="s">
        <v>748</v>
      </c>
      <c r="P281" s="89" t="s">
        <v>226</v>
      </c>
      <c r="Q281" s="84"/>
      <c r="R281" s="85"/>
      <c r="S281" s="85"/>
      <c r="T281" s="85"/>
      <c r="U281" s="112"/>
      <c r="V281" s="108"/>
      <c r="W281" s="109"/>
      <c r="X281" s="113"/>
      <c r="Y281" s="85"/>
      <c r="Z281" s="85"/>
      <c r="AA281" s="85"/>
      <c r="AB281" s="85"/>
      <c r="AC281" s="85"/>
      <c r="AD281" s="85"/>
    </row>
    <row r="282" spans="1:30" ht="15.6" outlineLevel="1">
      <c r="A282" s="82"/>
      <c r="B282" s="84" t="str">
        <f t="shared" si="11"/>
        <v/>
      </c>
      <c r="C282" s="189"/>
      <c r="D282" s="186" t="s">
        <v>698</v>
      </c>
      <c r="E282" s="82"/>
      <c r="F282" s="82"/>
      <c r="G282" s="106"/>
      <c r="H282" s="106"/>
      <c r="I282" s="81"/>
      <c r="J282" s="82"/>
      <c r="K282" s="106"/>
      <c r="L282" s="106"/>
      <c r="M282" s="106"/>
      <c r="N282" s="106"/>
      <c r="O282" s="83"/>
      <c r="P282" s="89" t="s">
        <v>226</v>
      </c>
      <c r="Q282" s="84"/>
      <c r="R282" s="85"/>
      <c r="S282" s="85"/>
      <c r="T282" s="85"/>
      <c r="U282" s="112"/>
      <c r="V282" s="108"/>
      <c r="W282" s="109"/>
      <c r="X282" s="113"/>
      <c r="Y282" s="85"/>
      <c r="Z282" s="85"/>
      <c r="AA282" s="85"/>
      <c r="AB282" s="85"/>
      <c r="AC282" s="85"/>
      <c r="AD282" s="85"/>
    </row>
    <row r="283" spans="1:30" ht="15.6" outlineLevel="1">
      <c r="A283" s="82"/>
      <c r="B283" s="84"/>
      <c r="C283" s="189"/>
      <c r="D283" s="186"/>
      <c r="E283" s="82"/>
      <c r="F283" s="82"/>
      <c r="G283" s="106"/>
      <c r="H283" s="106"/>
      <c r="I283" s="81"/>
      <c r="J283" s="82"/>
      <c r="K283" s="106"/>
      <c r="L283" s="106"/>
      <c r="M283" s="106"/>
      <c r="N283" s="106"/>
      <c r="O283" s="83"/>
      <c r="P283" s="89" t="s">
        <v>226</v>
      </c>
      <c r="Q283" s="84"/>
      <c r="R283" s="85"/>
      <c r="S283" s="85"/>
      <c r="T283" s="85"/>
      <c r="U283" s="112"/>
      <c r="V283" s="108"/>
      <c r="W283" s="109"/>
      <c r="X283" s="113"/>
      <c r="Y283" s="85"/>
      <c r="Z283" s="85"/>
      <c r="AA283" s="85"/>
      <c r="AB283" s="85"/>
      <c r="AC283" s="85"/>
      <c r="AD283" s="85"/>
    </row>
    <row r="284" spans="1:30" ht="75" outlineLevel="1">
      <c r="A284" s="102">
        <v>84</v>
      </c>
      <c r="B284" s="84">
        <f t="shared" si="11"/>
        <v>84</v>
      </c>
      <c r="C284" s="189" t="str">
        <f t="shared" si="10"/>
        <v>IVF084</v>
      </c>
      <c r="D284" s="80" t="s">
        <v>83</v>
      </c>
      <c r="E284" s="102">
        <v>5</v>
      </c>
      <c r="F284" s="101" t="s">
        <v>7</v>
      </c>
      <c r="G284" s="103">
        <v>727</v>
      </c>
      <c r="H284" s="104">
        <f>ROUND(E284*G284,0)</f>
        <v>3635</v>
      </c>
      <c r="I284" s="81">
        <v>4</v>
      </c>
      <c r="J284" s="102" t="str">
        <f>F284</f>
        <v>No</v>
      </c>
      <c r="K284" s="104">
        <f>G284</f>
        <v>727</v>
      </c>
      <c r="L284" s="104">
        <f>ROUND(I284*K284,0)</f>
        <v>2908</v>
      </c>
      <c r="M284" s="106">
        <f>IF(L284&gt;H284,L284-H284,0)</f>
        <v>0</v>
      </c>
      <c r="N284" s="104">
        <f>IF(H284&gt;L284,H284-L284,0)</f>
        <v>727</v>
      </c>
      <c r="O284" s="83" t="s">
        <v>748</v>
      </c>
      <c r="P284" s="89" t="s">
        <v>226</v>
      </c>
      <c r="Q284" s="84"/>
      <c r="R284" s="85"/>
      <c r="S284" s="85"/>
      <c r="T284" s="85"/>
      <c r="U284" s="112"/>
      <c r="V284" s="108"/>
      <c r="W284" s="109"/>
      <c r="X284" s="113"/>
      <c r="Y284" s="85"/>
      <c r="Z284" s="85"/>
      <c r="AA284" s="85"/>
      <c r="AB284" s="85"/>
      <c r="AC284" s="85"/>
      <c r="AD284" s="85"/>
    </row>
    <row r="285" spans="1:30" ht="15.6" outlineLevel="1">
      <c r="A285" s="82"/>
      <c r="B285" s="84" t="str">
        <f t="shared" si="11"/>
        <v/>
      </c>
      <c r="C285" s="189"/>
      <c r="D285" s="186" t="s">
        <v>698</v>
      </c>
      <c r="E285" s="82"/>
      <c r="F285" s="82"/>
      <c r="G285" s="106"/>
      <c r="H285" s="106"/>
      <c r="I285" s="81"/>
      <c r="J285" s="82"/>
      <c r="K285" s="106"/>
      <c r="L285" s="106"/>
      <c r="M285" s="106"/>
      <c r="N285" s="106"/>
      <c r="O285" s="83"/>
      <c r="P285" s="89" t="s">
        <v>226</v>
      </c>
    </row>
    <row r="286" spans="1:30" ht="15.6" outlineLevel="1">
      <c r="A286" s="82"/>
      <c r="B286" s="84"/>
      <c r="C286" s="189"/>
      <c r="D286" s="186"/>
      <c r="E286" s="82"/>
      <c r="F286" s="82"/>
      <c r="G286" s="106"/>
      <c r="H286" s="106"/>
      <c r="I286" s="81"/>
      <c r="J286" s="82"/>
      <c r="K286" s="106"/>
      <c r="L286" s="106"/>
      <c r="M286" s="106"/>
      <c r="N286" s="106"/>
      <c r="O286" s="83"/>
      <c r="P286" s="89" t="s">
        <v>226</v>
      </c>
    </row>
    <row r="287" spans="1:30" ht="45" outlineLevel="1">
      <c r="A287" s="102">
        <v>85</v>
      </c>
      <c r="B287" s="84">
        <f t="shared" si="11"/>
        <v>85</v>
      </c>
      <c r="C287" s="189" t="str">
        <f t="shared" si="10"/>
        <v>IVF085</v>
      </c>
      <c r="D287" s="80" t="s">
        <v>84</v>
      </c>
      <c r="E287" s="102">
        <v>5</v>
      </c>
      <c r="F287" s="101" t="s">
        <v>7</v>
      </c>
      <c r="G287" s="103">
        <v>872</v>
      </c>
      <c r="H287" s="104">
        <f>ROUND(E287*G287,0)</f>
        <v>4360</v>
      </c>
      <c r="I287" s="81">
        <v>4</v>
      </c>
      <c r="J287" s="102" t="str">
        <f>F287</f>
        <v>No</v>
      </c>
      <c r="K287" s="104">
        <f>G287</f>
        <v>872</v>
      </c>
      <c r="L287" s="104">
        <f>ROUND(I287*K287,0)</f>
        <v>3488</v>
      </c>
      <c r="M287" s="106">
        <f>IF(L287&gt;H287,L287-H287,0)</f>
        <v>0</v>
      </c>
      <c r="N287" s="104">
        <f>IF(H287&gt;L287,H287-L287,0)</f>
        <v>872</v>
      </c>
      <c r="O287" s="83" t="s">
        <v>748</v>
      </c>
      <c r="P287" s="89" t="s">
        <v>226</v>
      </c>
      <c r="Q287" s="84"/>
      <c r="R287" s="85"/>
      <c r="S287" s="85"/>
      <c r="T287" s="85"/>
      <c r="U287" s="112"/>
      <c r="V287" s="108"/>
      <c r="W287" s="109"/>
      <c r="X287" s="113"/>
      <c r="Y287" s="85"/>
      <c r="Z287" s="85"/>
      <c r="AA287" s="85"/>
      <c r="AB287" s="85"/>
      <c r="AC287" s="85"/>
      <c r="AD287" s="85"/>
    </row>
    <row r="288" spans="1:30" ht="15.6" outlineLevel="1">
      <c r="A288" s="82"/>
      <c r="B288" s="84" t="str">
        <f t="shared" si="11"/>
        <v/>
      </c>
      <c r="C288" s="189"/>
      <c r="D288" s="186" t="s">
        <v>698</v>
      </c>
      <c r="E288" s="82"/>
      <c r="F288" s="82"/>
      <c r="G288" s="106"/>
      <c r="H288" s="106"/>
      <c r="I288" s="81"/>
      <c r="J288" s="82"/>
      <c r="K288" s="106"/>
      <c r="L288" s="106"/>
      <c r="M288" s="106"/>
      <c r="N288" s="106"/>
      <c r="O288" s="83"/>
      <c r="P288" s="89" t="s">
        <v>226</v>
      </c>
      <c r="Q288" s="84"/>
      <c r="R288" s="85"/>
      <c r="S288" s="85"/>
      <c r="T288" s="85"/>
      <c r="U288" s="112"/>
      <c r="V288" s="108"/>
      <c r="W288" s="109"/>
      <c r="X288" s="113"/>
      <c r="Y288" s="85"/>
      <c r="Z288" s="85"/>
      <c r="AA288" s="85"/>
      <c r="AB288" s="85"/>
      <c r="AC288" s="85"/>
      <c r="AD288" s="85"/>
    </row>
    <row r="289" spans="1:30" ht="15.6" outlineLevel="1">
      <c r="A289" s="82"/>
      <c r="B289" s="84"/>
      <c r="C289" s="189"/>
      <c r="D289" s="186"/>
      <c r="E289" s="82"/>
      <c r="F289" s="82"/>
      <c r="G289" s="106"/>
      <c r="H289" s="106"/>
      <c r="I289" s="81"/>
      <c r="J289" s="82"/>
      <c r="K289" s="106"/>
      <c r="L289" s="106"/>
      <c r="M289" s="106"/>
      <c r="N289" s="106"/>
      <c r="O289" s="83"/>
      <c r="P289" s="89" t="s">
        <v>226</v>
      </c>
      <c r="Q289" s="84"/>
      <c r="R289" s="85"/>
      <c r="S289" s="85"/>
      <c r="T289" s="85"/>
      <c r="U289" s="112"/>
      <c r="V289" s="108"/>
      <c r="W289" s="109"/>
      <c r="X289" s="113"/>
      <c r="Y289" s="85"/>
      <c r="Z289" s="85"/>
      <c r="AA289" s="85"/>
      <c r="AB289" s="85"/>
      <c r="AC289" s="85"/>
      <c r="AD289" s="85"/>
    </row>
    <row r="290" spans="1:30" ht="75" outlineLevel="1">
      <c r="A290" s="102">
        <v>86</v>
      </c>
      <c r="B290" s="84">
        <f t="shared" si="11"/>
        <v>86</v>
      </c>
      <c r="C290" s="189" t="str">
        <f t="shared" si="10"/>
        <v>IVF086</v>
      </c>
      <c r="D290" s="80" t="s">
        <v>85</v>
      </c>
      <c r="E290" s="102">
        <v>5</v>
      </c>
      <c r="F290" s="101" t="s">
        <v>7</v>
      </c>
      <c r="G290" s="103">
        <v>418</v>
      </c>
      <c r="H290" s="104">
        <f>ROUND(E290*G290,0)</f>
        <v>2090</v>
      </c>
      <c r="I290" s="81">
        <v>4</v>
      </c>
      <c r="J290" s="102" t="str">
        <f>F290</f>
        <v>No</v>
      </c>
      <c r="K290" s="104">
        <f>G290</f>
        <v>418</v>
      </c>
      <c r="L290" s="104">
        <f>ROUND(I290*K290,0)</f>
        <v>1672</v>
      </c>
      <c r="M290" s="106">
        <f>IF(L290&gt;H290,L290-H290,0)</f>
        <v>0</v>
      </c>
      <c r="N290" s="104">
        <f>IF(H290&gt;L290,H290-L290,0)</f>
        <v>418</v>
      </c>
      <c r="O290" s="83" t="s">
        <v>748</v>
      </c>
      <c r="P290" s="89" t="s">
        <v>226</v>
      </c>
      <c r="Q290" s="84"/>
      <c r="R290" s="85"/>
      <c r="S290" s="85"/>
      <c r="T290" s="85"/>
      <c r="U290" s="112"/>
      <c r="V290" s="108"/>
      <c r="W290" s="109"/>
      <c r="X290" s="113"/>
      <c r="Y290" s="85"/>
      <c r="Z290" s="85"/>
      <c r="AA290" s="85"/>
      <c r="AB290" s="85"/>
      <c r="AC290" s="85"/>
      <c r="AD290" s="85"/>
    </row>
    <row r="291" spans="1:30" ht="15.6" outlineLevel="1">
      <c r="A291" s="102"/>
      <c r="B291" s="84" t="str">
        <f t="shared" si="11"/>
        <v/>
      </c>
      <c r="C291" s="189"/>
      <c r="D291" s="186" t="s">
        <v>699</v>
      </c>
      <c r="E291" s="102"/>
      <c r="F291" s="101"/>
      <c r="G291" s="103"/>
      <c r="H291" s="104"/>
      <c r="I291" s="81"/>
      <c r="J291" s="102"/>
      <c r="K291" s="122"/>
      <c r="L291" s="122"/>
      <c r="M291" s="123"/>
      <c r="N291" s="122"/>
      <c r="O291" s="83"/>
      <c r="P291" s="89" t="s">
        <v>226</v>
      </c>
      <c r="Q291" s="84"/>
      <c r="R291" s="85"/>
      <c r="S291" s="85"/>
      <c r="T291" s="85"/>
      <c r="U291" s="112"/>
      <c r="V291" s="108"/>
      <c r="W291" s="109"/>
      <c r="X291" s="113"/>
      <c r="Y291" s="85"/>
      <c r="Z291" s="85"/>
      <c r="AA291" s="85"/>
      <c r="AB291" s="85"/>
      <c r="AC291" s="85"/>
      <c r="AD291" s="85"/>
    </row>
    <row r="292" spans="1:30" ht="15.6" outlineLevel="1">
      <c r="A292" s="102"/>
      <c r="B292" s="84"/>
      <c r="C292" s="189"/>
      <c r="D292" s="186"/>
      <c r="E292" s="102"/>
      <c r="F292" s="101"/>
      <c r="G292" s="103"/>
      <c r="H292" s="104"/>
      <c r="I292" s="81"/>
      <c r="J292" s="102"/>
      <c r="K292" s="122"/>
      <c r="L292" s="122"/>
      <c r="M292" s="123"/>
      <c r="N292" s="122"/>
      <c r="O292" s="83"/>
      <c r="P292" s="89" t="s">
        <v>226</v>
      </c>
      <c r="Q292" s="84"/>
      <c r="R292" s="85"/>
      <c r="S292" s="85"/>
      <c r="T292" s="85"/>
      <c r="U292" s="112"/>
      <c r="V292" s="108"/>
      <c r="W292" s="109"/>
      <c r="X292" s="113"/>
      <c r="Y292" s="85"/>
      <c r="Z292" s="85"/>
      <c r="AA292" s="85"/>
      <c r="AB292" s="85"/>
      <c r="AC292" s="85"/>
      <c r="AD292" s="85"/>
    </row>
    <row r="293" spans="1:30" ht="15.6">
      <c r="A293" s="82"/>
      <c r="B293" s="84" t="str">
        <f t="shared" si="11"/>
        <v/>
      </c>
      <c r="C293" s="189"/>
      <c r="D293" s="80"/>
      <c r="E293" s="82"/>
      <c r="F293" s="82"/>
      <c r="G293" s="106"/>
      <c r="H293" s="106"/>
      <c r="I293" s="81"/>
      <c r="J293" s="82"/>
      <c r="K293" s="146" t="s">
        <v>218</v>
      </c>
      <c r="L293" s="147">
        <f>SUM(L253:L291)</f>
        <v>126489</v>
      </c>
      <c r="M293" s="147">
        <f t="shared" ref="M293:N293" si="12">SUM(M253:M291)</f>
        <v>6962</v>
      </c>
      <c r="N293" s="147">
        <f t="shared" si="12"/>
        <v>84953</v>
      </c>
      <c r="O293" s="83"/>
      <c r="P293" s="89"/>
      <c r="Q293" s="84"/>
      <c r="R293" s="85"/>
      <c r="S293" s="85"/>
      <c r="T293" s="85"/>
      <c r="U293" s="112"/>
      <c r="V293" s="108"/>
      <c r="W293" s="109"/>
      <c r="X293" s="113"/>
      <c r="Y293" s="85"/>
      <c r="Z293" s="85"/>
      <c r="AA293" s="85"/>
      <c r="AB293" s="85"/>
      <c r="AC293" s="85"/>
      <c r="AD293" s="85"/>
    </row>
    <row r="294" spans="1:30" ht="15.6">
      <c r="A294" s="286"/>
      <c r="B294" s="283"/>
      <c r="C294" s="284"/>
      <c r="D294" s="285"/>
      <c r="E294" s="286"/>
      <c r="F294" s="286"/>
      <c r="G294" s="287"/>
      <c r="H294" s="287"/>
      <c r="I294" s="288"/>
      <c r="J294" s="286"/>
      <c r="K294" s="289"/>
      <c r="L294" s="290"/>
      <c r="M294" s="290"/>
      <c r="N294" s="290"/>
      <c r="O294" s="298"/>
      <c r="P294" s="89"/>
      <c r="Q294" s="84"/>
      <c r="R294" s="85"/>
      <c r="S294" s="85"/>
      <c r="T294" s="85"/>
      <c r="U294" s="112"/>
      <c r="V294" s="108"/>
      <c r="W294" s="109"/>
      <c r="X294" s="85"/>
      <c r="Y294" s="85"/>
      <c r="Z294" s="85"/>
      <c r="AA294" s="85"/>
      <c r="AB294" s="85"/>
      <c r="AC294" s="85"/>
      <c r="AD294" s="85"/>
    </row>
    <row r="295" spans="1:30" ht="15.6">
      <c r="A295" s="292"/>
      <c r="B295" s="111"/>
      <c r="C295" s="203"/>
      <c r="E295" s="292"/>
      <c r="F295" s="292"/>
      <c r="G295" s="304"/>
      <c r="H295" s="304"/>
      <c r="I295" s="293"/>
      <c r="J295" s="292"/>
      <c r="K295" s="294"/>
      <c r="L295" s="295"/>
      <c r="M295" s="295"/>
      <c r="N295" s="295"/>
      <c r="P295" s="89"/>
      <c r="Q295" s="84"/>
      <c r="R295" s="85"/>
      <c r="S295" s="85"/>
      <c r="T295" s="85"/>
      <c r="U295" s="112"/>
      <c r="V295" s="108"/>
      <c r="W295" s="109"/>
      <c r="X295" s="85"/>
      <c r="Y295" s="85"/>
      <c r="Z295" s="85"/>
      <c r="AA295" s="85"/>
      <c r="AB295" s="85"/>
      <c r="AC295" s="85"/>
      <c r="AD295" s="85"/>
    </row>
    <row r="296" spans="1:30" ht="15.6">
      <c r="A296" s="292"/>
      <c r="B296" s="111"/>
      <c r="C296" s="203"/>
      <c r="E296" s="292"/>
      <c r="F296" s="292"/>
      <c r="G296" s="304"/>
      <c r="H296" s="304"/>
      <c r="I296" s="293"/>
      <c r="J296" s="292"/>
      <c r="K296" s="294"/>
      <c r="L296" s="295"/>
      <c r="M296" s="295"/>
      <c r="N296" s="295"/>
      <c r="P296" s="89"/>
      <c r="Q296" s="84"/>
      <c r="R296" s="85"/>
      <c r="S296" s="85"/>
      <c r="T296" s="85"/>
      <c r="U296" s="112"/>
      <c r="V296" s="108"/>
      <c r="W296" s="109"/>
      <c r="X296" s="85"/>
      <c r="Y296" s="85"/>
      <c r="Z296" s="85"/>
      <c r="AA296" s="85"/>
      <c r="AB296" s="85"/>
      <c r="AC296" s="85"/>
      <c r="AD296" s="85"/>
    </row>
    <row r="297" spans="1:30" ht="15.6">
      <c r="A297" s="291" t="s">
        <v>805</v>
      </c>
      <c r="B297" s="111"/>
      <c r="D297" s="87"/>
      <c r="E297" s="297" t="s">
        <v>804</v>
      </c>
      <c r="F297" s="292"/>
      <c r="H297" s="291" t="s">
        <v>802</v>
      </c>
      <c r="I297" s="293"/>
      <c r="J297" s="292"/>
      <c r="K297" s="294"/>
      <c r="L297" s="87"/>
      <c r="M297" s="295"/>
      <c r="N297" s="296" t="s">
        <v>803</v>
      </c>
      <c r="P297" s="89"/>
      <c r="Q297" s="84"/>
      <c r="R297" s="85"/>
      <c r="S297" s="85"/>
      <c r="T297" s="85"/>
      <c r="U297" s="112"/>
      <c r="V297" s="108"/>
      <c r="W297" s="109"/>
      <c r="X297" s="85"/>
      <c r="Y297" s="85"/>
      <c r="Z297" s="85"/>
      <c r="AA297" s="85"/>
      <c r="AB297" s="85"/>
      <c r="AC297" s="85"/>
      <c r="AD297" s="85"/>
    </row>
    <row r="298" spans="1:30" ht="15.6">
      <c r="A298" s="291" t="s">
        <v>806</v>
      </c>
      <c r="B298" s="111"/>
      <c r="D298" s="87"/>
      <c r="E298" s="297" t="s">
        <v>794</v>
      </c>
      <c r="F298" s="292"/>
      <c r="H298" s="291" t="s">
        <v>795</v>
      </c>
      <c r="I298" s="293"/>
      <c r="J298" s="292"/>
      <c r="K298" s="294"/>
      <c r="L298" s="87"/>
      <c r="M298" s="295"/>
      <c r="N298" s="296" t="s">
        <v>796</v>
      </c>
      <c r="P298" s="89"/>
      <c r="Q298" s="84"/>
      <c r="R298" s="85"/>
      <c r="S298" s="85"/>
      <c r="T298" s="85"/>
      <c r="U298" s="112"/>
      <c r="V298" s="108"/>
      <c r="W298" s="109"/>
      <c r="X298" s="85"/>
      <c r="Y298" s="85"/>
      <c r="Z298" s="85"/>
      <c r="AA298" s="85"/>
      <c r="AB298" s="85"/>
      <c r="AC298" s="85"/>
      <c r="AD298" s="85"/>
    </row>
    <row r="299" spans="1:30" ht="15.6">
      <c r="A299" s="292"/>
      <c r="B299" s="111"/>
      <c r="C299" s="203"/>
      <c r="E299" s="292"/>
      <c r="F299" s="292"/>
      <c r="G299" s="304"/>
      <c r="H299" s="304"/>
      <c r="I299" s="293"/>
      <c r="J299" s="292"/>
      <c r="K299" s="319"/>
      <c r="L299" s="320"/>
      <c r="M299" s="320"/>
      <c r="N299" s="320"/>
      <c r="P299" s="89"/>
      <c r="Q299" s="84"/>
      <c r="R299" s="85"/>
      <c r="S299" s="85"/>
      <c r="T299" s="85"/>
      <c r="U299" s="144"/>
      <c r="V299" s="144"/>
      <c r="W299" s="144"/>
      <c r="X299" s="113"/>
      <c r="Y299" s="85"/>
      <c r="Z299" s="85"/>
      <c r="AA299" s="85"/>
      <c r="AB299" s="85"/>
      <c r="AC299" s="85"/>
      <c r="AD299" s="85"/>
    </row>
    <row r="300" spans="1:30" ht="17.399999999999999">
      <c r="A300" s="305"/>
      <c r="B300" s="306" t="str">
        <f t="shared" si="11"/>
        <v/>
      </c>
      <c r="C300" s="307"/>
      <c r="D300" s="315" t="s">
        <v>176</v>
      </c>
      <c r="E300" s="305"/>
      <c r="F300" s="309"/>
      <c r="G300" s="316"/>
      <c r="H300" s="311"/>
      <c r="I300" s="317"/>
      <c r="J300" s="305"/>
      <c r="K300" s="313"/>
      <c r="L300" s="313"/>
      <c r="M300" s="314"/>
      <c r="N300" s="313"/>
      <c r="O300" s="261"/>
      <c r="P300" s="89"/>
      <c r="Q300" s="84"/>
      <c r="R300" s="85"/>
      <c r="S300" s="85"/>
      <c r="T300" s="85"/>
      <c r="U300" s="144"/>
      <c r="V300" s="144"/>
      <c r="W300" s="144"/>
      <c r="X300" s="113"/>
      <c r="Y300" s="85"/>
      <c r="Z300" s="85"/>
      <c r="AA300" s="85"/>
      <c r="AB300" s="85"/>
      <c r="AC300" s="85"/>
      <c r="AD300" s="85"/>
    </row>
    <row r="301" spans="1:30" ht="75" outlineLevel="1">
      <c r="A301" s="102">
        <v>96</v>
      </c>
      <c r="B301" s="84">
        <f t="shared" si="11"/>
        <v>96</v>
      </c>
      <c r="C301" s="189" t="str">
        <f t="shared" si="10"/>
        <v>IVF096</v>
      </c>
      <c r="D301" s="80" t="s">
        <v>423</v>
      </c>
      <c r="E301" s="102">
        <v>200</v>
      </c>
      <c r="F301" s="101" t="s">
        <v>3</v>
      </c>
      <c r="G301" s="103">
        <v>116</v>
      </c>
      <c r="H301" s="104">
        <f>ROUND(E301*G301,0)</f>
        <v>23200</v>
      </c>
      <c r="I301" s="81">
        <v>200</v>
      </c>
      <c r="J301" s="102" t="str">
        <f>F301</f>
        <v>Rmt</v>
      </c>
      <c r="K301" s="104">
        <f>G301</f>
        <v>116</v>
      </c>
      <c r="L301" s="104">
        <f t="shared" ref="L301:L317" si="13">ROUND(I301*K301,0)</f>
        <v>23200</v>
      </c>
      <c r="M301" s="106">
        <f t="shared" ref="M301:M317" si="14">IF(L301&gt;H301,L301-H301,0)</f>
        <v>0</v>
      </c>
      <c r="N301" s="104">
        <f t="shared" ref="N301:N317" si="15">IF(H301&gt;L301,H301-L301,0)</f>
        <v>0</v>
      </c>
      <c r="O301" s="740" t="s">
        <v>766</v>
      </c>
      <c r="P301" s="89" t="s">
        <v>224</v>
      </c>
      <c r="Q301" s="84"/>
      <c r="R301" s="85"/>
      <c r="S301" s="85"/>
      <c r="T301" s="85"/>
      <c r="U301" s="144"/>
      <c r="V301" s="144"/>
      <c r="W301" s="144"/>
      <c r="X301" s="113"/>
      <c r="Y301" s="85"/>
      <c r="Z301" s="85"/>
      <c r="AA301" s="85"/>
      <c r="AB301" s="85"/>
      <c r="AC301" s="85"/>
      <c r="AD301" s="85"/>
    </row>
    <row r="302" spans="1:30" ht="15.6" outlineLevel="1">
      <c r="A302" s="82"/>
      <c r="B302" s="84" t="str">
        <f t="shared" si="11"/>
        <v/>
      </c>
      <c r="C302" s="189"/>
      <c r="D302" s="110" t="s">
        <v>184</v>
      </c>
      <c r="E302" s="82"/>
      <c r="F302" s="82"/>
      <c r="G302" s="106"/>
      <c r="H302" s="106"/>
      <c r="I302" s="81">
        <v>215.5</v>
      </c>
      <c r="J302" s="102" t="str">
        <f>F301</f>
        <v>Rmt</v>
      </c>
      <c r="K302" s="104">
        <f>G301</f>
        <v>116</v>
      </c>
      <c r="L302" s="104">
        <f t="shared" si="13"/>
        <v>24998</v>
      </c>
      <c r="M302" s="106">
        <f t="shared" si="14"/>
        <v>24998</v>
      </c>
      <c r="N302" s="104">
        <f t="shared" si="15"/>
        <v>0</v>
      </c>
      <c r="O302" s="741"/>
      <c r="P302" s="89" t="s">
        <v>224</v>
      </c>
      <c r="Q302" s="84"/>
      <c r="R302" s="85"/>
      <c r="S302" s="85"/>
      <c r="T302" s="85"/>
      <c r="U302" s="144"/>
      <c r="V302" s="144"/>
      <c r="W302" s="144"/>
      <c r="X302" s="113"/>
      <c r="Y302" s="85"/>
      <c r="Z302" s="85"/>
      <c r="AA302" s="85"/>
      <c r="AB302" s="85"/>
      <c r="AC302" s="85"/>
      <c r="AD302" s="85"/>
    </row>
    <row r="303" spans="1:30" ht="15.6" outlineLevel="1">
      <c r="A303" s="82"/>
      <c r="B303" s="84" t="str">
        <f t="shared" si="11"/>
        <v/>
      </c>
      <c r="C303" s="189"/>
      <c r="D303" s="186" t="s">
        <v>642</v>
      </c>
      <c r="E303" s="82"/>
      <c r="F303" s="82"/>
      <c r="G303" s="106"/>
      <c r="H303" s="106"/>
      <c r="I303" s="81"/>
      <c r="J303" s="82"/>
      <c r="K303" s="103"/>
      <c r="L303" s="104"/>
      <c r="M303" s="106"/>
      <c r="N303" s="104"/>
      <c r="O303" s="83"/>
      <c r="P303" s="89" t="s">
        <v>224</v>
      </c>
      <c r="Q303" s="84"/>
      <c r="R303" s="85"/>
      <c r="S303" s="85"/>
      <c r="T303" s="85"/>
      <c r="U303" s="144"/>
      <c r="V303" s="144"/>
      <c r="W303" s="144"/>
      <c r="X303" s="113"/>
      <c r="Y303" s="85"/>
      <c r="Z303" s="85"/>
      <c r="AA303" s="85"/>
      <c r="AB303" s="85"/>
      <c r="AC303" s="85"/>
      <c r="AD303" s="85"/>
    </row>
    <row r="304" spans="1:30" ht="15.6" outlineLevel="1">
      <c r="A304" s="82"/>
      <c r="B304" s="84"/>
      <c r="C304" s="189"/>
      <c r="D304" s="186"/>
      <c r="E304" s="82"/>
      <c r="F304" s="82"/>
      <c r="G304" s="106"/>
      <c r="H304" s="106"/>
      <c r="I304" s="81"/>
      <c r="J304" s="82"/>
      <c r="K304" s="103"/>
      <c r="L304" s="104"/>
      <c r="M304" s="106"/>
      <c r="N304" s="104"/>
      <c r="O304" s="260"/>
      <c r="P304" s="89" t="s">
        <v>224</v>
      </c>
      <c r="Q304" s="84"/>
      <c r="R304" s="85"/>
      <c r="S304" s="85"/>
      <c r="T304" s="85"/>
      <c r="U304" s="144"/>
      <c r="V304" s="144"/>
      <c r="W304" s="144"/>
      <c r="X304" s="113"/>
      <c r="Y304" s="85"/>
      <c r="Z304" s="85"/>
      <c r="AA304" s="85"/>
      <c r="AB304" s="85"/>
      <c r="AC304" s="85"/>
      <c r="AD304" s="85"/>
    </row>
    <row r="305" spans="1:30" ht="90" customHeight="1" outlineLevel="1">
      <c r="A305" s="102">
        <v>97</v>
      </c>
      <c r="B305" s="84">
        <f t="shared" si="11"/>
        <v>97</v>
      </c>
      <c r="C305" s="189" t="str">
        <f t="shared" si="10"/>
        <v>IVF097</v>
      </c>
      <c r="D305" s="80" t="s">
        <v>757</v>
      </c>
      <c r="E305" s="102">
        <v>500</v>
      </c>
      <c r="F305" s="101" t="s">
        <v>3</v>
      </c>
      <c r="G305" s="103">
        <v>107</v>
      </c>
      <c r="H305" s="104">
        <f>ROUND(E305*G305,0)</f>
        <v>53500</v>
      </c>
      <c r="I305" s="81">
        <v>500</v>
      </c>
      <c r="J305" s="102" t="str">
        <f>F305</f>
        <v>Rmt</v>
      </c>
      <c r="K305" s="104">
        <f>G305</f>
        <v>107</v>
      </c>
      <c r="L305" s="104">
        <f t="shared" si="13"/>
        <v>53500</v>
      </c>
      <c r="M305" s="106">
        <f t="shared" si="14"/>
        <v>0</v>
      </c>
      <c r="N305" s="104">
        <f t="shared" si="15"/>
        <v>0</v>
      </c>
      <c r="O305" s="740" t="s">
        <v>766</v>
      </c>
      <c r="P305" s="89" t="s">
        <v>224</v>
      </c>
      <c r="Q305" s="84"/>
      <c r="R305" s="85"/>
      <c r="S305" s="85"/>
      <c r="T305" s="85"/>
      <c r="U305" s="144"/>
      <c r="V305" s="144"/>
      <c r="W305" s="144"/>
      <c r="X305" s="113"/>
      <c r="Y305" s="85"/>
      <c r="Z305" s="85"/>
      <c r="AA305" s="85"/>
      <c r="AB305" s="85"/>
      <c r="AC305" s="85"/>
      <c r="AD305" s="85"/>
    </row>
    <row r="306" spans="1:30" ht="15.6" outlineLevel="1">
      <c r="A306" s="82"/>
      <c r="B306" s="84" t="str">
        <f t="shared" si="11"/>
        <v/>
      </c>
      <c r="C306" s="189"/>
      <c r="D306" s="110" t="s">
        <v>184</v>
      </c>
      <c r="E306" s="82"/>
      <c r="F306" s="82"/>
      <c r="G306" s="106"/>
      <c r="H306" s="106"/>
      <c r="I306" s="81">
        <v>560.20000000000005</v>
      </c>
      <c r="J306" s="82" t="s">
        <v>3</v>
      </c>
      <c r="K306" s="103">
        <v>107</v>
      </c>
      <c r="L306" s="104">
        <f t="shared" si="13"/>
        <v>59941</v>
      </c>
      <c r="M306" s="106">
        <f t="shared" si="14"/>
        <v>59941</v>
      </c>
      <c r="N306" s="104">
        <f t="shared" si="15"/>
        <v>0</v>
      </c>
      <c r="O306" s="741"/>
      <c r="P306" s="89" t="s">
        <v>224</v>
      </c>
      <c r="Q306" s="84"/>
      <c r="R306" s="85"/>
      <c r="S306" s="85"/>
      <c r="T306" s="85"/>
      <c r="U306" s="144"/>
      <c r="V306" s="144"/>
      <c r="W306" s="144"/>
      <c r="X306" s="113"/>
      <c r="Y306" s="85"/>
      <c r="Z306" s="85"/>
      <c r="AA306" s="85"/>
      <c r="AB306" s="85"/>
      <c r="AC306" s="85"/>
      <c r="AD306" s="85"/>
    </row>
    <row r="307" spans="1:30" ht="15.6" outlineLevel="1">
      <c r="A307" s="82"/>
      <c r="B307" s="84" t="str">
        <f t="shared" si="11"/>
        <v/>
      </c>
      <c r="C307" s="189"/>
      <c r="D307" s="186" t="s">
        <v>658</v>
      </c>
      <c r="E307" s="82"/>
      <c r="F307" s="82"/>
      <c r="G307" s="106"/>
      <c r="H307" s="106"/>
      <c r="I307" s="81"/>
      <c r="J307" s="82"/>
      <c r="K307" s="103"/>
      <c r="L307" s="104"/>
      <c r="M307" s="106"/>
      <c r="N307" s="104"/>
      <c r="O307" s="83"/>
      <c r="P307" s="89" t="s">
        <v>224</v>
      </c>
      <c r="Q307" s="84"/>
      <c r="R307" s="85"/>
      <c r="S307" s="85"/>
      <c r="T307" s="85"/>
      <c r="U307" s="144"/>
      <c r="V307" s="144"/>
      <c r="W307" s="144"/>
      <c r="X307" s="113"/>
      <c r="Y307" s="85"/>
      <c r="Z307" s="85"/>
      <c r="AA307" s="85"/>
      <c r="AB307" s="85"/>
      <c r="AC307" s="85"/>
      <c r="AD307" s="85"/>
    </row>
    <row r="308" spans="1:30" ht="15.6" outlineLevel="1">
      <c r="A308" s="82"/>
      <c r="B308" s="84"/>
      <c r="C308" s="189"/>
      <c r="D308" s="186"/>
      <c r="E308" s="82"/>
      <c r="F308" s="82"/>
      <c r="G308" s="106"/>
      <c r="H308" s="106"/>
      <c r="I308" s="81"/>
      <c r="J308" s="82"/>
      <c r="K308" s="103"/>
      <c r="L308" s="104"/>
      <c r="M308" s="106"/>
      <c r="N308" s="104"/>
      <c r="O308" s="260"/>
      <c r="P308" s="89" t="s">
        <v>224</v>
      </c>
      <c r="Q308" s="84"/>
      <c r="R308" s="85"/>
      <c r="S308" s="85"/>
      <c r="T308" s="85"/>
      <c r="U308" s="144"/>
      <c r="V308" s="144"/>
      <c r="W308" s="144"/>
      <c r="X308" s="113"/>
      <c r="Y308" s="85"/>
      <c r="Z308" s="85"/>
      <c r="AA308" s="85"/>
      <c r="AB308" s="85"/>
      <c r="AC308" s="85"/>
      <c r="AD308" s="85"/>
    </row>
    <row r="309" spans="1:30" ht="147.6" customHeight="1" outlineLevel="1">
      <c r="A309" s="102">
        <v>98</v>
      </c>
      <c r="B309" s="84">
        <f t="shared" si="11"/>
        <v>98</v>
      </c>
      <c r="C309" s="189" t="str">
        <f t="shared" si="10"/>
        <v>IVF098</v>
      </c>
      <c r="D309" s="80" t="s">
        <v>572</v>
      </c>
      <c r="E309" s="102">
        <v>110</v>
      </c>
      <c r="F309" s="101" t="s">
        <v>92</v>
      </c>
      <c r="G309" s="103">
        <v>945</v>
      </c>
      <c r="H309" s="104">
        <f>ROUND(E309*G309,0)</f>
        <v>103950</v>
      </c>
      <c r="I309" s="81">
        <v>110</v>
      </c>
      <c r="J309" s="102" t="str">
        <f>F309</f>
        <v>Pts</v>
      </c>
      <c r="K309" s="104">
        <f>G309</f>
        <v>945</v>
      </c>
      <c r="L309" s="104">
        <f t="shared" si="13"/>
        <v>103950</v>
      </c>
      <c r="M309" s="106">
        <f t="shared" si="14"/>
        <v>0</v>
      </c>
      <c r="N309" s="104">
        <f t="shared" si="15"/>
        <v>0</v>
      </c>
      <c r="O309" s="740" t="s">
        <v>768</v>
      </c>
      <c r="P309" s="89" t="s">
        <v>224</v>
      </c>
      <c r="Q309" s="84"/>
      <c r="R309" s="85"/>
      <c r="S309" s="85"/>
      <c r="T309" s="85"/>
      <c r="U309" s="144"/>
      <c r="V309" s="144"/>
      <c r="W309" s="144"/>
      <c r="X309" s="113"/>
      <c r="Y309" s="85"/>
      <c r="Z309" s="85"/>
      <c r="AA309" s="85"/>
      <c r="AB309" s="85"/>
      <c r="AC309" s="85"/>
      <c r="AD309" s="85"/>
    </row>
    <row r="310" spans="1:30" ht="15.6" outlineLevel="1">
      <c r="A310" s="82"/>
      <c r="B310" s="84" t="str">
        <f t="shared" si="11"/>
        <v/>
      </c>
      <c r="C310" s="189"/>
      <c r="D310" s="110" t="s">
        <v>184</v>
      </c>
      <c r="E310" s="82"/>
      <c r="F310" s="82"/>
      <c r="G310" s="106"/>
      <c r="H310" s="106"/>
      <c r="I310" s="81">
        <v>36</v>
      </c>
      <c r="J310" s="82" t="s">
        <v>92</v>
      </c>
      <c r="K310" s="103">
        <v>945</v>
      </c>
      <c r="L310" s="104">
        <f t="shared" si="13"/>
        <v>34020</v>
      </c>
      <c r="M310" s="106">
        <f t="shared" si="14"/>
        <v>34020</v>
      </c>
      <c r="N310" s="104">
        <f t="shared" si="15"/>
        <v>0</v>
      </c>
      <c r="O310" s="741"/>
      <c r="P310" s="89" t="s">
        <v>224</v>
      </c>
      <c r="Q310" s="84"/>
      <c r="R310" s="85"/>
      <c r="S310" s="85"/>
      <c r="T310" s="85"/>
      <c r="U310" s="144"/>
      <c r="V310" s="144"/>
      <c r="W310" s="144"/>
      <c r="X310" s="113"/>
      <c r="Y310" s="85"/>
      <c r="Z310" s="85"/>
      <c r="AA310" s="85"/>
      <c r="AB310" s="85"/>
      <c r="AC310" s="85"/>
      <c r="AD310" s="85"/>
    </row>
    <row r="311" spans="1:30" ht="15.6" outlineLevel="1">
      <c r="A311" s="82"/>
      <c r="B311" s="84" t="str">
        <f t="shared" si="11"/>
        <v/>
      </c>
      <c r="C311" s="189"/>
      <c r="D311" s="186" t="s">
        <v>661</v>
      </c>
      <c r="E311" s="82"/>
      <c r="F311" s="82"/>
      <c r="G311" s="106"/>
      <c r="H311" s="106"/>
      <c r="I311" s="81"/>
      <c r="J311" s="82"/>
      <c r="K311" s="103"/>
      <c r="L311" s="104"/>
      <c r="M311" s="106"/>
      <c r="N311" s="104"/>
      <c r="O311" s="83"/>
      <c r="P311" s="89" t="s">
        <v>224</v>
      </c>
      <c r="Q311" s="84"/>
      <c r="R311" s="85"/>
      <c r="S311" s="85"/>
      <c r="T311" s="85"/>
      <c r="U311" s="144"/>
      <c r="V311" s="144"/>
      <c r="W311" s="144"/>
      <c r="X311" s="113"/>
      <c r="Y311" s="85"/>
      <c r="Z311" s="85"/>
      <c r="AA311" s="85"/>
      <c r="AB311" s="85"/>
      <c r="AC311" s="85"/>
      <c r="AD311" s="85"/>
    </row>
    <row r="312" spans="1:30" ht="15.6" outlineLevel="1">
      <c r="A312" s="82"/>
      <c r="B312" s="84"/>
      <c r="C312" s="189"/>
      <c r="D312" s="186"/>
      <c r="E312" s="82"/>
      <c r="F312" s="82"/>
      <c r="G312" s="106"/>
      <c r="H312" s="106"/>
      <c r="I312" s="81"/>
      <c r="J312" s="82"/>
      <c r="K312" s="103"/>
      <c r="L312" s="104"/>
      <c r="M312" s="106"/>
      <c r="N312" s="104"/>
      <c r="O312" s="260"/>
      <c r="P312" s="89" t="s">
        <v>224</v>
      </c>
      <c r="Q312" s="84"/>
      <c r="R312" s="85"/>
      <c r="S312" s="85"/>
      <c r="T312" s="85"/>
      <c r="U312" s="144"/>
      <c r="V312" s="144"/>
      <c r="W312" s="144"/>
      <c r="X312" s="113"/>
      <c r="Y312" s="85"/>
      <c r="Z312" s="85"/>
      <c r="AA312" s="85"/>
      <c r="AB312" s="85"/>
      <c r="AC312" s="85"/>
      <c r="AD312" s="85"/>
    </row>
    <row r="313" spans="1:30" ht="123" customHeight="1" outlineLevel="1">
      <c r="A313" s="102">
        <v>99</v>
      </c>
      <c r="B313" s="84">
        <f t="shared" si="11"/>
        <v>99</v>
      </c>
      <c r="C313" s="189" t="str">
        <f t="shared" si="10"/>
        <v>IVF099</v>
      </c>
      <c r="D313" s="80" t="s">
        <v>93</v>
      </c>
      <c r="E313" s="102">
        <v>12</v>
      </c>
      <c r="F313" s="101" t="s">
        <v>7</v>
      </c>
      <c r="G313" s="103">
        <v>675</v>
      </c>
      <c r="H313" s="104">
        <f>ROUND(E313*G313,0)</f>
        <v>8100</v>
      </c>
      <c r="I313" s="81">
        <v>12</v>
      </c>
      <c r="J313" s="102" t="str">
        <f>F313</f>
        <v>No</v>
      </c>
      <c r="K313" s="104">
        <f>G313</f>
        <v>675</v>
      </c>
      <c r="L313" s="104">
        <f t="shared" si="13"/>
        <v>8100</v>
      </c>
      <c r="M313" s="106">
        <f t="shared" si="14"/>
        <v>0</v>
      </c>
      <c r="N313" s="104">
        <f t="shared" si="15"/>
        <v>0</v>
      </c>
      <c r="O313" s="740" t="s">
        <v>767</v>
      </c>
      <c r="P313" s="89" t="s">
        <v>224</v>
      </c>
      <c r="Q313" s="84"/>
      <c r="R313" s="85"/>
      <c r="S313" s="113"/>
      <c r="T313" s="113"/>
      <c r="U313" s="150"/>
      <c r="V313" s="150"/>
      <c r="W313" s="150"/>
      <c r="X313" s="113"/>
      <c r="Y313" s="85"/>
      <c r="Z313" s="85"/>
      <c r="AA313" s="85"/>
      <c r="AB313" s="85"/>
      <c r="AC313" s="85"/>
      <c r="AD313" s="85"/>
    </row>
    <row r="314" spans="1:30" ht="15.6" outlineLevel="1">
      <c r="A314" s="82"/>
      <c r="B314" s="84" t="str">
        <f t="shared" si="11"/>
        <v/>
      </c>
      <c r="C314" s="189"/>
      <c r="D314" s="110" t="s">
        <v>184</v>
      </c>
      <c r="E314" s="82"/>
      <c r="F314" s="82"/>
      <c r="G314" s="106"/>
      <c r="H314" s="106"/>
      <c r="I314" s="81">
        <v>18</v>
      </c>
      <c r="J314" s="82" t="s">
        <v>7</v>
      </c>
      <c r="K314" s="103">
        <v>675</v>
      </c>
      <c r="L314" s="104">
        <f t="shared" si="13"/>
        <v>12150</v>
      </c>
      <c r="M314" s="106">
        <f t="shared" si="14"/>
        <v>12150</v>
      </c>
      <c r="N314" s="104">
        <f t="shared" si="15"/>
        <v>0</v>
      </c>
      <c r="O314" s="741"/>
      <c r="P314" s="89" t="s">
        <v>224</v>
      </c>
      <c r="Q314" s="84"/>
      <c r="R314" s="85"/>
      <c r="S314" s="113"/>
      <c r="T314" s="113"/>
      <c r="U314" s="150"/>
      <c r="V314" s="150"/>
      <c r="W314" s="150"/>
      <c r="X314" s="113"/>
      <c r="Y314" s="85"/>
      <c r="Z314" s="85"/>
      <c r="AA314" s="85"/>
      <c r="AB314" s="85"/>
      <c r="AC314" s="85"/>
      <c r="AD314" s="85"/>
    </row>
    <row r="315" spans="1:30" ht="15.6" outlineLevel="1">
      <c r="A315" s="82"/>
      <c r="B315" s="84"/>
      <c r="C315" s="189"/>
      <c r="D315" s="186" t="s">
        <v>643</v>
      </c>
      <c r="E315" s="82"/>
      <c r="F315" s="82"/>
      <c r="G315" s="106"/>
      <c r="H315" s="106"/>
      <c r="I315" s="81"/>
      <c r="J315" s="82"/>
      <c r="K315" s="103"/>
      <c r="L315" s="104"/>
      <c r="M315" s="106"/>
      <c r="N315" s="104"/>
      <c r="O315" s="261"/>
      <c r="P315" s="89" t="s">
        <v>224</v>
      </c>
      <c r="Q315" s="84"/>
      <c r="R315" s="85"/>
      <c r="S315" s="113"/>
      <c r="T315" s="113"/>
      <c r="U315" s="150"/>
      <c r="V315" s="150"/>
      <c r="W315" s="150"/>
      <c r="X315" s="113"/>
      <c r="Y315" s="85"/>
      <c r="Z315" s="85"/>
      <c r="AA315" s="85"/>
      <c r="AB315" s="85"/>
      <c r="AC315" s="85"/>
      <c r="AD315" s="85"/>
    </row>
    <row r="316" spans="1:30" ht="15.6" outlineLevel="1">
      <c r="A316" s="82"/>
      <c r="B316" s="84" t="str">
        <f t="shared" si="11"/>
        <v/>
      </c>
      <c r="C316" s="189"/>
      <c r="D316" s="110"/>
      <c r="E316" s="82"/>
      <c r="F316" s="82"/>
      <c r="G316" s="106"/>
      <c r="H316" s="106"/>
      <c r="I316" s="81"/>
      <c r="J316" s="82"/>
      <c r="K316" s="103"/>
      <c r="L316" s="104"/>
      <c r="M316" s="106"/>
      <c r="N316" s="104"/>
      <c r="O316" s="83"/>
      <c r="P316" s="89" t="s">
        <v>224</v>
      </c>
      <c r="Q316" s="84"/>
      <c r="R316" s="85"/>
      <c r="S316" s="113"/>
      <c r="T316" s="113"/>
      <c r="U316" s="150"/>
      <c r="V316" s="150"/>
      <c r="W316" s="150"/>
      <c r="X316" s="113"/>
      <c r="Y316" s="85"/>
      <c r="Z316" s="85"/>
      <c r="AA316" s="85"/>
      <c r="AB316" s="85"/>
      <c r="AC316" s="85"/>
      <c r="AD316" s="85"/>
    </row>
    <row r="317" spans="1:30" ht="111" customHeight="1" outlineLevel="1">
      <c r="A317" s="102">
        <v>100</v>
      </c>
      <c r="B317" s="84">
        <f t="shared" si="11"/>
        <v>100</v>
      </c>
      <c r="C317" s="189" t="str">
        <f t="shared" si="10"/>
        <v>IVF100</v>
      </c>
      <c r="D317" s="80" t="s">
        <v>573</v>
      </c>
      <c r="E317" s="102">
        <v>40</v>
      </c>
      <c r="F317" s="101" t="s">
        <v>7</v>
      </c>
      <c r="G317" s="103">
        <v>1040</v>
      </c>
      <c r="H317" s="104">
        <f>ROUND(E317*G317,0)</f>
        <v>41600</v>
      </c>
      <c r="I317" s="81">
        <v>14</v>
      </c>
      <c r="J317" s="102" t="str">
        <f>F317</f>
        <v>No</v>
      </c>
      <c r="K317" s="104">
        <f>G317</f>
        <v>1040</v>
      </c>
      <c r="L317" s="104">
        <f t="shared" si="13"/>
        <v>14560</v>
      </c>
      <c r="M317" s="106">
        <f t="shared" si="14"/>
        <v>0</v>
      </c>
      <c r="N317" s="104">
        <f t="shared" si="15"/>
        <v>27040</v>
      </c>
      <c r="O317" s="83" t="s">
        <v>624</v>
      </c>
      <c r="P317" s="89" t="s">
        <v>224</v>
      </c>
      <c r="Q317" s="84"/>
      <c r="R317" s="85"/>
      <c r="S317" s="113"/>
      <c r="T317" s="113"/>
      <c r="U317" s="150"/>
      <c r="V317" s="150"/>
      <c r="W317" s="150"/>
      <c r="X317" s="113"/>
      <c r="Y317" s="85"/>
      <c r="Z317" s="85"/>
      <c r="AA317" s="85"/>
      <c r="AB317" s="85"/>
      <c r="AC317" s="85"/>
      <c r="AD317" s="85"/>
    </row>
    <row r="318" spans="1:30" ht="15.6" outlineLevel="1">
      <c r="A318" s="102"/>
      <c r="B318" s="84"/>
      <c r="C318" s="189"/>
      <c r="D318" s="186" t="s">
        <v>644</v>
      </c>
      <c r="E318" s="102"/>
      <c r="F318" s="101"/>
      <c r="G318" s="103"/>
      <c r="H318" s="104"/>
      <c r="I318" s="81"/>
      <c r="J318" s="102"/>
      <c r="K318" s="104"/>
      <c r="L318" s="104"/>
      <c r="M318" s="106"/>
      <c r="N318" s="104"/>
      <c r="O318" s="83"/>
      <c r="P318" s="89" t="s">
        <v>224</v>
      </c>
      <c r="Q318" s="84"/>
      <c r="R318" s="85"/>
      <c r="S318" s="113"/>
      <c r="T318" s="113"/>
      <c r="U318" s="150"/>
      <c r="V318" s="150"/>
      <c r="W318" s="150"/>
      <c r="X318" s="113"/>
      <c r="Y318" s="85"/>
      <c r="Z318" s="85"/>
      <c r="AA318" s="85"/>
      <c r="AB318" s="85"/>
      <c r="AC318" s="85"/>
      <c r="AD318" s="85"/>
    </row>
    <row r="319" spans="1:30" outlineLevel="1">
      <c r="A319" s="82"/>
      <c r="B319" s="84" t="str">
        <f t="shared" ref="B319:B401" si="16">IF(ISBLANK(A319),"",A319)</f>
        <v/>
      </c>
      <c r="C319" s="189"/>
      <c r="D319" s="80"/>
      <c r="E319" s="82"/>
      <c r="F319" s="82"/>
      <c r="G319" s="106"/>
      <c r="H319" s="106"/>
      <c r="I319" s="81"/>
      <c r="J319" s="82"/>
      <c r="K319" s="106"/>
      <c r="L319" s="106"/>
      <c r="M319" s="106"/>
      <c r="N319" s="106"/>
      <c r="O319" s="83"/>
      <c r="P319" s="89" t="s">
        <v>224</v>
      </c>
      <c r="Q319" s="84"/>
      <c r="R319" s="85"/>
      <c r="S319" s="113"/>
      <c r="T319" s="113"/>
      <c r="U319" s="150"/>
      <c r="V319" s="150"/>
      <c r="W319" s="150"/>
      <c r="X319" s="113"/>
      <c r="Y319" s="85"/>
      <c r="Z319" s="85"/>
      <c r="AA319" s="85"/>
      <c r="AB319" s="85"/>
      <c r="AC319" s="85"/>
      <c r="AD319" s="85"/>
    </row>
    <row r="320" spans="1:30" ht="90" outlineLevel="1">
      <c r="A320" s="102">
        <v>101</v>
      </c>
      <c r="B320" s="84">
        <f t="shared" si="16"/>
        <v>101</v>
      </c>
      <c r="C320" s="189" t="str">
        <f t="shared" ref="C320:C400" si="17">IF(ISBLANK(B320), "", IF(B320&lt;10, "IVF00" &amp; B320, IF(AND(B320&gt;=10, B320&lt;=99), "IVF0" &amp; B320, IF(B320&gt;99, "IVF" &amp; B320))))</f>
        <v>IVF101</v>
      </c>
      <c r="D320" s="80" t="s">
        <v>94</v>
      </c>
      <c r="E320" s="102">
        <v>60</v>
      </c>
      <c r="F320" s="101" t="s">
        <v>7</v>
      </c>
      <c r="G320" s="103">
        <v>1755</v>
      </c>
      <c r="H320" s="104">
        <f>ROUND(E320*G320,0)</f>
        <v>105300</v>
      </c>
      <c r="I320" s="81">
        <f>34+19</f>
        <v>53</v>
      </c>
      <c r="J320" s="102" t="str">
        <f>F320</f>
        <v>No</v>
      </c>
      <c r="K320" s="104">
        <f>G320</f>
        <v>1755</v>
      </c>
      <c r="L320" s="104">
        <f>ROUND(I320*K320,0)</f>
        <v>93015</v>
      </c>
      <c r="M320" s="106">
        <f>IF(L320&gt;H320,L320-H320,0)</f>
        <v>0</v>
      </c>
      <c r="N320" s="104">
        <f>IF(H320&gt;L320,H320-L320,0)</f>
        <v>12285</v>
      </c>
      <c r="O320" s="83" t="s">
        <v>624</v>
      </c>
      <c r="P320" s="89" t="s">
        <v>224</v>
      </c>
      <c r="Q320" s="84"/>
      <c r="R320" s="85"/>
      <c r="S320" s="113"/>
      <c r="T320" s="113"/>
      <c r="U320" s="150"/>
      <c r="V320" s="150"/>
      <c r="W320" s="150"/>
      <c r="X320" s="113"/>
      <c r="Y320" s="85"/>
      <c r="Z320" s="85"/>
      <c r="AA320" s="85"/>
      <c r="AB320" s="85"/>
      <c r="AC320" s="85"/>
      <c r="AD320" s="85"/>
    </row>
    <row r="321" spans="1:30" ht="15.6" outlineLevel="1">
      <c r="A321" s="102"/>
      <c r="B321" s="84"/>
      <c r="C321" s="189"/>
      <c r="D321" s="186" t="s">
        <v>660</v>
      </c>
      <c r="E321" s="102"/>
      <c r="F321" s="101"/>
      <c r="G321" s="103"/>
      <c r="H321" s="104"/>
      <c r="I321" s="81"/>
      <c r="J321" s="102"/>
      <c r="K321" s="104"/>
      <c r="L321" s="104"/>
      <c r="M321" s="106"/>
      <c r="N321" s="104"/>
      <c r="O321" s="83"/>
      <c r="P321" s="89" t="s">
        <v>224</v>
      </c>
      <c r="Q321" s="84"/>
      <c r="R321" s="85"/>
      <c r="S321" s="113"/>
      <c r="T321" s="113"/>
      <c r="U321" s="150"/>
      <c r="V321" s="150"/>
      <c r="W321" s="150"/>
      <c r="X321" s="113"/>
      <c r="Y321" s="85"/>
      <c r="Z321" s="85"/>
      <c r="AA321" s="85"/>
      <c r="AB321" s="85"/>
      <c r="AC321" s="85"/>
      <c r="AD321" s="85"/>
    </row>
    <row r="322" spans="1:30" outlineLevel="1">
      <c r="A322" s="82"/>
      <c r="B322" s="84" t="str">
        <f t="shared" si="16"/>
        <v/>
      </c>
      <c r="C322" s="189"/>
      <c r="D322" s="80"/>
      <c r="E322" s="82"/>
      <c r="F322" s="82"/>
      <c r="G322" s="106"/>
      <c r="H322" s="106"/>
      <c r="I322" s="81"/>
      <c r="J322" s="82"/>
      <c r="K322" s="106"/>
      <c r="L322" s="106"/>
      <c r="M322" s="106"/>
      <c r="N322" s="106"/>
      <c r="O322" s="83"/>
      <c r="P322" s="89" t="s">
        <v>224</v>
      </c>
      <c r="Q322" s="84"/>
      <c r="R322" s="85"/>
      <c r="S322" s="113"/>
      <c r="T322" s="113"/>
      <c r="U322" s="150"/>
      <c r="V322" s="150"/>
      <c r="W322" s="150"/>
      <c r="X322" s="113"/>
      <c r="Y322" s="85"/>
      <c r="Z322" s="85"/>
      <c r="AA322" s="85"/>
      <c r="AB322" s="85"/>
      <c r="AC322" s="85"/>
      <c r="AD322" s="85"/>
    </row>
    <row r="323" spans="1:30" ht="90" outlineLevel="1">
      <c r="A323" s="102">
        <v>102</v>
      </c>
      <c r="B323" s="84">
        <f t="shared" si="16"/>
        <v>102</v>
      </c>
      <c r="C323" s="189" t="str">
        <f t="shared" si="17"/>
        <v>IVF102</v>
      </c>
      <c r="D323" s="80" t="s">
        <v>95</v>
      </c>
      <c r="E323" s="102">
        <v>10</v>
      </c>
      <c r="F323" s="101" t="s">
        <v>7</v>
      </c>
      <c r="G323" s="103">
        <v>3092</v>
      </c>
      <c r="H323" s="104">
        <f>ROUND(E323*G323,0)</f>
        <v>30920</v>
      </c>
      <c r="I323" s="81">
        <v>0</v>
      </c>
      <c r="J323" s="102" t="str">
        <f>F323</f>
        <v>No</v>
      </c>
      <c r="K323" s="104">
        <f>G323</f>
        <v>3092</v>
      </c>
      <c r="L323" s="104">
        <f>ROUND(I323*K323,0)</f>
        <v>0</v>
      </c>
      <c r="M323" s="106">
        <f>IF(L323&gt;H323,L323-H323,0)</f>
        <v>0</v>
      </c>
      <c r="N323" s="104">
        <f>IF(H323&gt;L323,H323-L323,0)</f>
        <v>30920</v>
      </c>
      <c r="O323" s="83" t="s">
        <v>769</v>
      </c>
      <c r="P323" s="89" t="s">
        <v>224</v>
      </c>
      <c r="Q323" s="84"/>
      <c r="R323" s="85"/>
      <c r="S323" s="113"/>
      <c r="T323" s="113"/>
      <c r="U323" s="150"/>
      <c r="V323" s="150"/>
      <c r="W323" s="150"/>
      <c r="X323" s="113"/>
      <c r="Y323" s="85"/>
      <c r="Z323" s="85"/>
      <c r="AA323" s="85"/>
      <c r="AB323" s="85"/>
      <c r="AC323" s="85"/>
      <c r="AD323" s="85"/>
    </row>
    <row r="324" spans="1:30" outlineLevel="1">
      <c r="A324" s="82"/>
      <c r="B324" s="84" t="str">
        <f t="shared" si="16"/>
        <v/>
      </c>
      <c r="C324" s="189"/>
      <c r="D324" s="80"/>
      <c r="E324" s="82"/>
      <c r="F324" s="82"/>
      <c r="G324" s="106"/>
      <c r="H324" s="106"/>
      <c r="I324" s="81"/>
      <c r="J324" s="82"/>
      <c r="K324" s="106"/>
      <c r="L324" s="106"/>
      <c r="M324" s="106"/>
      <c r="N324" s="106"/>
      <c r="O324" s="83"/>
      <c r="P324" s="89" t="s">
        <v>224</v>
      </c>
      <c r="Q324" s="84"/>
      <c r="R324" s="85"/>
      <c r="S324" s="113"/>
      <c r="T324" s="113"/>
      <c r="U324" s="150"/>
      <c r="V324" s="150"/>
      <c r="W324" s="150"/>
      <c r="X324" s="113"/>
      <c r="Y324" s="85"/>
      <c r="Z324" s="85"/>
      <c r="AA324" s="85"/>
      <c r="AB324" s="85"/>
      <c r="AC324" s="85"/>
      <c r="AD324" s="85"/>
    </row>
    <row r="325" spans="1:30" ht="75" outlineLevel="1">
      <c r="A325" s="102">
        <v>103</v>
      </c>
      <c r="B325" s="84">
        <f t="shared" si="16"/>
        <v>103</v>
      </c>
      <c r="C325" s="189" t="str">
        <f t="shared" si="17"/>
        <v>IVF103</v>
      </c>
      <c r="D325" s="80" t="s">
        <v>96</v>
      </c>
      <c r="E325" s="102">
        <v>350</v>
      </c>
      <c r="F325" s="101" t="s">
        <v>3</v>
      </c>
      <c r="G325" s="103">
        <v>40</v>
      </c>
      <c r="H325" s="104">
        <f>ROUND(E325*G325,0)</f>
        <v>14000</v>
      </c>
      <c r="I325" s="81">
        <v>0</v>
      </c>
      <c r="J325" s="102" t="str">
        <f>F325</f>
        <v>Rmt</v>
      </c>
      <c r="K325" s="104">
        <f>G325</f>
        <v>40</v>
      </c>
      <c r="L325" s="104">
        <f>ROUND(I325*K325,0)</f>
        <v>0</v>
      </c>
      <c r="M325" s="106">
        <f>IF(L325&gt;H325,L325-H325,0)</f>
        <v>0</v>
      </c>
      <c r="N325" s="104">
        <f>IF(H325&gt;L325,H325-L325,0)</f>
        <v>14000</v>
      </c>
      <c r="O325" s="83" t="s">
        <v>769</v>
      </c>
      <c r="P325" s="89" t="s">
        <v>224</v>
      </c>
      <c r="Q325" s="84"/>
      <c r="R325" s="85"/>
      <c r="S325" s="113"/>
      <c r="T325" s="113"/>
      <c r="U325" s="150"/>
      <c r="V325" s="150"/>
      <c r="W325" s="150"/>
      <c r="X325" s="113"/>
      <c r="Y325" s="85"/>
      <c r="Z325" s="85"/>
      <c r="AA325" s="85"/>
      <c r="AB325" s="85"/>
      <c r="AC325" s="85"/>
      <c r="AD325" s="85"/>
    </row>
    <row r="326" spans="1:30" outlineLevel="1">
      <c r="A326" s="82"/>
      <c r="B326" s="84" t="str">
        <f t="shared" si="16"/>
        <v/>
      </c>
      <c r="C326" s="189"/>
      <c r="D326" s="80"/>
      <c r="E326" s="82"/>
      <c r="F326" s="82"/>
      <c r="G326" s="106"/>
      <c r="H326" s="106"/>
      <c r="I326" s="81"/>
      <c r="J326" s="82"/>
      <c r="K326" s="106"/>
      <c r="L326" s="106"/>
      <c r="M326" s="106"/>
      <c r="N326" s="106"/>
      <c r="O326" s="83"/>
      <c r="P326" s="89" t="s">
        <v>224</v>
      </c>
      <c r="Q326" s="84"/>
      <c r="R326" s="85"/>
      <c r="S326" s="113"/>
      <c r="T326" s="113"/>
      <c r="U326" s="150"/>
      <c r="V326" s="150"/>
      <c r="W326" s="150"/>
      <c r="X326" s="113"/>
      <c r="Y326" s="85"/>
      <c r="Z326" s="85"/>
      <c r="AA326" s="85"/>
      <c r="AB326" s="85"/>
      <c r="AC326" s="85"/>
      <c r="AD326" s="85"/>
    </row>
    <row r="327" spans="1:30" ht="157.05000000000001" customHeight="1" outlineLevel="1">
      <c r="A327" s="102">
        <v>104</v>
      </c>
      <c r="B327" s="84">
        <f t="shared" si="16"/>
        <v>104</v>
      </c>
      <c r="C327" s="189" t="str">
        <f t="shared" si="17"/>
        <v>IVF104</v>
      </c>
      <c r="D327" s="80" t="s">
        <v>663</v>
      </c>
      <c r="E327" s="102">
        <v>600</v>
      </c>
      <c r="F327" s="101" t="s">
        <v>3</v>
      </c>
      <c r="G327" s="103">
        <v>177</v>
      </c>
      <c r="H327" s="104">
        <f>ROUND(E327*G327,0)</f>
        <v>106200</v>
      </c>
      <c r="I327" s="81">
        <v>600</v>
      </c>
      <c r="J327" s="102" t="str">
        <f>F327</f>
        <v>Rmt</v>
      </c>
      <c r="K327" s="104">
        <f>G327</f>
        <v>177</v>
      </c>
      <c r="L327" s="104">
        <f t="shared" ref="L327:L343" si="18">ROUND(I327*K327,0)</f>
        <v>106200</v>
      </c>
      <c r="M327" s="106">
        <f t="shared" ref="M327:M343" si="19">IF(L327&gt;H327,L327-H327,0)</f>
        <v>0</v>
      </c>
      <c r="N327" s="104">
        <f t="shared" ref="N327:N343" si="20">IF(H327&gt;L327,H327-L327,0)</f>
        <v>0</v>
      </c>
      <c r="O327" s="740" t="s">
        <v>770</v>
      </c>
      <c r="P327" s="89" t="s">
        <v>224</v>
      </c>
      <c r="Q327" s="84"/>
      <c r="R327" s="85"/>
      <c r="S327" s="113"/>
      <c r="T327" s="113"/>
      <c r="U327" s="150"/>
      <c r="V327" s="150"/>
      <c r="W327" s="150"/>
      <c r="X327" s="113"/>
      <c r="Y327" s="85"/>
      <c r="Z327" s="85"/>
      <c r="AA327" s="85"/>
      <c r="AB327" s="85"/>
      <c r="AC327" s="85"/>
      <c r="AD327" s="85"/>
    </row>
    <row r="328" spans="1:30" ht="15.6" outlineLevel="1">
      <c r="A328" s="82"/>
      <c r="B328" s="84" t="str">
        <f t="shared" si="16"/>
        <v/>
      </c>
      <c r="C328" s="189"/>
      <c r="D328" s="110" t="s">
        <v>184</v>
      </c>
      <c r="E328" s="82"/>
      <c r="F328" s="82"/>
      <c r="G328" s="106"/>
      <c r="H328" s="106"/>
      <c r="I328" s="81">
        <v>37.1</v>
      </c>
      <c r="J328" s="82" t="s">
        <v>3</v>
      </c>
      <c r="K328" s="103">
        <v>177</v>
      </c>
      <c r="L328" s="104">
        <f t="shared" si="18"/>
        <v>6567</v>
      </c>
      <c r="M328" s="106">
        <f t="shared" si="19"/>
        <v>6567</v>
      </c>
      <c r="N328" s="104">
        <f t="shared" si="20"/>
        <v>0</v>
      </c>
      <c r="O328" s="741"/>
      <c r="P328" s="89" t="s">
        <v>224</v>
      </c>
      <c r="Q328" s="84"/>
      <c r="R328" s="85"/>
      <c r="S328" s="113"/>
      <c r="T328" s="113"/>
      <c r="U328" s="150"/>
      <c r="V328" s="150"/>
      <c r="W328" s="150"/>
      <c r="X328" s="113"/>
      <c r="Y328" s="85"/>
      <c r="Z328" s="85"/>
      <c r="AA328" s="85"/>
      <c r="AB328" s="85"/>
      <c r="AC328" s="85"/>
      <c r="AD328" s="85"/>
    </row>
    <row r="329" spans="1:30" ht="15.6" outlineLevel="1">
      <c r="A329" s="82"/>
      <c r="B329" s="84" t="str">
        <f t="shared" si="16"/>
        <v/>
      </c>
      <c r="C329" s="189"/>
      <c r="D329" s="186" t="s">
        <v>664</v>
      </c>
      <c r="E329" s="82"/>
      <c r="F329" s="82"/>
      <c r="G329" s="106"/>
      <c r="H329" s="106"/>
      <c r="I329" s="81"/>
      <c r="J329" s="82"/>
      <c r="K329" s="103"/>
      <c r="L329" s="104"/>
      <c r="M329" s="106"/>
      <c r="N329" s="104"/>
      <c r="O329" s="83"/>
      <c r="P329" s="89" t="s">
        <v>224</v>
      </c>
      <c r="Q329" s="84"/>
      <c r="R329" s="85"/>
      <c r="S329" s="113"/>
      <c r="T329" s="113"/>
      <c r="U329" s="150"/>
      <c r="V329" s="150"/>
      <c r="W329" s="150"/>
      <c r="X329" s="113"/>
      <c r="Y329" s="85"/>
      <c r="Z329" s="85"/>
      <c r="AA329" s="85"/>
      <c r="AB329" s="85"/>
      <c r="AC329" s="85"/>
      <c r="AD329" s="85"/>
    </row>
    <row r="330" spans="1:30" ht="15.6" outlineLevel="1">
      <c r="A330" s="82"/>
      <c r="B330" s="84"/>
      <c r="C330" s="189"/>
      <c r="D330" s="186"/>
      <c r="E330" s="82"/>
      <c r="F330" s="82"/>
      <c r="G330" s="106"/>
      <c r="H330" s="106"/>
      <c r="I330" s="81"/>
      <c r="J330" s="82"/>
      <c r="K330" s="103"/>
      <c r="L330" s="104"/>
      <c r="M330" s="106"/>
      <c r="N330" s="104"/>
      <c r="O330" s="260"/>
      <c r="P330" s="89" t="s">
        <v>224</v>
      </c>
      <c r="Q330" s="84"/>
      <c r="R330" s="85"/>
      <c r="S330" s="113"/>
      <c r="T330" s="113"/>
      <c r="U330" s="150"/>
      <c r="V330" s="150"/>
      <c r="W330" s="150"/>
      <c r="X330" s="113"/>
      <c r="Y330" s="85"/>
      <c r="Z330" s="85"/>
      <c r="AA330" s="85"/>
      <c r="AB330" s="85"/>
      <c r="AC330" s="85"/>
      <c r="AD330" s="85"/>
    </row>
    <row r="331" spans="1:30" ht="169.05" customHeight="1" outlineLevel="1">
      <c r="A331" s="102">
        <v>105</v>
      </c>
      <c r="B331" s="84">
        <f t="shared" si="16"/>
        <v>105</v>
      </c>
      <c r="C331" s="189" t="str">
        <f t="shared" si="17"/>
        <v>IVF105</v>
      </c>
      <c r="D331" s="80" t="s">
        <v>97</v>
      </c>
      <c r="E331" s="102">
        <v>1200</v>
      </c>
      <c r="F331" s="101" t="s">
        <v>3</v>
      </c>
      <c r="G331" s="103">
        <v>255</v>
      </c>
      <c r="H331" s="104">
        <f>ROUND(E331*G331,0)</f>
        <v>306000</v>
      </c>
      <c r="I331" s="81">
        <v>1200</v>
      </c>
      <c r="J331" s="102" t="str">
        <f>F331</f>
        <v>Rmt</v>
      </c>
      <c r="K331" s="104">
        <f>G331</f>
        <v>255</v>
      </c>
      <c r="L331" s="104">
        <f t="shared" si="18"/>
        <v>306000</v>
      </c>
      <c r="M331" s="106">
        <f t="shared" si="19"/>
        <v>0</v>
      </c>
      <c r="N331" s="104">
        <f t="shared" si="20"/>
        <v>0</v>
      </c>
      <c r="O331" s="740" t="s">
        <v>771</v>
      </c>
      <c r="P331" s="89" t="s">
        <v>224</v>
      </c>
      <c r="Q331" s="84"/>
      <c r="R331" s="85"/>
      <c r="S331" s="113"/>
      <c r="T331" s="113"/>
      <c r="U331" s="150"/>
      <c r="V331" s="150"/>
      <c r="W331" s="150"/>
      <c r="X331" s="113"/>
      <c r="Y331" s="85"/>
      <c r="Z331" s="85"/>
      <c r="AA331" s="85"/>
      <c r="AB331" s="85"/>
      <c r="AC331" s="85"/>
      <c r="AD331" s="85"/>
    </row>
    <row r="332" spans="1:30" ht="15.6" outlineLevel="1">
      <c r="A332" s="82"/>
      <c r="B332" s="84" t="str">
        <f t="shared" si="16"/>
        <v/>
      </c>
      <c r="C332" s="189"/>
      <c r="D332" s="110" t="s">
        <v>184</v>
      </c>
      <c r="E332" s="82"/>
      <c r="F332" s="82"/>
      <c r="G332" s="106"/>
      <c r="H332" s="106"/>
      <c r="I332" s="81">
        <v>149.1</v>
      </c>
      <c r="J332" s="82" t="s">
        <v>3</v>
      </c>
      <c r="K332" s="103">
        <v>255</v>
      </c>
      <c r="L332" s="104">
        <f t="shared" si="18"/>
        <v>38021</v>
      </c>
      <c r="M332" s="106">
        <f t="shared" si="19"/>
        <v>38021</v>
      </c>
      <c r="N332" s="104">
        <f t="shared" si="20"/>
        <v>0</v>
      </c>
      <c r="O332" s="741"/>
      <c r="P332" s="89" t="s">
        <v>224</v>
      </c>
      <c r="Q332" s="84"/>
      <c r="R332" s="85"/>
      <c r="S332" s="113"/>
      <c r="T332" s="113"/>
      <c r="U332" s="150"/>
      <c r="V332" s="150"/>
      <c r="W332" s="150"/>
      <c r="X332" s="113"/>
      <c r="Y332" s="85"/>
      <c r="Z332" s="85"/>
      <c r="AA332" s="85"/>
      <c r="AB332" s="85"/>
      <c r="AC332" s="85"/>
      <c r="AD332" s="85"/>
    </row>
    <row r="333" spans="1:30" ht="15.6" outlineLevel="1">
      <c r="A333" s="82"/>
      <c r="B333" s="84"/>
      <c r="C333" s="189"/>
      <c r="D333" s="186" t="s">
        <v>659</v>
      </c>
      <c r="E333" s="82"/>
      <c r="F333" s="82"/>
      <c r="G333" s="106"/>
      <c r="H333" s="106"/>
      <c r="I333" s="81"/>
      <c r="J333" s="82"/>
      <c r="K333" s="103"/>
      <c r="L333" s="104"/>
      <c r="M333" s="106"/>
      <c r="N333" s="104"/>
      <c r="O333" s="261"/>
      <c r="P333" s="89" t="s">
        <v>224</v>
      </c>
      <c r="Q333" s="84"/>
      <c r="R333" s="85"/>
      <c r="S333" s="113"/>
      <c r="T333" s="113"/>
      <c r="U333" s="150"/>
      <c r="V333" s="150"/>
      <c r="W333" s="150"/>
      <c r="X333" s="113"/>
      <c r="Y333" s="85"/>
      <c r="Z333" s="85"/>
      <c r="AA333" s="85"/>
      <c r="AB333" s="85"/>
      <c r="AC333" s="85"/>
      <c r="AD333" s="85"/>
    </row>
    <row r="334" spans="1:30" ht="15.6" outlineLevel="1">
      <c r="A334" s="82"/>
      <c r="B334" s="84" t="str">
        <f t="shared" si="16"/>
        <v/>
      </c>
      <c r="C334" s="189"/>
      <c r="D334" s="110"/>
      <c r="E334" s="82"/>
      <c r="F334" s="82"/>
      <c r="G334" s="106"/>
      <c r="H334" s="106"/>
      <c r="I334" s="81"/>
      <c r="J334" s="82"/>
      <c r="K334" s="103"/>
      <c r="L334" s="104"/>
      <c r="M334" s="106"/>
      <c r="N334" s="104"/>
      <c r="O334" s="83"/>
      <c r="P334" s="89" t="s">
        <v>224</v>
      </c>
      <c r="Q334" s="84"/>
      <c r="R334" s="85"/>
      <c r="S334" s="113"/>
      <c r="T334" s="113"/>
      <c r="U334" s="150"/>
      <c r="V334" s="150"/>
      <c r="W334" s="150"/>
      <c r="X334" s="113"/>
      <c r="Y334" s="85"/>
      <c r="Z334" s="85"/>
      <c r="AA334" s="85"/>
      <c r="AB334" s="85"/>
      <c r="AC334" s="85"/>
      <c r="AD334" s="85"/>
    </row>
    <row r="335" spans="1:30" ht="99" customHeight="1" outlineLevel="1">
      <c r="A335" s="102">
        <v>106</v>
      </c>
      <c r="B335" s="84">
        <f t="shared" si="16"/>
        <v>106</v>
      </c>
      <c r="C335" s="189" t="str">
        <f t="shared" si="17"/>
        <v>IVF106</v>
      </c>
      <c r="D335" s="80" t="s">
        <v>98</v>
      </c>
      <c r="E335" s="102">
        <v>60</v>
      </c>
      <c r="F335" s="101" t="s">
        <v>3</v>
      </c>
      <c r="G335" s="103">
        <v>606</v>
      </c>
      <c r="H335" s="104">
        <f>ROUND(E335*G335,0)</f>
        <v>36360</v>
      </c>
      <c r="I335" s="81">
        <v>60</v>
      </c>
      <c r="J335" s="102" t="str">
        <f>F335</f>
        <v>Rmt</v>
      </c>
      <c r="K335" s="104">
        <f>G335</f>
        <v>606</v>
      </c>
      <c r="L335" s="104">
        <f t="shared" si="18"/>
        <v>36360</v>
      </c>
      <c r="M335" s="106">
        <f t="shared" si="19"/>
        <v>0</v>
      </c>
      <c r="N335" s="104">
        <f t="shared" si="20"/>
        <v>0</v>
      </c>
      <c r="O335" s="740" t="s">
        <v>772</v>
      </c>
      <c r="P335" s="89" t="s">
        <v>224</v>
      </c>
      <c r="Q335" s="84"/>
      <c r="R335" s="85"/>
      <c r="S335" s="113"/>
      <c r="T335" s="113">
        <f>333.3-60</f>
        <v>273.3</v>
      </c>
      <c r="U335" s="150"/>
      <c r="V335" s="150"/>
      <c r="W335" s="150"/>
      <c r="X335" s="113"/>
      <c r="Y335" s="85"/>
      <c r="Z335" s="85"/>
      <c r="AA335" s="85"/>
      <c r="AB335" s="85"/>
      <c r="AC335" s="85"/>
      <c r="AD335" s="85"/>
    </row>
    <row r="336" spans="1:30" ht="15.6" outlineLevel="1">
      <c r="A336" s="82"/>
      <c r="B336" s="84" t="str">
        <f t="shared" si="16"/>
        <v/>
      </c>
      <c r="C336" s="189"/>
      <c r="D336" s="110" t="s">
        <v>184</v>
      </c>
      <c r="E336" s="82"/>
      <c r="F336" s="82"/>
      <c r="G336" s="106"/>
      <c r="H336" s="106"/>
      <c r="I336" s="81">
        <v>273.3</v>
      </c>
      <c r="J336" s="82" t="s">
        <v>3</v>
      </c>
      <c r="K336" s="103">
        <v>606</v>
      </c>
      <c r="L336" s="104">
        <f t="shared" si="18"/>
        <v>165620</v>
      </c>
      <c r="M336" s="106">
        <f t="shared" si="19"/>
        <v>165620</v>
      </c>
      <c r="N336" s="104">
        <f t="shared" si="20"/>
        <v>0</v>
      </c>
      <c r="O336" s="741"/>
      <c r="P336" s="89" t="s">
        <v>224</v>
      </c>
      <c r="Q336" s="84"/>
      <c r="R336" s="85"/>
      <c r="S336" s="113"/>
      <c r="T336" s="113"/>
      <c r="U336" s="150"/>
      <c r="V336" s="150"/>
      <c r="W336" s="150"/>
      <c r="X336" s="113"/>
      <c r="Y336" s="85"/>
      <c r="Z336" s="85"/>
      <c r="AA336" s="85"/>
      <c r="AB336" s="85"/>
      <c r="AC336" s="85"/>
      <c r="AD336" s="85"/>
    </row>
    <row r="337" spans="1:32" ht="15.6" outlineLevel="1">
      <c r="A337" s="82"/>
      <c r="B337" s="84"/>
      <c r="C337" s="189"/>
      <c r="D337" s="186" t="s">
        <v>662</v>
      </c>
      <c r="E337" s="82"/>
      <c r="F337" s="82"/>
      <c r="G337" s="106"/>
      <c r="H337" s="106"/>
      <c r="I337" s="81"/>
      <c r="J337" s="82"/>
      <c r="K337" s="103"/>
      <c r="L337" s="104"/>
      <c r="M337" s="106"/>
      <c r="N337" s="104"/>
      <c r="O337" s="261"/>
      <c r="P337" s="89" t="s">
        <v>224</v>
      </c>
      <c r="Q337" s="84"/>
      <c r="R337" s="85"/>
      <c r="S337" s="113"/>
      <c r="T337" s="113"/>
      <c r="U337" s="150"/>
      <c r="V337" s="150"/>
      <c r="W337" s="150"/>
      <c r="X337" s="113"/>
      <c r="Y337" s="85"/>
      <c r="Z337" s="85"/>
      <c r="AA337" s="85"/>
      <c r="AB337" s="85"/>
      <c r="AC337" s="85"/>
      <c r="AD337" s="85"/>
    </row>
    <row r="338" spans="1:32" ht="15.6" outlineLevel="1">
      <c r="A338" s="82"/>
      <c r="B338" s="84" t="str">
        <f t="shared" si="16"/>
        <v/>
      </c>
      <c r="C338" s="189"/>
      <c r="D338" s="110"/>
      <c r="E338" s="82"/>
      <c r="F338" s="82"/>
      <c r="G338" s="106"/>
      <c r="H338" s="106"/>
      <c r="I338" s="81"/>
      <c r="J338" s="82"/>
      <c r="K338" s="103"/>
      <c r="L338" s="104"/>
      <c r="M338" s="106"/>
      <c r="N338" s="104"/>
      <c r="O338" s="83"/>
      <c r="P338" s="89" t="s">
        <v>224</v>
      </c>
      <c r="Q338" s="84"/>
      <c r="R338" s="85"/>
      <c r="S338" s="113"/>
      <c r="T338" s="113"/>
      <c r="U338" s="150"/>
      <c r="V338" s="150"/>
      <c r="W338" s="150"/>
      <c r="X338" s="113"/>
      <c r="Y338" s="85"/>
      <c r="Z338" s="85"/>
      <c r="AA338" s="85"/>
      <c r="AB338" s="85"/>
      <c r="AC338" s="85"/>
      <c r="AD338" s="85"/>
    </row>
    <row r="339" spans="1:32" ht="105" outlineLevel="1">
      <c r="A339" s="102">
        <v>107</v>
      </c>
      <c r="B339" s="84">
        <f t="shared" si="16"/>
        <v>107</v>
      </c>
      <c r="C339" s="189" t="str">
        <f t="shared" si="17"/>
        <v>IVF107</v>
      </c>
      <c r="D339" s="80" t="s">
        <v>99</v>
      </c>
      <c r="E339" s="102">
        <v>40</v>
      </c>
      <c r="F339" s="101" t="s">
        <v>3</v>
      </c>
      <c r="G339" s="103">
        <v>967</v>
      </c>
      <c r="H339" s="104">
        <f>ROUND(E339*G339,0)</f>
        <v>38680</v>
      </c>
      <c r="I339" s="81">
        <v>40</v>
      </c>
      <c r="J339" s="102" t="str">
        <f>F339</f>
        <v>Rmt</v>
      </c>
      <c r="K339" s="104">
        <f>G339</f>
        <v>967</v>
      </c>
      <c r="L339" s="104">
        <f t="shared" si="18"/>
        <v>38680</v>
      </c>
      <c r="M339" s="106">
        <f t="shared" si="19"/>
        <v>0</v>
      </c>
      <c r="N339" s="104">
        <f t="shared" si="20"/>
        <v>0</v>
      </c>
      <c r="O339" s="740" t="s">
        <v>772</v>
      </c>
      <c r="P339" s="89" t="s">
        <v>224</v>
      </c>
      <c r="Q339" s="84"/>
      <c r="R339" s="85"/>
      <c r="S339" s="113"/>
      <c r="T339" s="113"/>
      <c r="U339" s="150"/>
      <c r="V339" s="150"/>
      <c r="W339" s="150"/>
      <c r="X339" s="113"/>
      <c r="Y339" s="85"/>
      <c r="Z339" s="85"/>
      <c r="AA339" s="85"/>
      <c r="AB339" s="85"/>
      <c r="AC339" s="85"/>
      <c r="AD339" s="85"/>
    </row>
    <row r="340" spans="1:32" ht="15.6" outlineLevel="1">
      <c r="A340" s="82"/>
      <c r="B340" s="84" t="str">
        <f t="shared" si="16"/>
        <v/>
      </c>
      <c r="C340" s="189"/>
      <c r="D340" s="110" t="s">
        <v>184</v>
      </c>
      <c r="E340" s="82"/>
      <c r="F340" s="82"/>
      <c r="G340" s="106"/>
      <c r="H340" s="106"/>
      <c r="I340" s="81">
        <v>105.1</v>
      </c>
      <c r="J340" s="82" t="s">
        <v>3</v>
      </c>
      <c r="K340" s="103">
        <v>967</v>
      </c>
      <c r="L340" s="104">
        <f t="shared" si="18"/>
        <v>101632</v>
      </c>
      <c r="M340" s="106">
        <f t="shared" si="19"/>
        <v>101632</v>
      </c>
      <c r="N340" s="104">
        <f t="shared" si="20"/>
        <v>0</v>
      </c>
      <c r="O340" s="741"/>
      <c r="P340" s="89" t="s">
        <v>224</v>
      </c>
      <c r="Q340" s="84"/>
      <c r="R340" s="85"/>
      <c r="S340" s="113"/>
      <c r="T340" s="113"/>
      <c r="U340" s="150"/>
      <c r="V340" s="150"/>
      <c r="W340" s="150"/>
      <c r="X340" s="113"/>
      <c r="Y340" s="85"/>
      <c r="Z340" s="85"/>
      <c r="AA340" s="85"/>
      <c r="AB340" s="85"/>
      <c r="AC340" s="85"/>
      <c r="AD340" s="85"/>
    </row>
    <row r="341" spans="1:32" ht="15.6" outlineLevel="1">
      <c r="A341" s="82"/>
      <c r="B341" s="84"/>
      <c r="C341" s="189"/>
      <c r="D341" s="186" t="s">
        <v>645</v>
      </c>
      <c r="E341" s="82"/>
      <c r="F341" s="82"/>
      <c r="G341" s="106"/>
      <c r="H341" s="106"/>
      <c r="I341" s="81"/>
      <c r="J341" s="82"/>
      <c r="K341" s="103"/>
      <c r="L341" s="104"/>
      <c r="M341" s="106"/>
      <c r="N341" s="104"/>
      <c r="O341" s="261"/>
      <c r="P341" s="89" t="s">
        <v>224</v>
      </c>
      <c r="Q341" s="84"/>
      <c r="R341" s="85"/>
      <c r="S341" s="113"/>
      <c r="T341" s="113"/>
      <c r="U341" s="150"/>
      <c r="V341" s="150"/>
      <c r="W341" s="150"/>
      <c r="X341" s="113"/>
      <c r="Y341" s="85"/>
      <c r="Z341" s="85"/>
      <c r="AA341" s="85"/>
      <c r="AB341" s="85"/>
      <c r="AC341" s="85"/>
      <c r="AD341" s="85"/>
    </row>
    <row r="342" spans="1:32" ht="15.6" outlineLevel="1">
      <c r="A342" s="82"/>
      <c r="B342" s="84" t="str">
        <f t="shared" si="16"/>
        <v/>
      </c>
      <c r="C342" s="189"/>
      <c r="D342" s="110"/>
      <c r="E342" s="82"/>
      <c r="F342" s="82"/>
      <c r="G342" s="106"/>
      <c r="H342" s="106"/>
      <c r="I342" s="81"/>
      <c r="J342" s="82"/>
      <c r="K342" s="103"/>
      <c r="L342" s="104"/>
      <c r="M342" s="106"/>
      <c r="N342" s="104"/>
      <c r="O342" s="83"/>
      <c r="P342" s="89" t="s">
        <v>224</v>
      </c>
      <c r="Q342" s="84"/>
      <c r="R342" s="85"/>
      <c r="S342" s="113"/>
      <c r="T342" s="113"/>
      <c r="U342" s="150"/>
      <c r="V342" s="150"/>
      <c r="W342" s="150"/>
      <c r="X342" s="113"/>
      <c r="Y342" s="85"/>
      <c r="Z342" s="85"/>
      <c r="AA342" s="85"/>
      <c r="AB342" s="85"/>
      <c r="AC342" s="85"/>
      <c r="AD342" s="85"/>
    </row>
    <row r="343" spans="1:32" ht="75" outlineLevel="1">
      <c r="A343" s="102">
        <v>108</v>
      </c>
      <c r="B343" s="84">
        <f t="shared" si="16"/>
        <v>108</v>
      </c>
      <c r="C343" s="189" t="str">
        <f t="shared" si="17"/>
        <v>IVF108</v>
      </c>
      <c r="D343" s="80" t="s">
        <v>100</v>
      </c>
      <c r="E343" s="102">
        <v>5</v>
      </c>
      <c r="F343" s="101" t="s">
        <v>7</v>
      </c>
      <c r="G343" s="103">
        <v>2562</v>
      </c>
      <c r="H343" s="104">
        <f>ROUND(E343*G343,0)</f>
        <v>12810</v>
      </c>
      <c r="I343" s="81">
        <v>1</v>
      </c>
      <c r="J343" s="102" t="str">
        <f>F343</f>
        <v>No</v>
      </c>
      <c r="K343" s="104">
        <f>G343</f>
        <v>2562</v>
      </c>
      <c r="L343" s="104">
        <f t="shared" si="18"/>
        <v>2562</v>
      </c>
      <c r="M343" s="106">
        <f t="shared" si="19"/>
        <v>0</v>
      </c>
      <c r="N343" s="104">
        <f t="shared" si="20"/>
        <v>10248</v>
      </c>
      <c r="O343" s="83" t="s">
        <v>750</v>
      </c>
      <c r="P343" s="89" t="s">
        <v>224</v>
      </c>
      <c r="Q343" s="84"/>
      <c r="R343" s="85"/>
      <c r="S343" s="113"/>
      <c r="T343" s="113"/>
      <c r="U343" s="150"/>
      <c r="V343" s="150"/>
      <c r="W343" s="150"/>
      <c r="X343" s="113"/>
      <c r="Y343" s="85"/>
      <c r="Z343" s="85"/>
      <c r="AA343" s="85"/>
      <c r="AB343" s="85"/>
      <c r="AC343" s="85"/>
      <c r="AD343" s="85"/>
    </row>
    <row r="344" spans="1:32" ht="15.6" outlineLevel="1">
      <c r="A344" s="82"/>
      <c r="B344" s="84" t="str">
        <f t="shared" si="16"/>
        <v/>
      </c>
      <c r="C344" s="189"/>
      <c r="D344" s="186" t="s">
        <v>657</v>
      </c>
      <c r="E344" s="82"/>
      <c r="F344" s="82"/>
      <c r="G344" s="106"/>
      <c r="H344" s="106"/>
      <c r="I344" s="81"/>
      <c r="J344" s="82"/>
      <c r="K344" s="106"/>
      <c r="L344" s="106"/>
      <c r="M344" s="106"/>
      <c r="N344" s="106"/>
      <c r="O344" s="83"/>
      <c r="P344" s="89" t="s">
        <v>224</v>
      </c>
      <c r="Q344" s="84"/>
      <c r="R344" s="85"/>
      <c r="S344" s="113"/>
      <c r="T344" s="113"/>
      <c r="U344" s="150"/>
      <c r="V344" s="150"/>
      <c r="W344" s="150"/>
      <c r="X344" s="113"/>
      <c r="Y344" s="85"/>
      <c r="Z344" s="85"/>
      <c r="AA344" s="85"/>
      <c r="AB344" s="85"/>
      <c r="AC344" s="85"/>
      <c r="AD344" s="85"/>
    </row>
    <row r="345" spans="1:32" ht="15.6" outlineLevel="1">
      <c r="A345" s="82"/>
      <c r="B345" s="84"/>
      <c r="C345" s="189"/>
      <c r="D345" s="186"/>
      <c r="E345" s="82"/>
      <c r="F345" s="82"/>
      <c r="G345" s="106"/>
      <c r="H345" s="106"/>
      <c r="I345" s="81"/>
      <c r="J345" s="82"/>
      <c r="K345" s="106"/>
      <c r="L345" s="106"/>
      <c r="M345" s="106"/>
      <c r="N345" s="106"/>
      <c r="O345" s="260"/>
      <c r="P345" s="89" t="s">
        <v>224</v>
      </c>
      <c r="Q345" s="84"/>
      <c r="R345" s="85"/>
      <c r="S345" s="113"/>
      <c r="T345" s="113"/>
      <c r="U345" s="150"/>
      <c r="V345" s="150"/>
      <c r="W345" s="150"/>
      <c r="X345" s="113"/>
      <c r="Y345" s="85"/>
      <c r="Z345" s="85"/>
      <c r="AA345" s="85"/>
      <c r="AB345" s="85"/>
      <c r="AC345" s="85"/>
      <c r="AD345" s="85"/>
    </row>
    <row r="346" spans="1:32" ht="123" customHeight="1" outlineLevel="1">
      <c r="A346" s="102">
        <v>109</v>
      </c>
      <c r="B346" s="84">
        <f t="shared" si="16"/>
        <v>109</v>
      </c>
      <c r="C346" s="189" t="str">
        <f t="shared" si="17"/>
        <v>IVF109</v>
      </c>
      <c r="D346" s="80" t="s">
        <v>758</v>
      </c>
      <c r="E346" s="102">
        <v>3</v>
      </c>
      <c r="F346" s="101" t="s">
        <v>7</v>
      </c>
      <c r="G346" s="103">
        <v>18325</v>
      </c>
      <c r="H346" s="104">
        <f>ROUND(E346*G346,0)</f>
        <v>54975</v>
      </c>
      <c r="I346" s="81">
        <v>3</v>
      </c>
      <c r="J346" s="102" t="str">
        <f>F346</f>
        <v>No</v>
      </c>
      <c r="K346" s="104">
        <f>G346</f>
        <v>18325</v>
      </c>
      <c r="L346" s="104">
        <f>ROUND(I346*K346,0)</f>
        <v>54975</v>
      </c>
      <c r="M346" s="106">
        <f>IF(L346&gt;H346,L346-H346,0)</f>
        <v>0</v>
      </c>
      <c r="N346" s="104">
        <f>IF(H346&gt;L346,H346-L346,0)</f>
        <v>0</v>
      </c>
      <c r="O346" s="740" t="s">
        <v>773</v>
      </c>
      <c r="P346" s="89" t="s">
        <v>224</v>
      </c>
      <c r="Q346" s="84"/>
      <c r="R346" s="85"/>
      <c r="S346" s="113"/>
      <c r="T346" s="113"/>
      <c r="U346" s="150"/>
      <c r="V346" s="150"/>
      <c r="W346" s="150"/>
      <c r="X346" s="113"/>
      <c r="Y346" s="85"/>
      <c r="Z346" s="85"/>
      <c r="AA346" s="85"/>
      <c r="AB346" s="85"/>
      <c r="AC346" s="85"/>
      <c r="AD346" s="85"/>
    </row>
    <row r="347" spans="1:32" ht="15.6" outlineLevel="1">
      <c r="A347" s="82"/>
      <c r="B347" s="84" t="str">
        <f t="shared" si="16"/>
        <v/>
      </c>
      <c r="C347" s="189"/>
      <c r="D347" s="110" t="s">
        <v>184</v>
      </c>
      <c r="E347" s="82"/>
      <c r="F347" s="82"/>
      <c r="G347" s="106"/>
      <c r="H347" s="106"/>
      <c r="I347" s="81">
        <v>5</v>
      </c>
      <c r="J347" s="82" t="s">
        <v>7</v>
      </c>
      <c r="K347" s="103">
        <v>18325</v>
      </c>
      <c r="L347" s="104">
        <f>ROUND(I347*K347,0)</f>
        <v>91625</v>
      </c>
      <c r="M347" s="106">
        <f>IF(L347&gt;H347,L347-H347,0)</f>
        <v>91625</v>
      </c>
      <c r="N347" s="104">
        <f>IF(H347&gt;L347,H347-L347,0)</f>
        <v>0</v>
      </c>
      <c r="O347" s="741"/>
      <c r="P347" s="89" t="s">
        <v>224</v>
      </c>
      <c r="Q347" s="84"/>
      <c r="R347" s="85"/>
      <c r="S347" s="85"/>
      <c r="T347" s="85"/>
      <c r="X347" s="85"/>
      <c r="Y347" s="85"/>
      <c r="Z347" s="85"/>
      <c r="AA347" s="85"/>
      <c r="AB347" s="85"/>
      <c r="AC347" s="85"/>
      <c r="AD347" s="85"/>
    </row>
    <row r="348" spans="1:32" ht="15.6" outlineLevel="1">
      <c r="A348" s="82"/>
      <c r="B348" s="84"/>
      <c r="C348" s="189"/>
      <c r="D348" s="186" t="s">
        <v>646</v>
      </c>
      <c r="E348" s="82"/>
      <c r="F348" s="82"/>
      <c r="G348" s="106"/>
      <c r="H348" s="106"/>
      <c r="I348" s="81"/>
      <c r="J348" s="82"/>
      <c r="K348" s="103"/>
      <c r="L348" s="104"/>
      <c r="M348" s="106"/>
      <c r="N348" s="104"/>
      <c r="O348" s="261"/>
      <c r="P348" s="89" t="s">
        <v>224</v>
      </c>
      <c r="T348" s="87"/>
    </row>
    <row r="349" spans="1:32" ht="15.6" outlineLevel="1">
      <c r="A349" s="82"/>
      <c r="B349" s="84" t="str">
        <f t="shared" si="16"/>
        <v/>
      </c>
      <c r="C349" s="189"/>
      <c r="D349" s="110"/>
      <c r="E349" s="82"/>
      <c r="F349" s="82"/>
      <c r="G349" s="106"/>
      <c r="H349" s="106"/>
      <c r="I349" s="81"/>
      <c r="J349" s="82"/>
      <c r="K349" s="103"/>
      <c r="L349" s="104"/>
      <c r="M349" s="106"/>
      <c r="N349" s="104"/>
      <c r="O349" s="83"/>
      <c r="P349" s="89" t="s">
        <v>224</v>
      </c>
      <c r="T349" s="87"/>
    </row>
    <row r="350" spans="1:32" ht="123.6" customHeight="1" outlineLevel="1">
      <c r="A350" s="102">
        <v>110</v>
      </c>
      <c r="B350" s="84">
        <f t="shared" si="16"/>
        <v>110</v>
      </c>
      <c r="C350" s="189" t="str">
        <f t="shared" si="17"/>
        <v>IVF110</v>
      </c>
      <c r="D350" s="80" t="s">
        <v>101</v>
      </c>
      <c r="E350" s="102">
        <v>2</v>
      </c>
      <c r="F350" s="101" t="s">
        <v>7</v>
      </c>
      <c r="G350" s="103">
        <v>28460</v>
      </c>
      <c r="H350" s="104">
        <f>ROUND(E350*G350,0)</f>
        <v>56920</v>
      </c>
      <c r="I350" s="81">
        <v>0</v>
      </c>
      <c r="J350" s="102" t="str">
        <f>F350</f>
        <v>No</v>
      </c>
      <c r="K350" s="104">
        <f>G350</f>
        <v>28460</v>
      </c>
      <c r="L350" s="104">
        <f>ROUND(I350*K350,0)</f>
        <v>0</v>
      </c>
      <c r="M350" s="106">
        <f>IF(L350&gt;H350,L350-H350,0)</f>
        <v>0</v>
      </c>
      <c r="N350" s="104">
        <f>IF(H350&gt;L350,H350-L350,0)</f>
        <v>56920</v>
      </c>
      <c r="O350" s="83" t="s">
        <v>774</v>
      </c>
      <c r="P350" s="89" t="s">
        <v>224</v>
      </c>
    </row>
    <row r="351" spans="1:32" ht="15.6" outlineLevel="1">
      <c r="A351" s="102"/>
      <c r="B351" s="84"/>
      <c r="C351" s="189"/>
      <c r="D351" s="186" t="s">
        <v>646</v>
      </c>
      <c r="E351" s="102"/>
      <c r="F351" s="101"/>
      <c r="G351" s="103"/>
      <c r="H351" s="104"/>
      <c r="I351" s="81"/>
      <c r="J351" s="102"/>
      <c r="K351" s="104"/>
      <c r="L351" s="104"/>
      <c r="M351" s="106"/>
      <c r="N351" s="104"/>
      <c r="O351" s="83"/>
      <c r="P351" s="89" t="s">
        <v>224</v>
      </c>
    </row>
    <row r="352" spans="1:32" s="111" customFormat="1" outlineLevel="1">
      <c r="A352" s="82"/>
      <c r="B352" s="84" t="str">
        <f t="shared" si="16"/>
        <v/>
      </c>
      <c r="C352" s="189"/>
      <c r="D352" s="80"/>
      <c r="E352" s="82"/>
      <c r="F352" s="82"/>
      <c r="G352" s="106"/>
      <c r="H352" s="106"/>
      <c r="I352" s="81"/>
      <c r="J352" s="82"/>
      <c r="K352" s="106"/>
      <c r="L352" s="106"/>
      <c r="M352" s="106"/>
      <c r="N352" s="106"/>
      <c r="O352" s="83"/>
      <c r="P352" s="89" t="s">
        <v>224</v>
      </c>
      <c r="R352" s="87"/>
      <c r="S352" s="87"/>
      <c r="T352" s="149"/>
      <c r="U352" s="87"/>
      <c r="V352" s="87"/>
      <c r="W352" s="87"/>
      <c r="X352" s="87"/>
      <c r="Y352" s="87"/>
      <c r="Z352" s="87"/>
      <c r="AA352" s="87"/>
      <c r="AB352" s="87"/>
      <c r="AC352" s="87"/>
      <c r="AD352" s="87"/>
      <c r="AE352" s="87"/>
      <c r="AF352" s="87"/>
    </row>
    <row r="353" spans="1:32" s="111" customFormat="1" ht="123" customHeight="1" outlineLevel="1">
      <c r="A353" s="102">
        <v>111</v>
      </c>
      <c r="B353" s="84">
        <f t="shared" si="16"/>
        <v>111</v>
      </c>
      <c r="C353" s="189" t="str">
        <f t="shared" si="17"/>
        <v>IVF111</v>
      </c>
      <c r="D353" s="80" t="s">
        <v>102</v>
      </c>
      <c r="E353" s="102">
        <v>1</v>
      </c>
      <c r="F353" s="101" t="s">
        <v>7</v>
      </c>
      <c r="G353" s="103">
        <v>64067</v>
      </c>
      <c r="H353" s="104">
        <f>ROUND(E353*G353,0)</f>
        <v>64067</v>
      </c>
      <c r="I353" s="81">
        <v>1</v>
      </c>
      <c r="J353" s="102" t="str">
        <f>F353</f>
        <v>No</v>
      </c>
      <c r="K353" s="104">
        <f>G353</f>
        <v>64067</v>
      </c>
      <c r="L353" s="104">
        <f>ROUND(I353*K353,0)</f>
        <v>64067</v>
      </c>
      <c r="M353" s="106">
        <f>IF(L353&gt;H353,L353-H353,0)</f>
        <v>0</v>
      </c>
      <c r="N353" s="104">
        <f>IF(H353&gt;L353,H353-L353,0)</f>
        <v>0</v>
      </c>
      <c r="O353" s="83" t="s">
        <v>568</v>
      </c>
      <c r="P353" s="89" t="s">
        <v>224</v>
      </c>
      <c r="R353" s="87"/>
      <c r="S353" s="87"/>
      <c r="T353" s="149"/>
      <c r="U353" s="87"/>
      <c r="V353" s="87"/>
      <c r="W353" s="87"/>
      <c r="X353" s="87"/>
      <c r="Y353" s="87"/>
      <c r="Z353" s="87"/>
      <c r="AA353" s="87"/>
      <c r="AB353" s="87"/>
      <c r="AC353" s="87"/>
      <c r="AD353" s="87"/>
      <c r="AE353" s="87"/>
      <c r="AF353" s="87"/>
    </row>
    <row r="354" spans="1:32" s="111" customFormat="1" outlineLevel="1">
      <c r="A354" s="82"/>
      <c r="B354" s="84" t="str">
        <f t="shared" si="16"/>
        <v/>
      </c>
      <c r="C354" s="189"/>
      <c r="D354" s="80"/>
      <c r="E354" s="82"/>
      <c r="F354" s="82"/>
      <c r="G354" s="106"/>
      <c r="H354" s="106"/>
      <c r="I354" s="81"/>
      <c r="J354" s="82"/>
      <c r="K354" s="106"/>
      <c r="L354" s="106"/>
      <c r="M354" s="106"/>
      <c r="N354" s="106"/>
      <c r="O354" s="83"/>
      <c r="P354" s="89" t="s">
        <v>224</v>
      </c>
      <c r="R354" s="87"/>
      <c r="S354" s="87"/>
      <c r="T354" s="149"/>
      <c r="U354" s="87"/>
      <c r="V354" s="87"/>
      <c r="W354" s="87"/>
      <c r="X354" s="87"/>
      <c r="Y354" s="87"/>
      <c r="Z354" s="87"/>
      <c r="AA354" s="87"/>
      <c r="AB354" s="87"/>
      <c r="AC354" s="87"/>
      <c r="AD354" s="87"/>
      <c r="AE354" s="87"/>
      <c r="AF354" s="87"/>
    </row>
    <row r="355" spans="1:32" s="111" customFormat="1" ht="129.6" customHeight="1" outlineLevel="1">
      <c r="A355" s="102">
        <v>112</v>
      </c>
      <c r="B355" s="84">
        <f t="shared" si="16"/>
        <v>112</v>
      </c>
      <c r="C355" s="189" t="str">
        <f t="shared" si="17"/>
        <v>IVF112</v>
      </c>
      <c r="D355" s="80" t="s">
        <v>103</v>
      </c>
      <c r="E355" s="102">
        <v>1</v>
      </c>
      <c r="F355" s="101" t="s">
        <v>7</v>
      </c>
      <c r="G355" s="103">
        <v>28883</v>
      </c>
      <c r="H355" s="104">
        <f>ROUND(E355*G355,0)</f>
        <v>28883</v>
      </c>
      <c r="I355" s="81">
        <v>1</v>
      </c>
      <c r="J355" s="102" t="str">
        <f>F355</f>
        <v>No</v>
      </c>
      <c r="K355" s="104">
        <f>G355</f>
        <v>28883</v>
      </c>
      <c r="L355" s="104">
        <f>ROUND(I355*K355,0)</f>
        <v>28883</v>
      </c>
      <c r="M355" s="106">
        <f>IF(L355&gt;H355,L355-H355,0)</f>
        <v>0</v>
      </c>
      <c r="N355" s="104">
        <f>IF(H355&gt;L355,H355-L355,0)</f>
        <v>0</v>
      </c>
      <c r="O355" s="83" t="s">
        <v>568</v>
      </c>
      <c r="P355" s="89" t="s">
        <v>224</v>
      </c>
      <c r="R355" s="87"/>
      <c r="S355" s="87"/>
      <c r="T355" s="149"/>
      <c r="U355" s="87"/>
      <c r="V355" s="87"/>
      <c r="W355" s="87"/>
      <c r="X355" s="87"/>
      <c r="Y355" s="87"/>
      <c r="Z355" s="87"/>
      <c r="AA355" s="87"/>
      <c r="AB355" s="87"/>
      <c r="AC355" s="87"/>
      <c r="AD355" s="87"/>
      <c r="AE355" s="87"/>
      <c r="AF355" s="87"/>
    </row>
    <row r="356" spans="1:32" s="111" customFormat="1" ht="15.6" outlineLevel="1">
      <c r="A356" s="82"/>
      <c r="B356" s="84" t="str">
        <f t="shared" si="16"/>
        <v/>
      </c>
      <c r="C356" s="189"/>
      <c r="D356" s="186" t="s">
        <v>657</v>
      </c>
      <c r="E356" s="82"/>
      <c r="F356" s="82"/>
      <c r="G356" s="106"/>
      <c r="H356" s="106"/>
      <c r="I356" s="81"/>
      <c r="J356" s="82"/>
      <c r="K356" s="106"/>
      <c r="L356" s="106"/>
      <c r="M356" s="106"/>
      <c r="N356" s="106"/>
      <c r="O356" s="83"/>
      <c r="P356" s="89" t="s">
        <v>224</v>
      </c>
      <c r="R356" s="87"/>
      <c r="S356" s="87"/>
      <c r="T356" s="149"/>
      <c r="U356" s="87"/>
      <c r="V356" s="87"/>
      <c r="W356" s="87"/>
      <c r="X356" s="87"/>
      <c r="Y356" s="87"/>
      <c r="Z356" s="87"/>
      <c r="AA356" s="87"/>
      <c r="AB356" s="87"/>
      <c r="AC356" s="87"/>
      <c r="AD356" s="87"/>
      <c r="AE356" s="87"/>
      <c r="AF356" s="87"/>
    </row>
    <row r="357" spans="1:32" s="111" customFormat="1" ht="15.6" outlineLevel="1">
      <c r="A357" s="82"/>
      <c r="B357" s="84"/>
      <c r="C357" s="189"/>
      <c r="D357" s="186"/>
      <c r="E357" s="82"/>
      <c r="F357" s="82"/>
      <c r="G357" s="106"/>
      <c r="H357" s="106"/>
      <c r="I357" s="81"/>
      <c r="J357" s="82"/>
      <c r="K357" s="106"/>
      <c r="L357" s="106"/>
      <c r="M357" s="106"/>
      <c r="N357" s="106"/>
      <c r="O357" s="83"/>
      <c r="P357" s="89" t="s">
        <v>224</v>
      </c>
      <c r="R357" s="87"/>
      <c r="S357" s="87"/>
      <c r="T357" s="149"/>
      <c r="U357" s="87"/>
      <c r="V357" s="87"/>
      <c r="W357" s="87"/>
      <c r="X357" s="87"/>
      <c r="Y357" s="87"/>
      <c r="Z357" s="87"/>
      <c r="AA357" s="87"/>
      <c r="AB357" s="87"/>
      <c r="AC357" s="87"/>
      <c r="AD357" s="87"/>
      <c r="AE357" s="87"/>
      <c r="AF357" s="87"/>
    </row>
    <row r="358" spans="1:32" s="111" customFormat="1" ht="62.4" customHeight="1" outlineLevel="1">
      <c r="A358" s="102">
        <v>113</v>
      </c>
      <c r="B358" s="84">
        <f t="shared" si="16"/>
        <v>113</v>
      </c>
      <c r="C358" s="189" t="str">
        <f t="shared" si="17"/>
        <v>IVF113</v>
      </c>
      <c r="D358" s="80" t="s">
        <v>104</v>
      </c>
      <c r="E358" s="102">
        <v>2</v>
      </c>
      <c r="F358" s="101" t="s">
        <v>7</v>
      </c>
      <c r="G358" s="103">
        <v>3260</v>
      </c>
      <c r="H358" s="104">
        <f>ROUND(E358*G358,0)</f>
        <v>6520</v>
      </c>
      <c r="I358" s="81">
        <v>0</v>
      </c>
      <c r="J358" s="102" t="str">
        <f>F358</f>
        <v>No</v>
      </c>
      <c r="K358" s="104">
        <f>G358</f>
        <v>3260</v>
      </c>
      <c r="L358" s="104">
        <f>ROUND(I358*K358,0)</f>
        <v>0</v>
      </c>
      <c r="M358" s="106">
        <f>IF(L358&gt;H358,L358-H358,0)</f>
        <v>0</v>
      </c>
      <c r="N358" s="104">
        <f>IF(H358&gt;L358,H358-L358,0)</f>
        <v>6520</v>
      </c>
      <c r="O358" s="83" t="s">
        <v>774</v>
      </c>
      <c r="P358" s="89" t="s">
        <v>224</v>
      </c>
      <c r="R358" s="87"/>
      <c r="S358" s="87"/>
      <c r="T358" s="149"/>
      <c r="U358" s="87"/>
      <c r="V358" s="87"/>
      <c r="W358" s="87"/>
      <c r="X358" s="87"/>
      <c r="Y358" s="87"/>
      <c r="Z358" s="87"/>
      <c r="AA358" s="87"/>
      <c r="AB358" s="87"/>
      <c r="AC358" s="87"/>
      <c r="AD358" s="87"/>
      <c r="AE358" s="87"/>
      <c r="AF358" s="87"/>
    </row>
    <row r="359" spans="1:32" s="111" customFormat="1" outlineLevel="1">
      <c r="A359" s="82"/>
      <c r="B359" s="84" t="str">
        <f t="shared" si="16"/>
        <v/>
      </c>
      <c r="C359" s="189"/>
      <c r="D359" s="80"/>
      <c r="E359" s="82"/>
      <c r="F359" s="82"/>
      <c r="G359" s="106"/>
      <c r="H359" s="106"/>
      <c r="I359" s="81"/>
      <c r="J359" s="82"/>
      <c r="K359" s="106"/>
      <c r="L359" s="106"/>
      <c r="M359" s="106"/>
      <c r="N359" s="106"/>
      <c r="O359" s="83"/>
      <c r="P359" s="89" t="s">
        <v>224</v>
      </c>
      <c r="R359" s="87"/>
      <c r="S359" s="87"/>
      <c r="T359" s="149"/>
      <c r="U359" s="87"/>
      <c r="V359" s="87"/>
      <c r="W359" s="87"/>
      <c r="X359" s="87"/>
      <c r="Y359" s="87"/>
      <c r="Z359" s="87"/>
      <c r="AA359" s="87"/>
      <c r="AB359" s="87"/>
      <c r="AC359" s="87"/>
      <c r="AD359" s="87"/>
      <c r="AE359" s="87"/>
      <c r="AF359" s="87"/>
    </row>
    <row r="360" spans="1:32" s="111" customFormat="1" ht="165" outlineLevel="1">
      <c r="A360" s="102">
        <v>114</v>
      </c>
      <c r="B360" s="84">
        <f t="shared" si="16"/>
        <v>114</v>
      </c>
      <c r="C360" s="189" t="str">
        <f t="shared" si="17"/>
        <v>IVF114</v>
      </c>
      <c r="D360" s="80" t="s">
        <v>105</v>
      </c>
      <c r="E360" s="102">
        <v>50</v>
      </c>
      <c r="F360" s="101" t="s">
        <v>7</v>
      </c>
      <c r="G360" s="103">
        <v>2652</v>
      </c>
      <c r="H360" s="104">
        <f>ROUND(E360*G360,0)</f>
        <v>132600</v>
      </c>
      <c r="I360" s="81">
        <v>44</v>
      </c>
      <c r="J360" s="102" t="str">
        <f>F360</f>
        <v>No</v>
      </c>
      <c r="K360" s="104">
        <f>G360</f>
        <v>2652</v>
      </c>
      <c r="L360" s="104">
        <f>ROUND(I360*K360,0)</f>
        <v>116688</v>
      </c>
      <c r="M360" s="106">
        <f>IF(L360&gt;H360,L360-H360,0)</f>
        <v>0</v>
      </c>
      <c r="N360" s="104">
        <f>IF(H360&gt;L360,H360-L360,0)</f>
        <v>15912</v>
      </c>
      <c r="O360" s="83" t="s">
        <v>750</v>
      </c>
      <c r="P360" s="89" t="s">
        <v>224</v>
      </c>
      <c r="R360" s="87"/>
      <c r="S360" s="87"/>
      <c r="T360" s="149"/>
      <c r="U360" s="87"/>
      <c r="V360" s="87"/>
      <c r="W360" s="87"/>
      <c r="X360" s="87"/>
      <c r="Y360" s="87"/>
      <c r="Z360" s="87"/>
      <c r="AA360" s="87"/>
      <c r="AB360" s="87"/>
      <c r="AC360" s="87"/>
      <c r="AD360" s="87"/>
      <c r="AE360" s="87"/>
      <c r="AF360" s="87"/>
    </row>
    <row r="361" spans="1:32" s="186" customFormat="1" ht="15.6" outlineLevel="1">
      <c r="D361" s="186" t="s">
        <v>646</v>
      </c>
      <c r="P361" s="89" t="s">
        <v>224</v>
      </c>
    </row>
    <row r="362" spans="1:32" s="111" customFormat="1" outlineLevel="1">
      <c r="A362" s="82"/>
      <c r="B362" s="84" t="str">
        <f t="shared" si="16"/>
        <v/>
      </c>
      <c r="C362" s="189"/>
      <c r="D362" s="80"/>
      <c r="E362" s="82"/>
      <c r="F362" s="82"/>
      <c r="G362" s="106"/>
      <c r="H362" s="106"/>
      <c r="I362" s="81"/>
      <c r="J362" s="82"/>
      <c r="K362" s="106"/>
      <c r="L362" s="106"/>
      <c r="M362" s="106"/>
      <c r="N362" s="106"/>
      <c r="O362" s="83"/>
      <c r="P362" s="89" t="s">
        <v>224</v>
      </c>
      <c r="R362" s="87"/>
      <c r="S362" s="87"/>
      <c r="T362" s="149"/>
      <c r="U362" s="87"/>
      <c r="V362" s="87"/>
      <c r="W362" s="87"/>
      <c r="X362" s="87"/>
      <c r="Y362" s="87"/>
      <c r="Z362" s="87"/>
      <c r="AA362" s="87"/>
      <c r="AB362" s="87"/>
      <c r="AC362" s="87"/>
      <c r="AD362" s="87"/>
      <c r="AE362" s="87"/>
      <c r="AF362" s="87"/>
    </row>
    <row r="363" spans="1:32" s="111" customFormat="1" ht="170.4" customHeight="1" outlineLevel="1">
      <c r="A363" s="102">
        <v>115</v>
      </c>
      <c r="B363" s="84">
        <f t="shared" si="16"/>
        <v>115</v>
      </c>
      <c r="C363" s="189" t="str">
        <f t="shared" si="17"/>
        <v>IVF115</v>
      </c>
      <c r="D363" s="80" t="s">
        <v>106</v>
      </c>
      <c r="E363" s="102">
        <v>30</v>
      </c>
      <c r="F363" s="101" t="s">
        <v>7</v>
      </c>
      <c r="G363" s="103">
        <v>4350</v>
      </c>
      <c r="H363" s="104">
        <f>ROUND(E363*G363,0)</f>
        <v>130500</v>
      </c>
      <c r="I363" s="81">
        <v>30</v>
      </c>
      <c r="J363" s="102" t="str">
        <f>F363</f>
        <v>No</v>
      </c>
      <c r="K363" s="104">
        <f>G363</f>
        <v>4350</v>
      </c>
      <c r="L363" s="104">
        <f>ROUND(I363*K363,0)</f>
        <v>130500</v>
      </c>
      <c r="M363" s="106">
        <f>IF(L363&gt;H363,L363-H363,0)</f>
        <v>0</v>
      </c>
      <c r="N363" s="104">
        <f>IF(H363&gt;L363,H363-L363,0)</f>
        <v>0</v>
      </c>
      <c r="O363" s="740" t="s">
        <v>775</v>
      </c>
      <c r="P363" s="89" t="s">
        <v>224</v>
      </c>
      <c r="R363" s="87"/>
      <c r="S363" s="87"/>
      <c r="T363" s="149"/>
      <c r="U363" s="87"/>
      <c r="V363" s="87"/>
      <c r="W363" s="87"/>
      <c r="X363" s="87"/>
      <c r="Y363" s="87"/>
      <c r="Z363" s="87"/>
      <c r="AA363" s="87"/>
      <c r="AB363" s="87"/>
      <c r="AC363" s="87"/>
      <c r="AD363" s="87"/>
      <c r="AE363" s="87"/>
      <c r="AF363" s="87"/>
    </row>
    <row r="364" spans="1:32" s="111" customFormat="1" ht="15.6" outlineLevel="1">
      <c r="A364" s="82"/>
      <c r="B364" s="84" t="str">
        <f t="shared" si="16"/>
        <v/>
      </c>
      <c r="C364" s="189"/>
      <c r="D364" s="110" t="s">
        <v>184</v>
      </c>
      <c r="E364" s="82"/>
      <c r="F364" s="82"/>
      <c r="G364" s="106"/>
      <c r="H364" s="106"/>
      <c r="I364" s="81">
        <v>10</v>
      </c>
      <c r="J364" s="82" t="s">
        <v>7</v>
      </c>
      <c r="K364" s="103">
        <v>4350</v>
      </c>
      <c r="L364" s="104">
        <f>ROUND(I364*K364,0)</f>
        <v>43500</v>
      </c>
      <c r="M364" s="106">
        <f>IF(L364&gt;H364,L364-H364,0)</f>
        <v>43500</v>
      </c>
      <c r="N364" s="104">
        <f>IF(H364&gt;L364,H364-L364,0)</f>
        <v>0</v>
      </c>
      <c r="O364" s="741"/>
      <c r="P364" s="89" t="s">
        <v>224</v>
      </c>
      <c r="R364" s="87"/>
      <c r="S364" s="87"/>
      <c r="T364" s="149"/>
      <c r="U364" s="87"/>
      <c r="V364" s="87"/>
      <c r="W364" s="87"/>
      <c r="X364" s="87"/>
      <c r="Y364" s="87"/>
      <c r="Z364" s="87"/>
      <c r="AA364" s="87"/>
      <c r="AB364" s="87"/>
      <c r="AC364" s="87"/>
      <c r="AD364" s="87"/>
      <c r="AE364" s="87"/>
      <c r="AF364" s="87"/>
    </row>
    <row r="365" spans="1:32" s="111" customFormat="1" ht="15.6" outlineLevel="1">
      <c r="A365" s="82"/>
      <c r="B365" s="84"/>
      <c r="C365" s="189"/>
      <c r="D365" s="186" t="s">
        <v>647</v>
      </c>
      <c r="E365" s="82"/>
      <c r="F365" s="82"/>
      <c r="G365" s="106"/>
      <c r="H365" s="106"/>
      <c r="I365" s="81"/>
      <c r="J365" s="82"/>
      <c r="K365" s="103"/>
      <c r="L365" s="104"/>
      <c r="M365" s="106"/>
      <c r="N365" s="104"/>
      <c r="O365" s="261"/>
      <c r="P365" s="89" t="s">
        <v>224</v>
      </c>
      <c r="R365" s="87"/>
      <c r="S365" s="87"/>
      <c r="T365" s="149"/>
      <c r="U365" s="87"/>
      <c r="V365" s="87"/>
      <c r="W365" s="87"/>
      <c r="X365" s="87"/>
      <c r="Y365" s="87"/>
      <c r="Z365" s="87"/>
      <c r="AA365" s="87"/>
      <c r="AB365" s="87"/>
      <c r="AC365" s="87"/>
      <c r="AD365" s="87"/>
      <c r="AE365" s="87"/>
      <c r="AF365" s="87"/>
    </row>
    <row r="366" spans="1:32" s="111" customFormat="1" ht="15.6" outlineLevel="1">
      <c r="A366" s="82"/>
      <c r="B366" s="84" t="str">
        <f t="shared" si="16"/>
        <v/>
      </c>
      <c r="C366" s="189"/>
      <c r="D366" s="110"/>
      <c r="E366" s="82"/>
      <c r="F366" s="82"/>
      <c r="G366" s="106"/>
      <c r="H366" s="106"/>
      <c r="I366" s="81"/>
      <c r="J366" s="82"/>
      <c r="K366" s="103"/>
      <c r="L366" s="104"/>
      <c r="M366" s="106"/>
      <c r="N366" s="104"/>
      <c r="O366" s="83"/>
      <c r="P366" s="89" t="s">
        <v>224</v>
      </c>
      <c r="R366" s="87"/>
      <c r="S366" s="87"/>
      <c r="T366" s="149"/>
      <c r="U366" s="87"/>
      <c r="V366" s="87"/>
      <c r="W366" s="87"/>
      <c r="X366" s="87"/>
      <c r="Y366" s="87"/>
      <c r="Z366" s="87"/>
      <c r="AA366" s="87"/>
      <c r="AB366" s="87"/>
      <c r="AC366" s="87"/>
      <c r="AD366" s="87"/>
      <c r="AE366" s="87"/>
      <c r="AF366" s="87"/>
    </row>
    <row r="367" spans="1:32" s="111" customFormat="1" ht="172.2" customHeight="1" outlineLevel="1">
      <c r="A367" s="102">
        <v>116</v>
      </c>
      <c r="B367" s="84">
        <f t="shared" si="16"/>
        <v>116</v>
      </c>
      <c r="C367" s="189" t="str">
        <f t="shared" si="17"/>
        <v>IVF116</v>
      </c>
      <c r="D367" s="80" t="s">
        <v>107</v>
      </c>
      <c r="E367" s="102">
        <v>12</v>
      </c>
      <c r="F367" s="101" t="s">
        <v>7</v>
      </c>
      <c r="G367" s="103">
        <v>4762</v>
      </c>
      <c r="H367" s="104">
        <f>ROUND(E367*G367,0)</f>
        <v>57144</v>
      </c>
      <c r="I367" s="81">
        <v>0</v>
      </c>
      <c r="J367" s="102" t="str">
        <f>F367</f>
        <v>No</v>
      </c>
      <c r="K367" s="104">
        <f>G367</f>
        <v>4762</v>
      </c>
      <c r="L367" s="104">
        <f>ROUND(I367*K367,0)</f>
        <v>0</v>
      </c>
      <c r="M367" s="106">
        <f>IF(L367&gt;H367,L367-H367,0)</f>
        <v>0</v>
      </c>
      <c r="N367" s="104">
        <f>IF(H367&gt;L367,H367-L367,0)</f>
        <v>57144</v>
      </c>
      <c r="O367" s="83" t="s">
        <v>751</v>
      </c>
      <c r="P367" s="89" t="s">
        <v>224</v>
      </c>
      <c r="R367" s="87"/>
      <c r="S367" s="87"/>
      <c r="T367" s="149"/>
      <c r="U367" s="87"/>
      <c r="V367" s="87"/>
      <c r="W367" s="87"/>
      <c r="X367" s="87"/>
      <c r="Y367" s="87"/>
      <c r="Z367" s="87"/>
      <c r="AA367" s="87"/>
      <c r="AB367" s="87"/>
      <c r="AC367" s="87"/>
      <c r="AD367" s="87"/>
      <c r="AE367" s="87"/>
      <c r="AF367" s="87"/>
    </row>
    <row r="368" spans="1:32" s="111" customFormat="1" outlineLevel="1">
      <c r="A368" s="82"/>
      <c r="B368" s="84" t="str">
        <f t="shared" si="16"/>
        <v/>
      </c>
      <c r="C368" s="189"/>
      <c r="D368" s="80"/>
      <c r="E368" s="82"/>
      <c r="F368" s="82"/>
      <c r="G368" s="106"/>
      <c r="H368" s="106"/>
      <c r="I368" s="81"/>
      <c r="J368" s="82"/>
      <c r="K368" s="106"/>
      <c r="L368" s="106"/>
      <c r="M368" s="106"/>
      <c r="N368" s="106"/>
      <c r="O368" s="83"/>
      <c r="P368" s="89" t="s">
        <v>224</v>
      </c>
      <c r="R368" s="87"/>
      <c r="S368" s="87"/>
      <c r="T368" s="149"/>
      <c r="U368" s="87"/>
      <c r="V368" s="87"/>
      <c r="W368" s="87"/>
      <c r="X368" s="87"/>
      <c r="Y368" s="87"/>
      <c r="Z368" s="87"/>
      <c r="AA368" s="87"/>
      <c r="AB368" s="87"/>
      <c r="AC368" s="87"/>
      <c r="AD368" s="87"/>
      <c r="AE368" s="87"/>
      <c r="AF368" s="87"/>
    </row>
    <row r="369" spans="1:32" s="111" customFormat="1" ht="75" outlineLevel="1">
      <c r="A369" s="102">
        <v>117</v>
      </c>
      <c r="B369" s="84">
        <f t="shared" si="16"/>
        <v>117</v>
      </c>
      <c r="C369" s="189" t="str">
        <f t="shared" si="17"/>
        <v>IVF117</v>
      </c>
      <c r="D369" s="80" t="s">
        <v>836</v>
      </c>
      <c r="E369" s="102">
        <v>5</v>
      </c>
      <c r="F369" s="101" t="s">
        <v>7</v>
      </c>
      <c r="G369" s="103">
        <v>184</v>
      </c>
      <c r="H369" s="104">
        <f>ROUND(E369*G369,0)</f>
        <v>920</v>
      </c>
      <c r="I369" s="81">
        <v>0</v>
      </c>
      <c r="J369" s="102" t="str">
        <f>F369</f>
        <v>No</v>
      </c>
      <c r="K369" s="104">
        <f>G369</f>
        <v>184</v>
      </c>
      <c r="L369" s="104">
        <f>ROUND(I369*K369,0)</f>
        <v>0</v>
      </c>
      <c r="M369" s="106">
        <f>IF(L369&gt;H369,L369-H369,0)</f>
        <v>0</v>
      </c>
      <c r="N369" s="104">
        <f>IF(H369&gt;L369,H369-L369,0)</f>
        <v>920</v>
      </c>
      <c r="O369" s="83" t="s">
        <v>774</v>
      </c>
      <c r="P369" s="89" t="s">
        <v>224</v>
      </c>
      <c r="R369" s="87"/>
      <c r="S369" s="87"/>
      <c r="T369" s="149"/>
      <c r="U369" s="87"/>
      <c r="V369" s="87"/>
      <c r="W369" s="87"/>
      <c r="X369" s="87"/>
      <c r="Y369" s="87"/>
      <c r="Z369" s="87"/>
      <c r="AA369" s="87"/>
      <c r="AB369" s="87"/>
      <c r="AC369" s="87"/>
      <c r="AD369" s="87"/>
      <c r="AE369" s="87"/>
      <c r="AF369" s="87"/>
    </row>
    <row r="370" spans="1:32" s="111" customFormat="1" outlineLevel="1">
      <c r="A370" s="82"/>
      <c r="B370" s="84" t="str">
        <f t="shared" si="16"/>
        <v/>
      </c>
      <c r="C370" s="189"/>
      <c r="D370" s="80"/>
      <c r="E370" s="82"/>
      <c r="F370" s="82"/>
      <c r="G370" s="106"/>
      <c r="H370" s="106"/>
      <c r="I370" s="81"/>
      <c r="J370" s="82"/>
      <c r="K370" s="106"/>
      <c r="L370" s="106"/>
      <c r="M370" s="106"/>
      <c r="N370" s="106"/>
      <c r="O370" s="83"/>
      <c r="P370" s="89" t="s">
        <v>224</v>
      </c>
      <c r="R370" s="87"/>
      <c r="S370" s="87"/>
      <c r="T370" s="149"/>
      <c r="U370" s="87"/>
      <c r="V370" s="87"/>
      <c r="W370" s="87"/>
      <c r="X370" s="87"/>
      <c r="Y370" s="87"/>
      <c r="Z370" s="87"/>
      <c r="AA370" s="87"/>
      <c r="AB370" s="87"/>
      <c r="AC370" s="87"/>
      <c r="AD370" s="87"/>
      <c r="AE370" s="87"/>
      <c r="AF370" s="87"/>
    </row>
    <row r="371" spans="1:32" s="111" customFormat="1" ht="240" outlineLevel="1">
      <c r="A371" s="102">
        <v>118</v>
      </c>
      <c r="B371" s="84">
        <f t="shared" si="16"/>
        <v>118</v>
      </c>
      <c r="C371" s="189" t="str">
        <f t="shared" si="17"/>
        <v>IVF118</v>
      </c>
      <c r="D371" s="80" t="s">
        <v>108</v>
      </c>
      <c r="E371" s="102">
        <v>12</v>
      </c>
      <c r="F371" s="101" t="s">
        <v>7</v>
      </c>
      <c r="G371" s="103">
        <v>4090</v>
      </c>
      <c r="H371" s="104">
        <f>ROUND(E371*G371,0)</f>
        <v>49080</v>
      </c>
      <c r="I371" s="81">
        <v>0</v>
      </c>
      <c r="J371" s="102" t="str">
        <f>F371</f>
        <v>No</v>
      </c>
      <c r="K371" s="104">
        <f>G371</f>
        <v>4090</v>
      </c>
      <c r="L371" s="104">
        <f>ROUND(I371*K371,0)</f>
        <v>0</v>
      </c>
      <c r="M371" s="106">
        <f>IF(L371&gt;H371,L371-H371,0)</f>
        <v>0</v>
      </c>
      <c r="N371" s="104">
        <f>IF(H371&gt;L371,H371-L371,0)</f>
        <v>49080</v>
      </c>
      <c r="O371" s="83" t="s">
        <v>776</v>
      </c>
      <c r="P371" s="89" t="s">
        <v>224</v>
      </c>
      <c r="R371" s="87"/>
      <c r="S371" s="87"/>
      <c r="T371" s="149"/>
      <c r="U371" s="87"/>
      <c r="V371" s="87"/>
      <c r="W371" s="87"/>
      <c r="X371" s="87"/>
      <c r="Y371" s="87"/>
      <c r="Z371" s="87"/>
      <c r="AA371" s="87"/>
      <c r="AB371" s="87"/>
      <c r="AC371" s="87"/>
      <c r="AD371" s="87"/>
      <c r="AE371" s="87"/>
      <c r="AF371" s="87"/>
    </row>
    <row r="372" spans="1:32" s="111" customFormat="1" outlineLevel="1">
      <c r="A372" s="82"/>
      <c r="B372" s="84" t="str">
        <f t="shared" si="16"/>
        <v/>
      </c>
      <c r="C372" s="189"/>
      <c r="D372" s="80"/>
      <c r="E372" s="82"/>
      <c r="F372" s="82"/>
      <c r="G372" s="106"/>
      <c r="H372" s="106"/>
      <c r="I372" s="81"/>
      <c r="J372" s="82"/>
      <c r="K372" s="106"/>
      <c r="L372" s="106"/>
      <c r="M372" s="106"/>
      <c r="N372" s="106"/>
      <c r="O372" s="83"/>
      <c r="P372" s="89" t="s">
        <v>224</v>
      </c>
      <c r="R372" s="87"/>
      <c r="S372" s="87"/>
      <c r="T372" s="149"/>
      <c r="U372" s="87"/>
      <c r="V372" s="87"/>
      <c r="W372" s="87"/>
      <c r="X372" s="87"/>
      <c r="Y372" s="87"/>
      <c r="Z372" s="87"/>
      <c r="AA372" s="87"/>
      <c r="AB372" s="87"/>
      <c r="AC372" s="87"/>
      <c r="AD372" s="87"/>
      <c r="AE372" s="87"/>
      <c r="AF372" s="87"/>
    </row>
    <row r="373" spans="1:32" s="111" customFormat="1" ht="75" outlineLevel="1">
      <c r="A373" s="102">
        <v>119</v>
      </c>
      <c r="B373" s="84">
        <f t="shared" si="16"/>
        <v>119</v>
      </c>
      <c r="C373" s="189" t="str">
        <f t="shared" si="17"/>
        <v>IVF119</v>
      </c>
      <c r="D373" s="80" t="s">
        <v>109</v>
      </c>
      <c r="E373" s="102">
        <v>12</v>
      </c>
      <c r="F373" s="101" t="s">
        <v>7</v>
      </c>
      <c r="G373" s="103">
        <v>827</v>
      </c>
      <c r="H373" s="104">
        <f>ROUND(E373*G373,0)</f>
        <v>9924</v>
      </c>
      <c r="I373" s="81">
        <v>12</v>
      </c>
      <c r="J373" s="102" t="str">
        <f>F373</f>
        <v>No</v>
      </c>
      <c r="K373" s="104">
        <f>G373</f>
        <v>827</v>
      </c>
      <c r="L373" s="104">
        <f>ROUND(I373*K373,0)</f>
        <v>9924</v>
      </c>
      <c r="M373" s="106">
        <f>IF(L373&gt;H373,L373-H373,0)</f>
        <v>0</v>
      </c>
      <c r="N373" s="104">
        <f>IF(H373&gt;L373,H373-L373,0)</f>
        <v>0</v>
      </c>
      <c r="O373" s="740" t="s">
        <v>777</v>
      </c>
      <c r="P373" s="89" t="s">
        <v>224</v>
      </c>
      <c r="R373" s="87"/>
      <c r="S373" s="87"/>
      <c r="T373" s="149"/>
      <c r="U373" s="87"/>
      <c r="V373" s="87"/>
      <c r="W373" s="87"/>
      <c r="X373" s="87"/>
      <c r="Y373" s="87"/>
      <c r="Z373" s="87"/>
      <c r="AA373" s="87"/>
      <c r="AB373" s="87"/>
      <c r="AC373" s="87"/>
      <c r="AD373" s="87"/>
      <c r="AE373" s="87"/>
      <c r="AF373" s="87"/>
    </row>
    <row r="374" spans="1:32" s="111" customFormat="1" ht="15.6" outlineLevel="1">
      <c r="A374" s="82"/>
      <c r="B374" s="84" t="str">
        <f t="shared" si="16"/>
        <v/>
      </c>
      <c r="C374" s="189"/>
      <c r="D374" s="110" t="s">
        <v>184</v>
      </c>
      <c r="E374" s="82"/>
      <c r="F374" s="82"/>
      <c r="G374" s="106"/>
      <c r="H374" s="106"/>
      <c r="I374" s="81">
        <v>2</v>
      </c>
      <c r="J374" s="82" t="s">
        <v>7</v>
      </c>
      <c r="K374" s="103">
        <v>827</v>
      </c>
      <c r="L374" s="104">
        <f>ROUND(I374*K374,0)</f>
        <v>1654</v>
      </c>
      <c r="M374" s="106">
        <f>IF(L374&gt;H374,L374-H374,0)</f>
        <v>1654</v>
      </c>
      <c r="N374" s="104">
        <f>IF(H374&gt;L374,H374-L374,0)</f>
        <v>0</v>
      </c>
      <c r="O374" s="741"/>
      <c r="P374" s="89" t="s">
        <v>224</v>
      </c>
      <c r="R374" s="87"/>
      <c r="S374" s="87"/>
      <c r="T374" s="149"/>
      <c r="U374" s="87"/>
      <c r="V374" s="87"/>
      <c r="W374" s="87"/>
      <c r="X374" s="87"/>
      <c r="Y374" s="87"/>
      <c r="Z374" s="87"/>
      <c r="AA374" s="87"/>
      <c r="AB374" s="87"/>
      <c r="AC374" s="87"/>
      <c r="AD374" s="87"/>
      <c r="AE374" s="87"/>
      <c r="AF374" s="87"/>
    </row>
    <row r="375" spans="1:32" s="111" customFormat="1" ht="15.6" outlineLevel="1">
      <c r="A375" s="82"/>
      <c r="B375" s="84"/>
      <c r="C375" s="189"/>
      <c r="D375" s="186" t="s">
        <v>648</v>
      </c>
      <c r="E375" s="82"/>
      <c r="F375" s="82"/>
      <c r="G375" s="106"/>
      <c r="H375" s="106"/>
      <c r="I375" s="81"/>
      <c r="J375" s="82"/>
      <c r="K375" s="103"/>
      <c r="L375" s="104"/>
      <c r="M375" s="106"/>
      <c r="N375" s="104"/>
      <c r="O375" s="261"/>
      <c r="P375" s="89" t="s">
        <v>224</v>
      </c>
      <c r="R375" s="87"/>
      <c r="S375" s="87"/>
      <c r="T375" s="149"/>
      <c r="U375" s="87"/>
      <c r="V375" s="87"/>
      <c r="W375" s="87"/>
      <c r="X375" s="87"/>
      <c r="Y375" s="87"/>
      <c r="Z375" s="87"/>
      <c r="AA375" s="87"/>
      <c r="AB375" s="87"/>
      <c r="AC375" s="87"/>
      <c r="AD375" s="87"/>
      <c r="AE375" s="87"/>
      <c r="AF375" s="87"/>
    </row>
    <row r="376" spans="1:32" s="111" customFormat="1" ht="15.6" outlineLevel="1">
      <c r="A376" s="82"/>
      <c r="B376" s="84" t="str">
        <f t="shared" si="16"/>
        <v/>
      </c>
      <c r="C376" s="189"/>
      <c r="D376" s="110"/>
      <c r="E376" s="82"/>
      <c r="F376" s="82"/>
      <c r="G376" s="106"/>
      <c r="H376" s="106"/>
      <c r="I376" s="81"/>
      <c r="J376" s="82"/>
      <c r="K376" s="103"/>
      <c r="L376" s="104"/>
      <c r="M376" s="106"/>
      <c r="N376" s="104"/>
      <c r="O376" s="83"/>
      <c r="P376" s="89" t="s">
        <v>224</v>
      </c>
      <c r="R376" s="87"/>
      <c r="S376" s="87"/>
      <c r="T376" s="149"/>
      <c r="U376" s="87"/>
      <c r="V376" s="87"/>
      <c r="W376" s="87"/>
      <c r="X376" s="87"/>
      <c r="Y376" s="87"/>
      <c r="Z376" s="87"/>
      <c r="AA376" s="87"/>
      <c r="AB376" s="87"/>
      <c r="AC376" s="87"/>
      <c r="AD376" s="87"/>
      <c r="AE376" s="87"/>
      <c r="AF376" s="87"/>
    </row>
    <row r="377" spans="1:32" s="111" customFormat="1" ht="45" outlineLevel="1">
      <c r="A377" s="102">
        <v>120</v>
      </c>
      <c r="B377" s="84">
        <f t="shared" si="16"/>
        <v>120</v>
      </c>
      <c r="C377" s="189" t="str">
        <f t="shared" si="17"/>
        <v>IVF120</v>
      </c>
      <c r="D377" s="80" t="s">
        <v>110</v>
      </c>
      <c r="E377" s="102">
        <v>5</v>
      </c>
      <c r="F377" s="101" t="s">
        <v>7</v>
      </c>
      <c r="G377" s="103">
        <v>2203</v>
      </c>
      <c r="H377" s="104">
        <f>ROUND(E377*G377,0)</f>
        <v>11015</v>
      </c>
      <c r="I377" s="81">
        <v>4</v>
      </c>
      <c r="J377" s="102" t="str">
        <f>F377</f>
        <v>No</v>
      </c>
      <c r="K377" s="104">
        <f>G377</f>
        <v>2203</v>
      </c>
      <c r="L377" s="104">
        <f>ROUND(I377*K377,0)</f>
        <v>8812</v>
      </c>
      <c r="M377" s="106">
        <f>IF(L377&gt;H377,L377-H377,0)</f>
        <v>0</v>
      </c>
      <c r="N377" s="104">
        <f>IF(H377&gt;L377,H377-L377,0)</f>
        <v>2203</v>
      </c>
      <c r="O377" s="83" t="s">
        <v>750</v>
      </c>
      <c r="P377" s="89" t="s">
        <v>224</v>
      </c>
      <c r="R377" s="87"/>
      <c r="S377" s="87"/>
      <c r="T377" s="149"/>
      <c r="U377" s="87"/>
      <c r="V377" s="87"/>
      <c r="W377" s="87"/>
      <c r="X377" s="87"/>
      <c r="Y377" s="87"/>
      <c r="Z377" s="87"/>
      <c r="AA377" s="87"/>
      <c r="AB377" s="87"/>
      <c r="AC377" s="87"/>
      <c r="AD377" s="87"/>
      <c r="AE377" s="87"/>
      <c r="AF377" s="87"/>
    </row>
    <row r="378" spans="1:32" s="111" customFormat="1" ht="15.6" outlineLevel="1">
      <c r="A378" s="82"/>
      <c r="B378" s="84" t="str">
        <f t="shared" si="16"/>
        <v/>
      </c>
      <c r="C378" s="189"/>
      <c r="D378" s="186" t="s">
        <v>656</v>
      </c>
      <c r="E378" s="82"/>
      <c r="F378" s="82"/>
      <c r="G378" s="106"/>
      <c r="H378" s="106"/>
      <c r="I378" s="81"/>
      <c r="J378" s="82"/>
      <c r="K378" s="106"/>
      <c r="L378" s="106"/>
      <c r="M378" s="106"/>
      <c r="N378" s="106"/>
      <c r="O378" s="83"/>
      <c r="P378" s="89" t="s">
        <v>224</v>
      </c>
      <c r="R378" s="87"/>
      <c r="S378" s="87"/>
      <c r="T378" s="149"/>
      <c r="U378" s="87"/>
      <c r="V378" s="87"/>
      <c r="W378" s="87"/>
      <c r="X378" s="87"/>
      <c r="Y378" s="87"/>
      <c r="Z378" s="87"/>
      <c r="AA378" s="87"/>
      <c r="AB378" s="87"/>
      <c r="AC378" s="87"/>
      <c r="AD378" s="87"/>
      <c r="AE378" s="87"/>
      <c r="AF378" s="87"/>
    </row>
    <row r="379" spans="1:32" s="111" customFormat="1" ht="15.6" outlineLevel="1">
      <c r="A379" s="82"/>
      <c r="B379" s="84"/>
      <c r="C379" s="189"/>
      <c r="D379" s="186"/>
      <c r="E379" s="82"/>
      <c r="F379" s="82"/>
      <c r="G379" s="106"/>
      <c r="H379" s="106"/>
      <c r="I379" s="81"/>
      <c r="J379" s="82"/>
      <c r="K379" s="106"/>
      <c r="L379" s="106"/>
      <c r="M379" s="106"/>
      <c r="N379" s="106"/>
      <c r="O379" s="83"/>
      <c r="P379" s="89" t="s">
        <v>224</v>
      </c>
      <c r="R379" s="87"/>
      <c r="S379" s="87"/>
      <c r="T379" s="149"/>
      <c r="U379" s="87"/>
      <c r="V379" s="87"/>
      <c r="W379" s="87"/>
      <c r="X379" s="87"/>
      <c r="Y379" s="87"/>
      <c r="Z379" s="87"/>
      <c r="AA379" s="87"/>
      <c r="AB379" s="87"/>
      <c r="AC379" s="87"/>
      <c r="AD379" s="87"/>
      <c r="AE379" s="87"/>
      <c r="AF379" s="87"/>
    </row>
    <row r="380" spans="1:32" s="111" customFormat="1" ht="90" outlineLevel="1">
      <c r="A380" s="102">
        <v>121</v>
      </c>
      <c r="B380" s="84">
        <f t="shared" si="16"/>
        <v>121</v>
      </c>
      <c r="C380" s="189" t="str">
        <f t="shared" si="17"/>
        <v>IVF121</v>
      </c>
      <c r="D380" s="80" t="s">
        <v>111</v>
      </c>
      <c r="E380" s="102">
        <v>70</v>
      </c>
      <c r="F380" s="101" t="s">
        <v>3</v>
      </c>
      <c r="G380" s="103">
        <v>429</v>
      </c>
      <c r="H380" s="104">
        <f>ROUND(E380*G380,0)</f>
        <v>30030</v>
      </c>
      <c r="I380" s="81">
        <v>36.200000000000003</v>
      </c>
      <c r="J380" s="102" t="str">
        <f>F380</f>
        <v>Rmt</v>
      </c>
      <c r="K380" s="104">
        <f>G380</f>
        <v>429</v>
      </c>
      <c r="L380" s="104">
        <f>ROUND(I380*K380,0)</f>
        <v>15530</v>
      </c>
      <c r="M380" s="106">
        <f>IF(L380&gt;H380,L380-H380,0)</f>
        <v>0</v>
      </c>
      <c r="N380" s="104">
        <f>IF(H380&gt;L380,H380-L380,0)</f>
        <v>14500</v>
      </c>
      <c r="O380" s="83" t="s">
        <v>750</v>
      </c>
      <c r="P380" s="89" t="s">
        <v>224</v>
      </c>
      <c r="R380" s="87"/>
      <c r="S380" s="87"/>
      <c r="T380" s="149"/>
      <c r="U380" s="87"/>
      <c r="V380" s="87"/>
      <c r="W380" s="87"/>
      <c r="X380" s="87"/>
      <c r="Y380" s="87"/>
      <c r="Z380" s="87"/>
      <c r="AA380" s="87"/>
      <c r="AB380" s="87"/>
      <c r="AC380" s="87"/>
      <c r="AD380" s="87"/>
      <c r="AE380" s="87"/>
      <c r="AF380" s="87"/>
    </row>
    <row r="381" spans="1:32" s="111" customFormat="1" ht="15.6" outlineLevel="1">
      <c r="A381" s="82"/>
      <c r="B381" s="84" t="str">
        <f t="shared" si="16"/>
        <v/>
      </c>
      <c r="C381" s="189"/>
      <c r="D381" s="186" t="s">
        <v>656</v>
      </c>
      <c r="E381" s="82"/>
      <c r="F381" s="82"/>
      <c r="G381" s="106"/>
      <c r="H381" s="106"/>
      <c r="I381" s="81"/>
      <c r="J381" s="82"/>
      <c r="K381" s="106"/>
      <c r="L381" s="106"/>
      <c r="M381" s="106"/>
      <c r="N381" s="106"/>
      <c r="O381" s="83"/>
      <c r="P381" s="89" t="s">
        <v>224</v>
      </c>
      <c r="R381" s="87"/>
      <c r="S381" s="87"/>
      <c r="T381" s="149"/>
      <c r="U381" s="87"/>
      <c r="V381" s="87"/>
      <c r="W381" s="87"/>
      <c r="X381" s="87"/>
      <c r="Y381" s="87"/>
      <c r="Z381" s="87"/>
      <c r="AA381" s="87"/>
      <c r="AB381" s="87"/>
      <c r="AC381" s="87"/>
      <c r="AD381" s="87"/>
      <c r="AE381" s="87"/>
      <c r="AF381" s="87"/>
    </row>
    <row r="382" spans="1:32" s="111" customFormat="1" ht="15.6" outlineLevel="1">
      <c r="A382" s="82"/>
      <c r="B382" s="84"/>
      <c r="C382" s="189"/>
      <c r="D382" s="186"/>
      <c r="E382" s="82"/>
      <c r="F382" s="82"/>
      <c r="G382" s="106"/>
      <c r="H382" s="106"/>
      <c r="I382" s="81"/>
      <c r="J382" s="82"/>
      <c r="K382" s="106"/>
      <c r="L382" s="106"/>
      <c r="M382" s="106"/>
      <c r="N382" s="106"/>
      <c r="O382" s="260"/>
      <c r="P382" s="89" t="s">
        <v>224</v>
      </c>
      <c r="R382" s="87"/>
      <c r="S382" s="87"/>
      <c r="T382" s="149"/>
      <c r="U382" s="87"/>
      <c r="V382" s="87"/>
      <c r="W382" s="87"/>
      <c r="X382" s="87"/>
      <c r="Y382" s="87"/>
      <c r="Z382" s="87"/>
      <c r="AA382" s="87"/>
      <c r="AB382" s="87"/>
      <c r="AC382" s="87"/>
      <c r="AD382" s="87"/>
      <c r="AE382" s="87"/>
      <c r="AF382" s="87"/>
    </row>
    <row r="383" spans="1:32" s="111" customFormat="1" ht="101.55" customHeight="1" outlineLevel="1">
      <c r="A383" s="102">
        <v>122</v>
      </c>
      <c r="B383" s="84">
        <f t="shared" si="16"/>
        <v>122</v>
      </c>
      <c r="C383" s="189" t="str">
        <f t="shared" si="17"/>
        <v>IVF122</v>
      </c>
      <c r="D383" s="80" t="s">
        <v>759</v>
      </c>
      <c r="E383" s="102">
        <v>80</v>
      </c>
      <c r="F383" s="101" t="s">
        <v>3</v>
      </c>
      <c r="G383" s="103">
        <v>1310</v>
      </c>
      <c r="H383" s="104">
        <f>ROUND(E383*G383,0)</f>
        <v>104800</v>
      </c>
      <c r="I383" s="81">
        <v>80</v>
      </c>
      <c r="J383" s="102" t="str">
        <f>F383</f>
        <v>Rmt</v>
      </c>
      <c r="K383" s="104">
        <f>G383</f>
        <v>1310</v>
      </c>
      <c r="L383" s="104">
        <f>ROUND(I383*K383,0)</f>
        <v>104800</v>
      </c>
      <c r="M383" s="106">
        <f>IF(L383&gt;H383,L383-H383,0)</f>
        <v>0</v>
      </c>
      <c r="N383" s="104">
        <f>IF(H383&gt;L383,H383-L383,0)</f>
        <v>0</v>
      </c>
      <c r="O383" s="740" t="s">
        <v>778</v>
      </c>
      <c r="P383" s="89" t="s">
        <v>224</v>
      </c>
      <c r="R383" s="87"/>
      <c r="S383" s="87"/>
      <c r="T383" s="149"/>
      <c r="U383" s="87"/>
      <c r="V383" s="87"/>
      <c r="W383" s="87"/>
      <c r="X383" s="87"/>
      <c r="Y383" s="87"/>
      <c r="Z383" s="87"/>
      <c r="AA383" s="87"/>
      <c r="AB383" s="87"/>
      <c r="AC383" s="87"/>
      <c r="AD383" s="87"/>
      <c r="AE383" s="87"/>
      <c r="AF383" s="87"/>
    </row>
    <row r="384" spans="1:32" s="111" customFormat="1" ht="15.6" outlineLevel="1">
      <c r="A384" s="82"/>
      <c r="B384" s="84" t="str">
        <f t="shared" si="16"/>
        <v/>
      </c>
      <c r="C384" s="189"/>
      <c r="D384" s="110" t="s">
        <v>184</v>
      </c>
      <c r="E384" s="82"/>
      <c r="F384" s="82"/>
      <c r="G384" s="106"/>
      <c r="H384" s="106"/>
      <c r="I384" s="81">
        <v>5.4</v>
      </c>
      <c r="J384" s="82" t="s">
        <v>3</v>
      </c>
      <c r="K384" s="103">
        <v>1310</v>
      </c>
      <c r="L384" s="104">
        <f>ROUND(I384*K384,0)</f>
        <v>7074</v>
      </c>
      <c r="M384" s="106">
        <f>IF(L384&gt;H384,L384-H384,0)</f>
        <v>7074</v>
      </c>
      <c r="N384" s="104">
        <f>IF(H384&gt;L384,H384-L384,0)</f>
        <v>0</v>
      </c>
      <c r="O384" s="741"/>
      <c r="P384" s="89" t="s">
        <v>224</v>
      </c>
      <c r="R384" s="87"/>
      <c r="S384" s="87"/>
      <c r="T384" s="149"/>
      <c r="U384" s="87"/>
      <c r="V384" s="87"/>
      <c r="W384" s="87"/>
      <c r="X384" s="87"/>
      <c r="Y384" s="87"/>
      <c r="Z384" s="87"/>
      <c r="AA384" s="87"/>
      <c r="AB384" s="87"/>
      <c r="AC384" s="87"/>
      <c r="AD384" s="87"/>
      <c r="AE384" s="87"/>
      <c r="AF384" s="87"/>
    </row>
    <row r="385" spans="1:32" s="111" customFormat="1" ht="15.6" outlineLevel="1">
      <c r="A385" s="82"/>
      <c r="B385" s="84" t="str">
        <f t="shared" si="16"/>
        <v/>
      </c>
      <c r="C385" s="189"/>
      <c r="D385" s="186" t="s">
        <v>649</v>
      </c>
      <c r="E385" s="82"/>
      <c r="F385" s="82"/>
      <c r="G385" s="106"/>
      <c r="H385" s="106"/>
      <c r="I385" s="81"/>
      <c r="J385" s="82"/>
      <c r="K385" s="103"/>
      <c r="L385" s="104"/>
      <c r="M385" s="106"/>
      <c r="N385" s="104"/>
      <c r="O385" s="83"/>
      <c r="P385" s="89" t="s">
        <v>224</v>
      </c>
      <c r="R385" s="87"/>
      <c r="S385" s="87"/>
      <c r="T385" s="149"/>
      <c r="U385" s="87"/>
      <c r="V385" s="87"/>
      <c r="W385" s="87"/>
      <c r="X385" s="87"/>
      <c r="Y385" s="87"/>
      <c r="Z385" s="87"/>
      <c r="AA385" s="87"/>
      <c r="AB385" s="87"/>
      <c r="AC385" s="87"/>
      <c r="AD385" s="87"/>
      <c r="AE385" s="87"/>
      <c r="AF385" s="87"/>
    </row>
    <row r="386" spans="1:32" s="111" customFormat="1" ht="15.6" outlineLevel="1">
      <c r="A386" s="82"/>
      <c r="B386" s="84"/>
      <c r="C386" s="189"/>
      <c r="D386" s="186"/>
      <c r="E386" s="82"/>
      <c r="F386" s="82"/>
      <c r="G386" s="106"/>
      <c r="H386" s="106"/>
      <c r="I386" s="81"/>
      <c r="J386" s="82"/>
      <c r="K386" s="103"/>
      <c r="L386" s="104"/>
      <c r="M386" s="106"/>
      <c r="N386" s="104"/>
      <c r="O386" s="83"/>
      <c r="P386" s="89" t="s">
        <v>224</v>
      </c>
      <c r="R386" s="87"/>
      <c r="S386" s="87"/>
      <c r="T386" s="149"/>
      <c r="U386" s="87"/>
      <c r="V386" s="87"/>
      <c r="W386" s="87"/>
      <c r="X386" s="87"/>
      <c r="Y386" s="87"/>
      <c r="Z386" s="87"/>
      <c r="AA386" s="87"/>
      <c r="AB386" s="87"/>
      <c r="AC386" s="87"/>
      <c r="AD386" s="87"/>
      <c r="AE386" s="87"/>
      <c r="AF386" s="87"/>
    </row>
    <row r="387" spans="1:32" s="111" customFormat="1" ht="142.5" customHeight="1" outlineLevel="1">
      <c r="A387" s="102">
        <v>123</v>
      </c>
      <c r="B387" s="84">
        <f t="shared" si="16"/>
        <v>123</v>
      </c>
      <c r="C387" s="189" t="str">
        <f t="shared" si="17"/>
        <v>IVF123</v>
      </c>
      <c r="D387" s="80" t="s">
        <v>112</v>
      </c>
      <c r="E387" s="102">
        <v>1</v>
      </c>
      <c r="F387" s="101" t="s">
        <v>7</v>
      </c>
      <c r="G387" s="103">
        <v>305000</v>
      </c>
      <c r="H387" s="104">
        <f>ROUND(E387*G387,0)</f>
        <v>305000</v>
      </c>
      <c r="I387" s="81">
        <v>1</v>
      </c>
      <c r="J387" s="102" t="str">
        <f>F387</f>
        <v>No</v>
      </c>
      <c r="K387" s="104">
        <f>G387</f>
        <v>305000</v>
      </c>
      <c r="L387" s="104">
        <f>ROUND(I387*K387,0)</f>
        <v>305000</v>
      </c>
      <c r="M387" s="106">
        <f>IF(L387&gt;H387,L387-H387,0)</f>
        <v>0</v>
      </c>
      <c r="N387" s="104">
        <f>IF(H387&gt;L387,H387-L387,0)</f>
        <v>0</v>
      </c>
      <c r="O387" s="83" t="s">
        <v>568</v>
      </c>
      <c r="P387" s="89" t="s">
        <v>224</v>
      </c>
      <c r="R387" s="87"/>
      <c r="S387" s="87"/>
      <c r="T387" s="149"/>
      <c r="U387" s="87"/>
      <c r="V387" s="87"/>
      <c r="W387" s="87"/>
      <c r="X387" s="87"/>
      <c r="Y387" s="87"/>
      <c r="Z387" s="87"/>
      <c r="AA387" s="87"/>
      <c r="AB387" s="87"/>
      <c r="AC387" s="87"/>
      <c r="AD387" s="87"/>
      <c r="AE387" s="87"/>
      <c r="AF387" s="87"/>
    </row>
    <row r="388" spans="1:32" s="111" customFormat="1" ht="15.6" outlineLevel="1">
      <c r="A388" s="82"/>
      <c r="B388" s="84" t="str">
        <f t="shared" si="16"/>
        <v/>
      </c>
      <c r="C388" s="189"/>
      <c r="D388" s="186" t="s">
        <v>669</v>
      </c>
      <c r="E388" s="82"/>
      <c r="F388" s="82"/>
      <c r="G388" s="106"/>
      <c r="H388" s="106"/>
      <c r="I388" s="81"/>
      <c r="J388" s="82"/>
      <c r="K388" s="106"/>
      <c r="L388" s="106"/>
      <c r="M388" s="106"/>
      <c r="N388" s="106"/>
      <c r="O388" s="83"/>
      <c r="P388" s="89" t="s">
        <v>224</v>
      </c>
      <c r="R388" s="87"/>
      <c r="S388" s="87"/>
      <c r="T388" s="149"/>
      <c r="U388" s="87"/>
      <c r="V388" s="87"/>
      <c r="W388" s="87"/>
      <c r="X388" s="87"/>
      <c r="Y388" s="87"/>
      <c r="Z388" s="87"/>
      <c r="AA388" s="87"/>
      <c r="AB388" s="87"/>
      <c r="AC388" s="87"/>
      <c r="AD388" s="87"/>
      <c r="AE388" s="87"/>
      <c r="AF388" s="87"/>
    </row>
    <row r="389" spans="1:32" s="111" customFormat="1" ht="15.6" outlineLevel="1">
      <c r="A389" s="82"/>
      <c r="B389" s="84"/>
      <c r="C389" s="189"/>
      <c r="D389" s="186"/>
      <c r="E389" s="82"/>
      <c r="F389" s="82"/>
      <c r="G389" s="106"/>
      <c r="H389" s="106"/>
      <c r="I389" s="81"/>
      <c r="J389" s="82"/>
      <c r="K389" s="106"/>
      <c r="L389" s="106"/>
      <c r="M389" s="106"/>
      <c r="N389" s="106"/>
      <c r="O389" s="260"/>
      <c r="P389" s="89" t="s">
        <v>224</v>
      </c>
      <c r="R389" s="87"/>
      <c r="S389" s="87"/>
      <c r="T389" s="149"/>
      <c r="U389" s="87"/>
      <c r="V389" s="87"/>
      <c r="W389" s="87"/>
      <c r="X389" s="87"/>
      <c r="Y389" s="87"/>
      <c r="Z389" s="87"/>
      <c r="AA389" s="87"/>
      <c r="AB389" s="87"/>
      <c r="AC389" s="87"/>
      <c r="AD389" s="87"/>
      <c r="AE389" s="87"/>
      <c r="AF389" s="87"/>
    </row>
    <row r="390" spans="1:32" s="111" customFormat="1" ht="169.95" customHeight="1" outlineLevel="1">
      <c r="A390" s="102">
        <v>124</v>
      </c>
      <c r="B390" s="84">
        <f t="shared" si="16"/>
        <v>124</v>
      </c>
      <c r="C390" s="189" t="str">
        <f t="shared" si="17"/>
        <v>IVF124</v>
      </c>
      <c r="D390" s="80" t="s">
        <v>113</v>
      </c>
      <c r="E390" s="102">
        <v>20</v>
      </c>
      <c r="F390" s="101" t="s">
        <v>7</v>
      </c>
      <c r="G390" s="103">
        <v>20584</v>
      </c>
      <c r="H390" s="104">
        <f>ROUND(E390*G390,0)</f>
        <v>411680</v>
      </c>
      <c r="I390" s="81">
        <v>20</v>
      </c>
      <c r="J390" s="102" t="str">
        <f>F390</f>
        <v>No</v>
      </c>
      <c r="K390" s="104">
        <f>G390</f>
        <v>20584</v>
      </c>
      <c r="L390" s="104">
        <f>ROUND(I390*K390,0)</f>
        <v>411680</v>
      </c>
      <c r="M390" s="106">
        <f>IF(L390&gt;H390,L390-H390,0)</f>
        <v>0</v>
      </c>
      <c r="N390" s="104">
        <f>IF(H390&gt;L390,H390-L390,0)</f>
        <v>0</v>
      </c>
      <c r="O390" s="740" t="s">
        <v>831</v>
      </c>
      <c r="P390" s="89" t="s">
        <v>224</v>
      </c>
      <c r="R390" s="87"/>
      <c r="S390" s="87"/>
      <c r="T390" s="149"/>
      <c r="U390" s="87"/>
      <c r="V390" s="87"/>
      <c r="W390" s="87"/>
      <c r="X390" s="87"/>
      <c r="Y390" s="87"/>
      <c r="Z390" s="87"/>
      <c r="AA390" s="87"/>
      <c r="AB390" s="87"/>
      <c r="AC390" s="87"/>
      <c r="AD390" s="87"/>
      <c r="AE390" s="87"/>
      <c r="AF390" s="87"/>
    </row>
    <row r="391" spans="1:32" s="111" customFormat="1" ht="18.45" customHeight="1" outlineLevel="1">
      <c r="A391" s="82"/>
      <c r="B391" s="84" t="str">
        <f t="shared" si="16"/>
        <v/>
      </c>
      <c r="C391" s="189"/>
      <c r="D391" s="110" t="s">
        <v>184</v>
      </c>
      <c r="E391" s="82"/>
      <c r="F391" s="82"/>
      <c r="G391" s="106"/>
      <c r="H391" s="106"/>
      <c r="I391" s="81">
        <v>12</v>
      </c>
      <c r="J391" s="82" t="s">
        <v>7</v>
      </c>
      <c r="K391" s="103">
        <v>20584</v>
      </c>
      <c r="L391" s="104">
        <f>ROUND(I391*K391,0)</f>
        <v>247008</v>
      </c>
      <c r="M391" s="106">
        <f>IF(L391&gt;H391,L391-H391,0)</f>
        <v>247008</v>
      </c>
      <c r="N391" s="104">
        <f>IF(H391&gt;L391,H391-L391,0)</f>
        <v>0</v>
      </c>
      <c r="O391" s="741"/>
      <c r="P391" s="89" t="s">
        <v>224</v>
      </c>
      <c r="R391" s="87"/>
      <c r="S391" s="87"/>
      <c r="T391" s="149"/>
      <c r="U391" s="87"/>
      <c r="V391" s="87"/>
      <c r="W391" s="87"/>
      <c r="X391" s="87"/>
      <c r="Y391" s="87"/>
      <c r="Z391" s="87"/>
      <c r="AA391" s="87"/>
      <c r="AB391" s="87"/>
      <c r="AC391" s="87"/>
      <c r="AD391" s="87"/>
      <c r="AE391" s="87"/>
      <c r="AF391" s="87"/>
    </row>
    <row r="392" spans="1:32" s="111" customFormat="1" ht="15.6" outlineLevel="1">
      <c r="A392" s="82"/>
      <c r="B392" s="84" t="str">
        <f t="shared" si="16"/>
        <v/>
      </c>
      <c r="C392" s="189"/>
      <c r="D392" s="186" t="s">
        <v>669</v>
      </c>
      <c r="E392" s="82"/>
      <c r="F392" s="82"/>
      <c r="G392" s="106"/>
      <c r="H392" s="106"/>
      <c r="I392" s="81"/>
      <c r="J392" s="82"/>
      <c r="K392" s="103"/>
      <c r="L392" s="104"/>
      <c r="M392" s="106"/>
      <c r="N392" s="104"/>
      <c r="O392" s="83"/>
      <c r="P392" s="89" t="s">
        <v>224</v>
      </c>
      <c r="R392" s="87"/>
      <c r="S392" s="87"/>
      <c r="T392" s="149"/>
      <c r="U392" s="87"/>
      <c r="V392" s="87"/>
      <c r="W392" s="87"/>
      <c r="X392" s="87"/>
      <c r="Y392" s="87"/>
      <c r="Z392" s="87"/>
      <c r="AA392" s="87"/>
      <c r="AB392" s="87"/>
      <c r="AC392" s="87"/>
      <c r="AD392" s="87"/>
      <c r="AE392" s="87"/>
      <c r="AF392" s="87"/>
    </row>
    <row r="393" spans="1:32" s="111" customFormat="1" ht="15.6" outlineLevel="1">
      <c r="A393" s="82"/>
      <c r="B393" s="84"/>
      <c r="C393" s="189"/>
      <c r="D393" s="186"/>
      <c r="E393" s="82"/>
      <c r="F393" s="82"/>
      <c r="G393" s="106"/>
      <c r="H393" s="106"/>
      <c r="I393" s="81"/>
      <c r="J393" s="82"/>
      <c r="K393" s="103"/>
      <c r="L393" s="104"/>
      <c r="M393" s="106"/>
      <c r="N393" s="104"/>
      <c r="O393" s="83"/>
      <c r="P393" s="89" t="s">
        <v>224</v>
      </c>
      <c r="R393" s="87"/>
      <c r="S393" s="87"/>
      <c r="T393" s="149"/>
      <c r="U393" s="87"/>
      <c r="V393" s="87"/>
      <c r="W393" s="87"/>
      <c r="X393" s="87"/>
      <c r="Y393" s="87"/>
      <c r="Z393" s="87"/>
      <c r="AA393" s="87"/>
      <c r="AB393" s="87"/>
      <c r="AC393" s="87"/>
      <c r="AD393" s="87"/>
      <c r="AE393" s="87"/>
      <c r="AF393" s="87"/>
    </row>
    <row r="394" spans="1:32" s="111" customFormat="1" ht="45" outlineLevel="1">
      <c r="A394" s="102">
        <v>125</v>
      </c>
      <c r="B394" s="84">
        <f t="shared" si="16"/>
        <v>125</v>
      </c>
      <c r="C394" s="189" t="str">
        <f t="shared" si="17"/>
        <v>IVF125</v>
      </c>
      <c r="D394" s="80" t="s">
        <v>114</v>
      </c>
      <c r="E394" s="102">
        <v>1</v>
      </c>
      <c r="F394" s="101" t="s">
        <v>7</v>
      </c>
      <c r="G394" s="103">
        <v>6764</v>
      </c>
      <c r="H394" s="104">
        <f>ROUND(E394*G394,0)</f>
        <v>6764</v>
      </c>
      <c r="I394" s="81">
        <f>E394</f>
        <v>1</v>
      </c>
      <c r="J394" s="102" t="str">
        <f>F394</f>
        <v>No</v>
      </c>
      <c r="K394" s="104">
        <f>G394</f>
        <v>6764</v>
      </c>
      <c r="L394" s="104">
        <f>ROUND(I394*K394,0)</f>
        <v>6764</v>
      </c>
      <c r="M394" s="106">
        <f>IF(L394&gt;H394,L394-H394,0)</f>
        <v>0</v>
      </c>
      <c r="N394" s="104">
        <f>IF(H394&gt;L394,H394-L394,0)</f>
        <v>0</v>
      </c>
      <c r="O394" s="83" t="s">
        <v>568</v>
      </c>
      <c r="P394" s="89" t="s">
        <v>224</v>
      </c>
      <c r="R394" s="87"/>
      <c r="S394" s="87"/>
      <c r="T394" s="149"/>
      <c r="U394" s="87"/>
      <c r="V394" s="87"/>
      <c r="W394" s="87"/>
      <c r="X394" s="87"/>
      <c r="Y394" s="87"/>
      <c r="Z394" s="87"/>
      <c r="AA394" s="87"/>
      <c r="AB394" s="87"/>
      <c r="AC394" s="87"/>
      <c r="AD394" s="87"/>
      <c r="AE394" s="87"/>
      <c r="AF394" s="87"/>
    </row>
    <row r="395" spans="1:32" s="111" customFormat="1" ht="15.6" outlineLevel="1">
      <c r="A395" s="82"/>
      <c r="B395" s="84" t="str">
        <f t="shared" si="16"/>
        <v/>
      </c>
      <c r="C395" s="189"/>
      <c r="D395" s="186" t="s">
        <v>669</v>
      </c>
      <c r="E395" s="82"/>
      <c r="F395" s="82"/>
      <c r="G395" s="106"/>
      <c r="H395" s="106"/>
      <c r="I395" s="81"/>
      <c r="J395" s="82"/>
      <c r="K395" s="106"/>
      <c r="L395" s="106"/>
      <c r="M395" s="106"/>
      <c r="N395" s="106"/>
      <c r="O395" s="83"/>
      <c r="P395" s="89" t="s">
        <v>224</v>
      </c>
      <c r="R395" s="87"/>
      <c r="S395" s="87"/>
      <c r="T395" s="149"/>
      <c r="U395" s="87"/>
      <c r="V395" s="87"/>
      <c r="W395" s="87"/>
      <c r="X395" s="87"/>
      <c r="Y395" s="87"/>
      <c r="Z395" s="87"/>
      <c r="AA395" s="87"/>
      <c r="AB395" s="87"/>
      <c r="AC395" s="87"/>
      <c r="AD395" s="87"/>
      <c r="AE395" s="87"/>
      <c r="AF395" s="87"/>
    </row>
    <row r="396" spans="1:32" s="111" customFormat="1" ht="15.6" outlineLevel="1">
      <c r="A396" s="82"/>
      <c r="B396" s="84"/>
      <c r="C396" s="189"/>
      <c r="D396" s="186"/>
      <c r="E396" s="82"/>
      <c r="F396" s="82"/>
      <c r="G396" s="106"/>
      <c r="H396" s="106"/>
      <c r="I396" s="81"/>
      <c r="J396" s="82"/>
      <c r="K396" s="106"/>
      <c r="L396" s="106"/>
      <c r="M396" s="106"/>
      <c r="N396" s="106"/>
      <c r="O396" s="83"/>
      <c r="P396" s="89" t="s">
        <v>224</v>
      </c>
      <c r="R396" s="87"/>
      <c r="S396" s="87"/>
      <c r="T396" s="149"/>
      <c r="U396" s="87"/>
      <c r="V396" s="87"/>
      <c r="W396" s="87"/>
      <c r="X396" s="87"/>
      <c r="Y396" s="87"/>
      <c r="Z396" s="87"/>
      <c r="AA396" s="87"/>
      <c r="AB396" s="87"/>
      <c r="AC396" s="87"/>
      <c r="AD396" s="87"/>
      <c r="AE396" s="87"/>
      <c r="AF396" s="87"/>
    </row>
    <row r="397" spans="1:32" s="111" customFormat="1" ht="130.80000000000001" customHeight="1" outlineLevel="1">
      <c r="A397" s="102">
        <v>126</v>
      </c>
      <c r="B397" s="84">
        <f t="shared" si="16"/>
        <v>126</v>
      </c>
      <c r="C397" s="189" t="str">
        <f t="shared" si="17"/>
        <v>IVF126</v>
      </c>
      <c r="D397" s="80" t="s">
        <v>760</v>
      </c>
      <c r="E397" s="102">
        <v>2</v>
      </c>
      <c r="F397" s="101" t="s">
        <v>7</v>
      </c>
      <c r="G397" s="103">
        <v>8500</v>
      </c>
      <c r="H397" s="104">
        <f>ROUND(E397*G397,0)</f>
        <v>17000</v>
      </c>
      <c r="I397" s="81">
        <f>E397</f>
        <v>2</v>
      </c>
      <c r="J397" s="102" t="str">
        <f>F397</f>
        <v>No</v>
      </c>
      <c r="K397" s="104">
        <f>G397</f>
        <v>8500</v>
      </c>
      <c r="L397" s="104">
        <f>ROUND(I397*K397,0)</f>
        <v>17000</v>
      </c>
      <c r="M397" s="106">
        <f>IF(L397&gt;H397,L397-H397,0)</f>
        <v>0</v>
      </c>
      <c r="N397" s="104">
        <f>IF(H397&gt;L397,H397-L397,0)</f>
        <v>0</v>
      </c>
      <c r="O397" s="83" t="s">
        <v>568</v>
      </c>
      <c r="P397" s="89" t="s">
        <v>224</v>
      </c>
      <c r="R397" s="87"/>
      <c r="S397" s="87"/>
      <c r="T397" s="149"/>
      <c r="U397" s="87"/>
      <c r="V397" s="87"/>
      <c r="W397" s="87"/>
      <c r="X397" s="87"/>
      <c r="Y397" s="87"/>
      <c r="Z397" s="87"/>
      <c r="AA397" s="87"/>
      <c r="AB397" s="87"/>
      <c r="AC397" s="87"/>
      <c r="AD397" s="87"/>
      <c r="AE397" s="87"/>
      <c r="AF397" s="87"/>
    </row>
    <row r="398" spans="1:32" s="111" customFormat="1" ht="15.6" outlineLevel="1">
      <c r="A398" s="102"/>
      <c r="B398" s="84"/>
      <c r="C398" s="189"/>
      <c r="D398" s="186" t="s">
        <v>656</v>
      </c>
      <c r="E398" s="102"/>
      <c r="F398" s="101"/>
      <c r="G398" s="103"/>
      <c r="H398" s="104"/>
      <c r="I398" s="81"/>
      <c r="J398" s="102"/>
      <c r="K398" s="104"/>
      <c r="L398" s="104"/>
      <c r="M398" s="106"/>
      <c r="N398" s="104"/>
      <c r="O398" s="83"/>
      <c r="P398" s="89" t="s">
        <v>224</v>
      </c>
      <c r="R398" s="87"/>
      <c r="S398" s="87"/>
      <c r="T398" s="149"/>
      <c r="U398" s="87"/>
      <c r="V398" s="87"/>
      <c r="W398" s="87"/>
      <c r="X398" s="87"/>
      <c r="Y398" s="87"/>
      <c r="Z398" s="87"/>
      <c r="AA398" s="87"/>
      <c r="AB398" s="87"/>
      <c r="AC398" s="87"/>
      <c r="AD398" s="87"/>
      <c r="AE398" s="87"/>
      <c r="AF398" s="87"/>
    </row>
    <row r="399" spans="1:32" s="111" customFormat="1" outlineLevel="1">
      <c r="A399" s="82"/>
      <c r="B399" s="84" t="str">
        <f t="shared" si="16"/>
        <v/>
      </c>
      <c r="C399" s="189"/>
      <c r="D399" s="80"/>
      <c r="E399" s="82"/>
      <c r="F399" s="82"/>
      <c r="G399" s="106"/>
      <c r="H399" s="106"/>
      <c r="I399" s="81"/>
      <c r="J399" s="82"/>
      <c r="K399" s="106"/>
      <c r="L399" s="106"/>
      <c r="M399" s="106"/>
      <c r="N399" s="106"/>
      <c r="O399" s="83"/>
      <c r="P399" s="89" t="s">
        <v>224</v>
      </c>
      <c r="R399" s="87"/>
      <c r="S399" s="87"/>
      <c r="T399" s="149"/>
      <c r="U399" s="87"/>
      <c r="V399" s="87"/>
      <c r="W399" s="87"/>
      <c r="X399" s="87"/>
      <c r="Y399" s="87"/>
      <c r="Z399" s="87"/>
      <c r="AA399" s="87"/>
      <c r="AB399" s="87"/>
      <c r="AC399" s="87"/>
      <c r="AD399" s="87"/>
      <c r="AE399" s="87"/>
      <c r="AF399" s="87"/>
    </row>
    <row r="400" spans="1:32" ht="120" outlineLevel="1">
      <c r="A400" s="102">
        <v>127</v>
      </c>
      <c r="B400" s="84">
        <f t="shared" si="16"/>
        <v>127</v>
      </c>
      <c r="C400" s="189" t="str">
        <f t="shared" si="17"/>
        <v>IVF127</v>
      </c>
      <c r="D400" s="80" t="s">
        <v>115</v>
      </c>
      <c r="E400" s="102">
        <v>2</v>
      </c>
      <c r="F400" s="101" t="s">
        <v>7</v>
      </c>
      <c r="G400" s="103">
        <v>22283</v>
      </c>
      <c r="H400" s="104">
        <f>ROUND(E400*G400,0)</f>
        <v>44566</v>
      </c>
      <c r="I400" s="81">
        <f>E400</f>
        <v>2</v>
      </c>
      <c r="J400" s="102" t="str">
        <f>F400</f>
        <v>No</v>
      </c>
      <c r="K400" s="104">
        <f>G400</f>
        <v>22283</v>
      </c>
      <c r="L400" s="104">
        <f>ROUND(I400*K400,0)</f>
        <v>44566</v>
      </c>
      <c r="M400" s="106">
        <f>IF(L400&gt;H400,L400-H400,0)</f>
        <v>0</v>
      </c>
      <c r="N400" s="104">
        <f>IF(H400&gt;L400,H400-L400,0)</f>
        <v>0</v>
      </c>
      <c r="O400" s="83" t="s">
        <v>568</v>
      </c>
      <c r="P400" s="89" t="s">
        <v>224</v>
      </c>
      <c r="R400" s="87">
        <f>116.3+52.4</f>
        <v>168.7</v>
      </c>
    </row>
    <row r="401" spans="1:32" ht="15.6" outlineLevel="1">
      <c r="A401" s="82"/>
      <c r="B401" s="84" t="str">
        <f t="shared" si="16"/>
        <v/>
      </c>
      <c r="C401" s="189"/>
      <c r="D401" s="186" t="s">
        <v>656</v>
      </c>
      <c r="E401" s="82"/>
      <c r="F401" s="82"/>
      <c r="G401" s="106"/>
      <c r="H401" s="106"/>
      <c r="I401" s="81"/>
      <c r="J401" s="82"/>
      <c r="K401" s="106"/>
      <c r="L401" s="106"/>
      <c r="M401" s="106"/>
      <c r="N401" s="106"/>
      <c r="O401" s="83"/>
      <c r="P401" s="89" t="s">
        <v>224</v>
      </c>
    </row>
    <row r="402" spans="1:32" ht="15.6" outlineLevel="1">
      <c r="A402" s="82"/>
      <c r="B402" s="84"/>
      <c r="C402" s="189"/>
      <c r="D402" s="186"/>
      <c r="E402" s="82"/>
      <c r="F402" s="82"/>
      <c r="G402" s="106"/>
      <c r="H402" s="106"/>
      <c r="I402" s="81"/>
      <c r="J402" s="82"/>
      <c r="K402" s="106"/>
      <c r="L402" s="106"/>
      <c r="M402" s="106"/>
      <c r="N402" s="106"/>
      <c r="O402" s="83"/>
      <c r="P402" s="89" t="s">
        <v>224</v>
      </c>
    </row>
    <row r="403" spans="1:32" ht="45" outlineLevel="1">
      <c r="A403" s="102">
        <v>128</v>
      </c>
      <c r="B403" s="84">
        <f t="shared" ref="B403:B507" si="21">IF(ISBLANK(A403),"",A403)</f>
        <v>128</v>
      </c>
      <c r="C403" s="189" t="str">
        <f t="shared" ref="C403:C507" si="22">IF(ISBLANK(B403), "", IF(B403&lt;10, "IVF00" &amp; B403, IF(AND(B403&gt;=10, B403&lt;=99), "IVF0" &amp; B403, IF(B403&gt;99, "IVF" &amp; B403))))</f>
        <v>IVF128</v>
      </c>
      <c r="D403" s="80" t="s">
        <v>116</v>
      </c>
      <c r="E403" s="102">
        <v>200</v>
      </c>
      <c r="F403" s="101" t="s">
        <v>3</v>
      </c>
      <c r="G403" s="103">
        <v>329</v>
      </c>
      <c r="H403" s="104">
        <f>ROUND(E403*G403,0)</f>
        <v>65800</v>
      </c>
      <c r="I403" s="81">
        <v>184.9</v>
      </c>
      <c r="J403" s="102" t="str">
        <f>F403</f>
        <v>Rmt</v>
      </c>
      <c r="K403" s="104">
        <f>G403</f>
        <v>329</v>
      </c>
      <c r="L403" s="104">
        <f>ROUND(I403*K403,0)</f>
        <v>60832</v>
      </c>
      <c r="M403" s="106">
        <f>IF(L403&gt;H403,L403-H403,0)</f>
        <v>0</v>
      </c>
      <c r="N403" s="104">
        <f>IF(H403&gt;L403,H403-L403,0)</f>
        <v>4968</v>
      </c>
      <c r="O403" s="83" t="s">
        <v>624</v>
      </c>
      <c r="P403" s="89" t="s">
        <v>224</v>
      </c>
    </row>
    <row r="404" spans="1:32" ht="15.6" outlineLevel="1">
      <c r="A404" s="82"/>
      <c r="B404" s="84" t="str">
        <f t="shared" si="21"/>
        <v/>
      </c>
      <c r="C404" s="189"/>
      <c r="D404" s="186" t="s">
        <v>649</v>
      </c>
      <c r="E404" s="82"/>
      <c r="F404" s="82"/>
      <c r="G404" s="106"/>
      <c r="H404" s="106"/>
      <c r="I404" s="81"/>
      <c r="J404" s="82"/>
      <c r="K404" s="106"/>
      <c r="L404" s="106"/>
      <c r="M404" s="106"/>
      <c r="N404" s="106"/>
      <c r="O404" s="83"/>
      <c r="P404" s="89" t="s">
        <v>224</v>
      </c>
    </row>
    <row r="405" spans="1:32" ht="15.6" outlineLevel="1">
      <c r="A405" s="82"/>
      <c r="B405" s="84"/>
      <c r="C405" s="189"/>
      <c r="D405" s="186"/>
      <c r="E405" s="82"/>
      <c r="F405" s="82"/>
      <c r="G405" s="106"/>
      <c r="H405" s="106"/>
      <c r="I405" s="81"/>
      <c r="J405" s="82"/>
      <c r="K405" s="106"/>
      <c r="L405" s="106"/>
      <c r="M405" s="106"/>
      <c r="N405" s="106"/>
      <c r="O405" s="260"/>
      <c r="P405" s="89" t="s">
        <v>224</v>
      </c>
    </row>
    <row r="406" spans="1:32" ht="101.55" customHeight="1" outlineLevel="1">
      <c r="A406" s="102">
        <v>129</v>
      </c>
      <c r="B406" s="84">
        <f t="shared" si="21"/>
        <v>129</v>
      </c>
      <c r="C406" s="189" t="str">
        <f t="shared" si="22"/>
        <v>IVF129</v>
      </c>
      <c r="D406" s="80" t="s">
        <v>117</v>
      </c>
      <c r="E406" s="102">
        <v>100</v>
      </c>
      <c r="F406" s="101" t="s">
        <v>3</v>
      </c>
      <c r="G406" s="103">
        <v>163</v>
      </c>
      <c r="H406" s="104">
        <f>ROUND(E406*G406,0)</f>
        <v>16300</v>
      </c>
      <c r="I406" s="81">
        <v>100</v>
      </c>
      <c r="J406" s="102" t="str">
        <f>F406</f>
        <v>Rmt</v>
      </c>
      <c r="K406" s="104">
        <f>G406</f>
        <v>163</v>
      </c>
      <c r="L406" s="104">
        <f>ROUND(I406*K406,0)</f>
        <v>16300</v>
      </c>
      <c r="M406" s="106">
        <f>IF(L406&gt;H406,L406-H406,0)</f>
        <v>0</v>
      </c>
      <c r="N406" s="104">
        <f>IF(H406&gt;L406,H406-L406,0)</f>
        <v>0</v>
      </c>
      <c r="O406" s="740" t="s">
        <v>779</v>
      </c>
      <c r="P406" s="89" t="s">
        <v>224</v>
      </c>
    </row>
    <row r="407" spans="1:32" ht="15.6" outlineLevel="1">
      <c r="A407" s="82"/>
      <c r="B407" s="84" t="str">
        <f t="shared" si="21"/>
        <v/>
      </c>
      <c r="C407" s="189"/>
      <c r="D407" s="110" t="s">
        <v>184</v>
      </c>
      <c r="E407" s="82"/>
      <c r="F407" s="82"/>
      <c r="G407" s="106"/>
      <c r="H407" s="106"/>
      <c r="I407" s="81">
        <f>16.3+52.4</f>
        <v>68.7</v>
      </c>
      <c r="J407" s="82" t="s">
        <v>3</v>
      </c>
      <c r="K407" s="103">
        <v>163</v>
      </c>
      <c r="L407" s="104">
        <f>ROUND(I407*K407,0)</f>
        <v>11198</v>
      </c>
      <c r="M407" s="106">
        <f>IF(L407&gt;H407,L407-H407,0)</f>
        <v>11198</v>
      </c>
      <c r="N407" s="104">
        <f>IF(H407&gt;L407,H407-L407,0)</f>
        <v>0</v>
      </c>
      <c r="O407" s="741"/>
      <c r="P407" s="89" t="s">
        <v>224</v>
      </c>
    </row>
    <row r="408" spans="1:32" ht="15.6" outlineLevel="1">
      <c r="A408" s="82"/>
      <c r="B408" s="84"/>
      <c r="C408" s="189"/>
      <c r="D408" s="186" t="s">
        <v>655</v>
      </c>
      <c r="E408" s="82"/>
      <c r="F408" s="82"/>
      <c r="G408" s="106"/>
      <c r="H408" s="106"/>
      <c r="I408" s="81"/>
      <c r="J408" s="82"/>
      <c r="K408" s="103"/>
      <c r="L408" s="104"/>
      <c r="M408" s="106"/>
      <c r="N408" s="104"/>
      <c r="O408" s="261"/>
      <c r="P408" s="89" t="s">
        <v>224</v>
      </c>
    </row>
    <row r="409" spans="1:32" ht="15.6" outlineLevel="1">
      <c r="A409" s="82"/>
      <c r="B409" s="84" t="str">
        <f t="shared" si="21"/>
        <v/>
      </c>
      <c r="C409" s="189"/>
      <c r="D409" s="110"/>
      <c r="E409" s="82"/>
      <c r="F409" s="82"/>
      <c r="G409" s="106"/>
      <c r="H409" s="106"/>
      <c r="I409" s="81"/>
      <c r="J409" s="82"/>
      <c r="K409" s="103"/>
      <c r="L409" s="104"/>
      <c r="M409" s="106"/>
      <c r="N409" s="104"/>
      <c r="O409" s="83"/>
      <c r="P409" s="89" t="s">
        <v>224</v>
      </c>
    </row>
    <row r="410" spans="1:32" ht="45" outlineLevel="1">
      <c r="A410" s="102">
        <v>130</v>
      </c>
      <c r="B410" s="84">
        <f t="shared" si="21"/>
        <v>130</v>
      </c>
      <c r="C410" s="189" t="str">
        <f t="shared" si="22"/>
        <v>IVF130</v>
      </c>
      <c r="D410" s="80" t="s">
        <v>118</v>
      </c>
      <c r="E410" s="102">
        <v>200</v>
      </c>
      <c r="F410" s="101" t="s">
        <v>3</v>
      </c>
      <c r="G410" s="103">
        <v>902</v>
      </c>
      <c r="H410" s="104">
        <f>ROUND(E410*G410,0)</f>
        <v>180400</v>
      </c>
      <c r="I410" s="81">
        <v>65.3</v>
      </c>
      <c r="J410" s="102" t="str">
        <f>F410</f>
        <v>Rmt</v>
      </c>
      <c r="K410" s="104">
        <f>G410</f>
        <v>902</v>
      </c>
      <c r="L410" s="104">
        <f>ROUND(I410*K410,0)</f>
        <v>58901</v>
      </c>
      <c r="M410" s="106">
        <f>IF(L410&gt;H410,L410-H410,0)</f>
        <v>0</v>
      </c>
      <c r="N410" s="104">
        <f>IF(H410&gt;L410,H410-L410,0)</f>
        <v>121499</v>
      </c>
      <c r="O410" s="83" t="s">
        <v>753</v>
      </c>
      <c r="P410" s="89" t="s">
        <v>224</v>
      </c>
      <c r="Q410" s="151"/>
      <c r="R410" s="152"/>
    </row>
    <row r="411" spans="1:32" ht="15.6" outlineLevel="1">
      <c r="A411" s="82"/>
      <c r="B411" s="84" t="str">
        <f t="shared" si="21"/>
        <v/>
      </c>
      <c r="C411" s="189"/>
      <c r="D411" s="186" t="s">
        <v>654</v>
      </c>
      <c r="E411" s="82"/>
      <c r="F411" s="82"/>
      <c r="G411" s="106"/>
      <c r="H411" s="106"/>
      <c r="I411" s="81"/>
      <c r="J411" s="82"/>
      <c r="K411" s="106"/>
      <c r="L411" s="106"/>
      <c r="M411" s="106"/>
      <c r="N411" s="106"/>
      <c r="O411" s="83"/>
      <c r="P411" s="89" t="s">
        <v>224</v>
      </c>
    </row>
    <row r="412" spans="1:32" ht="15.6" outlineLevel="1">
      <c r="A412" s="82"/>
      <c r="B412" s="84"/>
      <c r="C412" s="189"/>
      <c r="D412" s="186"/>
      <c r="E412" s="82"/>
      <c r="F412" s="82"/>
      <c r="G412" s="106"/>
      <c r="H412" s="106"/>
      <c r="I412" s="81"/>
      <c r="J412" s="82"/>
      <c r="K412" s="106"/>
      <c r="L412" s="106"/>
      <c r="M412" s="106"/>
      <c r="N412" s="106"/>
      <c r="O412" s="260"/>
      <c r="P412" s="89" t="s">
        <v>224</v>
      </c>
    </row>
    <row r="413" spans="1:32" ht="67.05" customHeight="1" outlineLevel="1">
      <c r="A413" s="102">
        <v>131</v>
      </c>
      <c r="B413" s="84">
        <f t="shared" si="21"/>
        <v>131</v>
      </c>
      <c r="C413" s="189" t="str">
        <f t="shared" si="22"/>
        <v>IVF131</v>
      </c>
      <c r="D413" s="80" t="s">
        <v>119</v>
      </c>
      <c r="E413" s="102">
        <v>80</v>
      </c>
      <c r="F413" s="101" t="s">
        <v>3</v>
      </c>
      <c r="G413" s="103">
        <v>83</v>
      </c>
      <c r="H413" s="104">
        <f>ROUND(E413*G413,0)</f>
        <v>6640</v>
      </c>
      <c r="I413" s="81">
        <v>80</v>
      </c>
      <c r="J413" s="102" t="str">
        <f>F413</f>
        <v>Rmt</v>
      </c>
      <c r="K413" s="104">
        <f>G413</f>
        <v>83</v>
      </c>
      <c r="L413" s="104">
        <f>ROUND(I413*K413,0)</f>
        <v>6640</v>
      </c>
      <c r="M413" s="106">
        <f>IF(L413&gt;H413,L413-H413,0)</f>
        <v>0</v>
      </c>
      <c r="N413" s="104">
        <f>IF(H413&gt;L413,H413-L413,0)</f>
        <v>0</v>
      </c>
      <c r="O413" s="740" t="s">
        <v>780</v>
      </c>
      <c r="P413" s="89" t="s">
        <v>224</v>
      </c>
    </row>
    <row r="414" spans="1:32" ht="15.6" outlineLevel="1">
      <c r="A414" s="82"/>
      <c r="B414" s="84" t="str">
        <f t="shared" si="21"/>
        <v/>
      </c>
      <c r="C414" s="189"/>
      <c r="D414" s="110" t="s">
        <v>184</v>
      </c>
      <c r="E414" s="82"/>
      <c r="F414" s="82"/>
      <c r="G414" s="106"/>
      <c r="H414" s="106"/>
      <c r="I414" s="81">
        <v>206</v>
      </c>
      <c r="J414" s="82" t="s">
        <v>3</v>
      </c>
      <c r="K414" s="103">
        <v>83</v>
      </c>
      <c r="L414" s="104">
        <f>ROUND(I414*K414,0)</f>
        <v>17098</v>
      </c>
      <c r="M414" s="106">
        <f>IF(L414&gt;H414,L414-H414,0)</f>
        <v>17098</v>
      </c>
      <c r="N414" s="104">
        <f>IF(H414&gt;L414,H414-L414,0)</f>
        <v>0</v>
      </c>
      <c r="O414" s="741"/>
      <c r="P414" s="89" t="s">
        <v>224</v>
      </c>
    </row>
    <row r="415" spans="1:32" ht="15.6" outlineLevel="1">
      <c r="A415" s="82"/>
      <c r="B415" s="84"/>
      <c r="C415" s="189"/>
      <c r="D415" s="186" t="s">
        <v>650</v>
      </c>
      <c r="E415" s="82"/>
      <c r="F415" s="82"/>
      <c r="G415" s="106"/>
      <c r="H415" s="106"/>
      <c r="I415" s="81"/>
      <c r="J415" s="82"/>
      <c r="K415" s="103"/>
      <c r="L415" s="104"/>
      <c r="M415" s="106"/>
      <c r="N415" s="104"/>
      <c r="O415" s="261"/>
      <c r="P415" s="89" t="s">
        <v>224</v>
      </c>
    </row>
    <row r="416" spans="1:32" s="111" customFormat="1" ht="15.6" outlineLevel="1">
      <c r="A416" s="82"/>
      <c r="B416" s="84" t="str">
        <f t="shared" si="21"/>
        <v/>
      </c>
      <c r="C416" s="189"/>
      <c r="D416" s="110"/>
      <c r="E416" s="82"/>
      <c r="F416" s="82"/>
      <c r="G416" s="106"/>
      <c r="H416" s="106"/>
      <c r="I416" s="81"/>
      <c r="J416" s="82"/>
      <c r="K416" s="103"/>
      <c r="L416" s="104"/>
      <c r="M416" s="106"/>
      <c r="N416" s="104"/>
      <c r="O416" s="83"/>
      <c r="P416" s="89" t="s">
        <v>224</v>
      </c>
      <c r="R416" s="87"/>
      <c r="S416" s="87"/>
      <c r="T416" s="149"/>
      <c r="U416" s="87"/>
      <c r="V416" s="87"/>
      <c r="W416" s="87"/>
      <c r="X416" s="87"/>
      <c r="Y416" s="87"/>
      <c r="Z416" s="87"/>
      <c r="AA416" s="87"/>
      <c r="AB416" s="87"/>
      <c r="AC416" s="87"/>
      <c r="AD416" s="87"/>
      <c r="AE416" s="87"/>
      <c r="AF416" s="87"/>
    </row>
    <row r="417" spans="1:32" s="111" customFormat="1" ht="168" customHeight="1" outlineLevel="1">
      <c r="A417" s="102">
        <v>132</v>
      </c>
      <c r="B417" s="84">
        <f t="shared" si="21"/>
        <v>132</v>
      </c>
      <c r="C417" s="189" t="str">
        <f t="shared" si="22"/>
        <v>IVF132</v>
      </c>
      <c r="D417" s="80" t="s">
        <v>761</v>
      </c>
      <c r="E417" s="102">
        <v>120</v>
      </c>
      <c r="F417" s="101" t="s">
        <v>3</v>
      </c>
      <c r="G417" s="103">
        <v>1207</v>
      </c>
      <c r="H417" s="104">
        <f>ROUND(E417*G417,0)</f>
        <v>144840</v>
      </c>
      <c r="I417" s="81">
        <v>83</v>
      </c>
      <c r="J417" s="102" t="str">
        <f>F417</f>
        <v>Rmt</v>
      </c>
      <c r="K417" s="104">
        <f>G417</f>
        <v>1207</v>
      </c>
      <c r="L417" s="104">
        <f>ROUND(I417*K417,0)</f>
        <v>100181</v>
      </c>
      <c r="M417" s="106">
        <f>IF(L417&gt;H417,L417-H417,0)</f>
        <v>0</v>
      </c>
      <c r="N417" s="104">
        <f>IF(H417&gt;L417,H417-L417,0)</f>
        <v>44659</v>
      </c>
      <c r="O417" s="83" t="s">
        <v>624</v>
      </c>
      <c r="P417" s="89" t="s">
        <v>224</v>
      </c>
      <c r="R417" s="87"/>
      <c r="S417" s="87"/>
      <c r="T417" s="149"/>
      <c r="U417" s="87"/>
      <c r="V417" s="87"/>
      <c r="W417" s="87"/>
      <c r="X417" s="87"/>
      <c r="Y417" s="87"/>
      <c r="Z417" s="87"/>
      <c r="AA417" s="87"/>
      <c r="AB417" s="87"/>
      <c r="AC417" s="87"/>
      <c r="AD417" s="87"/>
      <c r="AE417" s="87"/>
      <c r="AF417" s="87"/>
    </row>
    <row r="418" spans="1:32" s="111" customFormat="1" ht="15.6" outlineLevel="1">
      <c r="A418" s="102"/>
      <c r="B418" s="84"/>
      <c r="C418" s="189"/>
      <c r="D418" s="186" t="s">
        <v>650</v>
      </c>
      <c r="E418" s="102"/>
      <c r="F418" s="101"/>
      <c r="G418" s="103"/>
      <c r="H418" s="104"/>
      <c r="I418" s="81"/>
      <c r="J418" s="102"/>
      <c r="K418" s="104"/>
      <c r="L418" s="104"/>
      <c r="M418" s="106"/>
      <c r="N418" s="104"/>
      <c r="O418" s="83"/>
      <c r="P418" s="89" t="s">
        <v>224</v>
      </c>
      <c r="R418" s="87"/>
      <c r="S418" s="87"/>
      <c r="T418" s="149"/>
      <c r="U418" s="87"/>
      <c r="V418" s="87"/>
      <c r="W418" s="87"/>
      <c r="X418" s="87"/>
      <c r="Y418" s="87"/>
      <c r="Z418" s="87"/>
      <c r="AA418" s="87"/>
      <c r="AB418" s="87"/>
      <c r="AC418" s="87"/>
      <c r="AD418" s="87"/>
      <c r="AE418" s="87"/>
      <c r="AF418" s="87"/>
    </row>
    <row r="419" spans="1:32" s="111" customFormat="1" outlineLevel="1">
      <c r="A419" s="82"/>
      <c r="B419" s="84" t="str">
        <f t="shared" si="21"/>
        <v/>
      </c>
      <c r="C419" s="189"/>
      <c r="D419" s="80"/>
      <c r="E419" s="82"/>
      <c r="F419" s="82"/>
      <c r="G419" s="106"/>
      <c r="H419" s="106"/>
      <c r="I419" s="81"/>
      <c r="J419" s="82"/>
      <c r="K419" s="106"/>
      <c r="L419" s="106"/>
      <c r="M419" s="106"/>
      <c r="N419" s="106"/>
      <c r="O419" s="83"/>
      <c r="P419" s="89" t="s">
        <v>224</v>
      </c>
      <c r="R419" s="87"/>
      <c r="S419" s="87"/>
      <c r="T419" s="149"/>
      <c r="U419" s="87"/>
      <c r="V419" s="87"/>
      <c r="W419" s="87"/>
      <c r="X419" s="87"/>
      <c r="Y419" s="87"/>
      <c r="Z419" s="87"/>
      <c r="AA419" s="87"/>
      <c r="AB419" s="87"/>
      <c r="AC419" s="87"/>
      <c r="AD419" s="87"/>
      <c r="AE419" s="87"/>
      <c r="AF419" s="87"/>
    </row>
    <row r="420" spans="1:32" s="111" customFormat="1" ht="167.4" customHeight="1" outlineLevel="1">
      <c r="A420" s="102">
        <v>133</v>
      </c>
      <c r="B420" s="84">
        <f t="shared" si="21"/>
        <v>133</v>
      </c>
      <c r="C420" s="189" t="str">
        <f t="shared" si="22"/>
        <v>IVF133</v>
      </c>
      <c r="D420" s="80" t="s">
        <v>762</v>
      </c>
      <c r="E420" s="102">
        <v>70</v>
      </c>
      <c r="F420" s="101" t="s">
        <v>3</v>
      </c>
      <c r="G420" s="103">
        <v>722</v>
      </c>
      <c r="H420" s="104">
        <f>ROUND(E420*G420,0)</f>
        <v>50540</v>
      </c>
      <c r="I420" s="81">
        <v>40</v>
      </c>
      <c r="J420" s="102" t="str">
        <f>F420</f>
        <v>Rmt</v>
      </c>
      <c r="K420" s="104">
        <f>G420</f>
        <v>722</v>
      </c>
      <c r="L420" s="104">
        <f>ROUND(I420*K420,0)</f>
        <v>28880</v>
      </c>
      <c r="M420" s="106">
        <f>IF(L420&gt;H420,L420-H420,0)</f>
        <v>0</v>
      </c>
      <c r="N420" s="104">
        <f>IF(H420&gt;L420,H420-L420,0)</f>
        <v>21660</v>
      </c>
      <c r="O420" s="83" t="s">
        <v>624</v>
      </c>
      <c r="P420" s="89" t="s">
        <v>224</v>
      </c>
      <c r="R420" s="87"/>
      <c r="S420" s="87"/>
      <c r="T420" s="149"/>
      <c r="U420" s="87"/>
      <c r="V420" s="87"/>
      <c r="W420" s="87"/>
      <c r="X420" s="87"/>
      <c r="Y420" s="87"/>
      <c r="Z420" s="87"/>
      <c r="AA420" s="87"/>
      <c r="AB420" s="87"/>
      <c r="AC420" s="87"/>
      <c r="AD420" s="87"/>
      <c r="AE420" s="87"/>
      <c r="AF420" s="87"/>
    </row>
    <row r="421" spans="1:32" s="111" customFormat="1" ht="15.6" outlineLevel="1">
      <c r="A421" s="102"/>
      <c r="B421" s="84"/>
      <c r="C421" s="189"/>
      <c r="D421" s="186" t="s">
        <v>651</v>
      </c>
      <c r="E421" s="102"/>
      <c r="F421" s="101"/>
      <c r="G421" s="103"/>
      <c r="H421" s="104"/>
      <c r="I421" s="81"/>
      <c r="J421" s="102"/>
      <c r="K421" s="104"/>
      <c r="L421" s="104"/>
      <c r="M421" s="106"/>
      <c r="N421" s="104"/>
      <c r="O421" s="83"/>
      <c r="P421" s="89" t="s">
        <v>224</v>
      </c>
      <c r="R421" s="87"/>
      <c r="S421" s="87"/>
      <c r="T421" s="149"/>
      <c r="U421" s="87"/>
      <c r="V421" s="87"/>
      <c r="W421" s="87"/>
      <c r="X421" s="87"/>
      <c r="Y421" s="87"/>
      <c r="Z421" s="87"/>
      <c r="AA421" s="87"/>
      <c r="AB421" s="87"/>
      <c r="AC421" s="87"/>
      <c r="AD421" s="87"/>
      <c r="AE421" s="87"/>
      <c r="AF421" s="87"/>
    </row>
    <row r="422" spans="1:32" s="111" customFormat="1" outlineLevel="1">
      <c r="A422" s="82"/>
      <c r="B422" s="84" t="str">
        <f t="shared" si="21"/>
        <v/>
      </c>
      <c r="C422" s="189"/>
      <c r="D422" s="80"/>
      <c r="E422" s="82"/>
      <c r="F422" s="82"/>
      <c r="G422" s="106"/>
      <c r="H422" s="106"/>
      <c r="I422" s="81"/>
      <c r="J422" s="82"/>
      <c r="K422" s="106"/>
      <c r="L422" s="106"/>
      <c r="M422" s="106"/>
      <c r="N422" s="106"/>
      <c r="O422" s="83"/>
      <c r="P422" s="89" t="s">
        <v>224</v>
      </c>
      <c r="R422" s="87"/>
      <c r="S422" s="87"/>
      <c r="T422" s="149"/>
      <c r="U422" s="87"/>
      <c r="V422" s="87"/>
      <c r="W422" s="87"/>
      <c r="X422" s="87"/>
      <c r="Y422" s="87"/>
      <c r="Z422" s="87"/>
      <c r="AA422" s="87"/>
      <c r="AB422" s="87"/>
      <c r="AC422" s="87"/>
      <c r="AD422" s="87"/>
      <c r="AE422" s="87"/>
      <c r="AF422" s="87"/>
    </row>
    <row r="423" spans="1:32" s="111" customFormat="1" ht="165" customHeight="1" outlineLevel="1">
      <c r="A423" s="102">
        <v>134</v>
      </c>
      <c r="B423" s="84">
        <f t="shared" si="21"/>
        <v>134</v>
      </c>
      <c r="C423" s="189" t="str">
        <f t="shared" si="22"/>
        <v>IVF134</v>
      </c>
      <c r="D423" s="80" t="s">
        <v>764</v>
      </c>
      <c r="E423" s="102">
        <v>100</v>
      </c>
      <c r="F423" s="101" t="s">
        <v>3</v>
      </c>
      <c r="G423" s="103">
        <v>1483</v>
      </c>
      <c r="H423" s="104">
        <f>ROUND(E423*G423,0)</f>
        <v>148300</v>
      </c>
      <c r="I423" s="81">
        <v>60</v>
      </c>
      <c r="J423" s="102" t="str">
        <f>F423</f>
        <v>Rmt</v>
      </c>
      <c r="K423" s="104">
        <f>G423</f>
        <v>1483</v>
      </c>
      <c r="L423" s="104">
        <f>ROUND(I423*K423,0)</f>
        <v>88980</v>
      </c>
      <c r="M423" s="106">
        <f>IF(L423&gt;H423,L423-H423,0)</f>
        <v>0</v>
      </c>
      <c r="N423" s="104">
        <f>IF(H423&gt;L423,H423-L423,0)</f>
        <v>59320</v>
      </c>
      <c r="O423" s="83" t="s">
        <v>624</v>
      </c>
      <c r="P423" s="89" t="s">
        <v>224</v>
      </c>
      <c r="R423" s="87"/>
      <c r="S423" s="87"/>
      <c r="T423" s="149"/>
      <c r="U423" s="87"/>
      <c r="V423" s="87"/>
      <c r="W423" s="87"/>
      <c r="X423" s="87"/>
      <c r="Y423" s="87"/>
      <c r="Z423" s="87"/>
      <c r="AA423" s="87"/>
      <c r="AB423" s="87"/>
      <c r="AC423" s="87"/>
      <c r="AD423" s="87"/>
      <c r="AE423" s="87"/>
      <c r="AF423" s="87"/>
    </row>
    <row r="424" spans="1:32" s="111" customFormat="1" outlineLevel="1">
      <c r="A424" s="82"/>
      <c r="B424" s="84" t="str">
        <f t="shared" si="21"/>
        <v/>
      </c>
      <c r="C424" s="189"/>
      <c r="D424" s="80"/>
      <c r="E424" s="82"/>
      <c r="F424" s="82"/>
      <c r="G424" s="106"/>
      <c r="H424" s="106"/>
      <c r="I424" s="81"/>
      <c r="J424" s="82"/>
      <c r="K424" s="106"/>
      <c r="L424" s="106"/>
      <c r="M424" s="106"/>
      <c r="N424" s="106"/>
      <c r="O424" s="83"/>
      <c r="P424" s="89" t="s">
        <v>224</v>
      </c>
      <c r="R424" s="87"/>
      <c r="S424" s="87"/>
      <c r="T424" s="149"/>
      <c r="U424" s="87"/>
      <c r="V424" s="87"/>
      <c r="W424" s="87"/>
      <c r="X424" s="87"/>
      <c r="Y424" s="87"/>
      <c r="Z424" s="87"/>
      <c r="AA424" s="87"/>
      <c r="AB424" s="87"/>
      <c r="AC424" s="87"/>
      <c r="AD424" s="87"/>
      <c r="AE424" s="87"/>
      <c r="AF424" s="87"/>
    </row>
    <row r="425" spans="1:32" s="111" customFormat="1" ht="165" customHeight="1" outlineLevel="1">
      <c r="A425" s="102">
        <v>135</v>
      </c>
      <c r="B425" s="84">
        <f t="shared" si="21"/>
        <v>135</v>
      </c>
      <c r="C425" s="189" t="str">
        <f t="shared" si="22"/>
        <v>IVF135</v>
      </c>
      <c r="D425" s="80" t="s">
        <v>765</v>
      </c>
      <c r="E425" s="102">
        <v>120</v>
      </c>
      <c r="F425" s="101" t="s">
        <v>3</v>
      </c>
      <c r="G425" s="103">
        <v>484</v>
      </c>
      <c r="H425" s="104">
        <f>ROUND(E425*G425,0)</f>
        <v>58080</v>
      </c>
      <c r="I425" s="81">
        <v>53</v>
      </c>
      <c r="J425" s="102" t="str">
        <f>F425</f>
        <v>Rmt</v>
      </c>
      <c r="K425" s="104">
        <f>G425</f>
        <v>484</v>
      </c>
      <c r="L425" s="104">
        <f>ROUND(I425*K425,0)</f>
        <v>25652</v>
      </c>
      <c r="M425" s="106">
        <f>IF(L425&gt;H425,L425-H425,0)</f>
        <v>0</v>
      </c>
      <c r="N425" s="104">
        <f>IF(H425&gt;L425,H425-L425,0)</f>
        <v>32428</v>
      </c>
      <c r="O425" s="83" t="s">
        <v>624</v>
      </c>
      <c r="P425" s="89" t="s">
        <v>224</v>
      </c>
      <c r="R425" s="87"/>
      <c r="S425" s="87"/>
      <c r="T425" s="149"/>
      <c r="U425" s="87"/>
      <c r="V425" s="87"/>
      <c r="W425" s="87"/>
      <c r="X425" s="87"/>
      <c r="Y425" s="87"/>
      <c r="Z425" s="87"/>
      <c r="AA425" s="87"/>
      <c r="AB425" s="87"/>
      <c r="AC425" s="87"/>
      <c r="AD425" s="87"/>
      <c r="AE425" s="87"/>
      <c r="AF425" s="87"/>
    </row>
    <row r="426" spans="1:32" s="111" customFormat="1" ht="15.6" outlineLevel="1">
      <c r="A426" s="102"/>
      <c r="B426" s="84"/>
      <c r="C426" s="189"/>
      <c r="D426" s="186" t="s">
        <v>654</v>
      </c>
      <c r="E426" s="102"/>
      <c r="F426" s="101"/>
      <c r="G426" s="103"/>
      <c r="H426" s="104"/>
      <c r="I426" s="81"/>
      <c r="J426" s="102"/>
      <c r="K426" s="104"/>
      <c r="L426" s="104"/>
      <c r="M426" s="106"/>
      <c r="N426" s="104"/>
      <c r="O426" s="83"/>
      <c r="P426" s="89" t="s">
        <v>224</v>
      </c>
      <c r="R426" s="87"/>
      <c r="S426" s="87"/>
      <c r="T426" s="149"/>
      <c r="U426" s="87"/>
      <c r="V426" s="87"/>
      <c r="W426" s="87"/>
      <c r="X426" s="87"/>
      <c r="Y426" s="87"/>
      <c r="Z426" s="87"/>
      <c r="AA426" s="87"/>
      <c r="AB426" s="87"/>
      <c r="AC426" s="87"/>
      <c r="AD426" s="87"/>
      <c r="AE426" s="87"/>
      <c r="AF426" s="87"/>
    </row>
    <row r="427" spans="1:32" s="111" customFormat="1" outlineLevel="1">
      <c r="A427" s="82"/>
      <c r="B427" s="84" t="str">
        <f t="shared" si="21"/>
        <v/>
      </c>
      <c r="C427" s="189"/>
      <c r="D427" s="80"/>
      <c r="E427" s="82"/>
      <c r="F427" s="82"/>
      <c r="G427" s="106"/>
      <c r="H427" s="106"/>
      <c r="I427" s="81"/>
      <c r="J427" s="82"/>
      <c r="K427" s="106"/>
      <c r="L427" s="106"/>
      <c r="M427" s="106"/>
      <c r="N427" s="106"/>
      <c r="O427" s="83"/>
      <c r="P427" s="89" t="s">
        <v>224</v>
      </c>
      <c r="R427" s="87"/>
      <c r="S427" s="87"/>
      <c r="T427" s="149"/>
      <c r="U427" s="87"/>
      <c r="V427" s="87"/>
      <c r="W427" s="87"/>
      <c r="X427" s="87"/>
      <c r="Y427" s="87"/>
      <c r="Z427" s="87"/>
      <c r="AA427" s="87"/>
      <c r="AB427" s="87"/>
      <c r="AC427" s="87"/>
      <c r="AD427" s="87"/>
      <c r="AE427" s="87"/>
      <c r="AF427" s="87"/>
    </row>
    <row r="428" spans="1:32" s="111" customFormat="1" ht="165.6" customHeight="1" outlineLevel="1">
      <c r="A428" s="102">
        <v>136</v>
      </c>
      <c r="B428" s="84">
        <f t="shared" si="21"/>
        <v>136</v>
      </c>
      <c r="C428" s="189" t="str">
        <f t="shared" si="22"/>
        <v>IVF136</v>
      </c>
      <c r="D428" s="80" t="s">
        <v>120</v>
      </c>
      <c r="E428" s="102">
        <v>80</v>
      </c>
      <c r="F428" s="101" t="s">
        <v>3</v>
      </c>
      <c r="G428" s="103">
        <v>356</v>
      </c>
      <c r="H428" s="104">
        <f>ROUND(E428*G428,0)</f>
        <v>28480</v>
      </c>
      <c r="I428" s="81">
        <v>80</v>
      </c>
      <c r="J428" s="102" t="str">
        <f>F428</f>
        <v>Rmt</v>
      </c>
      <c r="K428" s="104">
        <f>G428</f>
        <v>356</v>
      </c>
      <c r="L428" s="104">
        <f>ROUND(I428*K428,0)</f>
        <v>28480</v>
      </c>
      <c r="M428" s="106">
        <f>IF(L428&gt;H428,L428-H428,0)</f>
        <v>0</v>
      </c>
      <c r="N428" s="104">
        <f>IF(H428&gt;L428,H428-L428,0)</f>
        <v>0</v>
      </c>
      <c r="O428" s="740" t="s">
        <v>781</v>
      </c>
      <c r="P428" s="89" t="s">
        <v>224</v>
      </c>
      <c r="R428" s="87"/>
      <c r="S428" s="87"/>
      <c r="T428" s="149"/>
      <c r="U428" s="87"/>
      <c r="V428" s="87"/>
      <c r="W428" s="87"/>
      <c r="X428" s="87"/>
      <c r="Y428" s="87"/>
      <c r="Z428" s="87"/>
      <c r="AA428" s="87"/>
      <c r="AB428" s="87"/>
      <c r="AC428" s="87"/>
      <c r="AD428" s="87"/>
      <c r="AE428" s="87"/>
      <c r="AF428" s="87"/>
    </row>
    <row r="429" spans="1:32" s="111" customFormat="1" ht="15.6" outlineLevel="1">
      <c r="A429" s="82"/>
      <c r="B429" s="84" t="str">
        <f t="shared" si="21"/>
        <v/>
      </c>
      <c r="C429" s="189"/>
      <c r="D429" s="110" t="s">
        <v>184</v>
      </c>
      <c r="E429" s="82"/>
      <c r="F429" s="82"/>
      <c r="G429" s="106"/>
      <c r="H429" s="106"/>
      <c r="I429" s="81">
        <v>45</v>
      </c>
      <c r="J429" s="82" t="s">
        <v>3</v>
      </c>
      <c r="K429" s="103">
        <v>356</v>
      </c>
      <c r="L429" s="104">
        <f>ROUND(I429*K429,0)</f>
        <v>16020</v>
      </c>
      <c r="M429" s="106">
        <f>IF(L429&gt;H429,L429-H429,0)</f>
        <v>16020</v>
      </c>
      <c r="N429" s="104">
        <f>IF(H429&gt;L429,H429-L429,0)</f>
        <v>0</v>
      </c>
      <c r="O429" s="741"/>
      <c r="P429" s="89" t="s">
        <v>224</v>
      </c>
      <c r="R429" s="87"/>
      <c r="S429" s="87"/>
      <c r="T429" s="149"/>
      <c r="U429" s="87"/>
      <c r="V429" s="87"/>
      <c r="W429" s="87"/>
      <c r="X429" s="87"/>
      <c r="Y429" s="87"/>
      <c r="Z429" s="87"/>
      <c r="AA429" s="87"/>
      <c r="AB429" s="87"/>
      <c r="AC429" s="87"/>
      <c r="AD429" s="87"/>
      <c r="AE429" s="87"/>
      <c r="AF429" s="87"/>
    </row>
    <row r="430" spans="1:32" s="111" customFormat="1" ht="15.6" outlineLevel="1">
      <c r="A430" s="82"/>
      <c r="B430" s="84"/>
      <c r="C430" s="189"/>
      <c r="D430" s="186" t="s">
        <v>653</v>
      </c>
      <c r="E430" s="82"/>
      <c r="F430" s="82"/>
      <c r="G430" s="106"/>
      <c r="H430" s="106"/>
      <c r="I430" s="81"/>
      <c r="J430" s="82"/>
      <c r="K430" s="103"/>
      <c r="L430" s="104"/>
      <c r="M430" s="106"/>
      <c r="N430" s="104"/>
      <c r="O430" s="261"/>
      <c r="P430" s="89" t="s">
        <v>224</v>
      </c>
      <c r="R430" s="87"/>
      <c r="S430" s="87"/>
      <c r="T430" s="149"/>
      <c r="U430" s="87"/>
      <c r="V430" s="87"/>
      <c r="W430" s="87"/>
      <c r="X430" s="87"/>
      <c r="Y430" s="87"/>
      <c r="Z430" s="87"/>
      <c r="AA430" s="87"/>
      <c r="AB430" s="87"/>
      <c r="AC430" s="87"/>
      <c r="AD430" s="87"/>
      <c r="AE430" s="87"/>
      <c r="AF430" s="87"/>
    </row>
    <row r="431" spans="1:32" s="111" customFormat="1" ht="15.6" outlineLevel="1">
      <c r="A431" s="82"/>
      <c r="B431" s="84" t="str">
        <f t="shared" si="21"/>
        <v/>
      </c>
      <c r="C431" s="189"/>
      <c r="D431" s="110"/>
      <c r="E431" s="82"/>
      <c r="F431" s="82"/>
      <c r="G431" s="106"/>
      <c r="H431" s="106"/>
      <c r="I431" s="81"/>
      <c r="J431" s="82"/>
      <c r="K431" s="103"/>
      <c r="L431" s="104"/>
      <c r="M431" s="106"/>
      <c r="N431" s="104"/>
      <c r="O431" s="83"/>
      <c r="P431" s="89" t="s">
        <v>224</v>
      </c>
      <c r="R431" s="87"/>
      <c r="S431" s="87"/>
      <c r="T431" s="149"/>
      <c r="U431" s="87"/>
      <c r="V431" s="87"/>
      <c r="W431" s="87"/>
      <c r="X431" s="87"/>
      <c r="Y431" s="87"/>
      <c r="Z431" s="87"/>
      <c r="AA431" s="87"/>
      <c r="AB431" s="87"/>
      <c r="AC431" s="87"/>
      <c r="AD431" s="87"/>
      <c r="AE431" s="87"/>
      <c r="AF431" s="87"/>
    </row>
    <row r="432" spans="1:32" s="111" customFormat="1" ht="284.39999999999998" customHeight="1" outlineLevel="1">
      <c r="A432" s="102">
        <v>137</v>
      </c>
      <c r="B432" s="84">
        <f t="shared" si="21"/>
        <v>137</v>
      </c>
      <c r="C432" s="189" t="str">
        <f t="shared" si="22"/>
        <v>IVF137</v>
      </c>
      <c r="D432" s="80" t="s">
        <v>763</v>
      </c>
      <c r="E432" s="102">
        <v>1</v>
      </c>
      <c r="F432" s="101" t="s">
        <v>7</v>
      </c>
      <c r="G432" s="103">
        <v>355000</v>
      </c>
      <c r="H432" s="104">
        <f>ROUND(E432*G432,0)</f>
        <v>355000</v>
      </c>
      <c r="I432" s="81">
        <f>E432</f>
        <v>1</v>
      </c>
      <c r="J432" s="102" t="str">
        <f>F432</f>
        <v>No</v>
      </c>
      <c r="K432" s="104">
        <f>G432</f>
        <v>355000</v>
      </c>
      <c r="L432" s="104">
        <f>ROUND(I432*K432,0)</f>
        <v>355000</v>
      </c>
      <c r="M432" s="106">
        <f>IF(L432&gt;H432,L432-H432,0)</f>
        <v>0</v>
      </c>
      <c r="N432" s="104">
        <f>IF(H432&gt;L432,H432-L432,0)</f>
        <v>0</v>
      </c>
      <c r="O432" s="83" t="s">
        <v>568</v>
      </c>
      <c r="P432" s="89" t="s">
        <v>224</v>
      </c>
      <c r="R432" s="87"/>
      <c r="S432" s="87"/>
      <c r="T432" s="149"/>
      <c r="U432" s="87"/>
      <c r="V432" s="87"/>
      <c r="W432" s="87"/>
      <c r="X432" s="87"/>
      <c r="Y432" s="87"/>
      <c r="Z432" s="87"/>
      <c r="AA432" s="87"/>
      <c r="AB432" s="87"/>
      <c r="AC432" s="87"/>
      <c r="AD432" s="87"/>
      <c r="AE432" s="87"/>
      <c r="AF432" s="87"/>
    </row>
    <row r="433" spans="1:32" s="111" customFormat="1" ht="15.6" outlineLevel="1">
      <c r="A433" s="82"/>
      <c r="B433" s="84" t="str">
        <f t="shared" si="21"/>
        <v/>
      </c>
      <c r="C433" s="189"/>
      <c r="D433" s="186" t="s">
        <v>652</v>
      </c>
      <c r="E433" s="82"/>
      <c r="F433" s="82"/>
      <c r="G433" s="106"/>
      <c r="H433" s="106"/>
      <c r="I433" s="81"/>
      <c r="J433" s="82"/>
      <c r="K433" s="106"/>
      <c r="L433" s="106"/>
      <c r="M433" s="106"/>
      <c r="N433" s="106"/>
      <c r="O433" s="83"/>
      <c r="P433" s="89" t="s">
        <v>224</v>
      </c>
      <c r="R433" s="87"/>
      <c r="S433" s="87"/>
      <c r="T433" s="149"/>
      <c r="U433" s="87"/>
      <c r="V433" s="87"/>
      <c r="W433" s="87"/>
      <c r="X433" s="87"/>
      <c r="Y433" s="87"/>
      <c r="Z433" s="87"/>
      <c r="AA433" s="87"/>
      <c r="AB433" s="87"/>
      <c r="AC433" s="87"/>
      <c r="AD433" s="87"/>
      <c r="AE433" s="87"/>
      <c r="AF433" s="87"/>
    </row>
    <row r="434" spans="1:32" s="111" customFormat="1" ht="15.6" outlineLevel="1">
      <c r="A434" s="82"/>
      <c r="B434" s="84"/>
      <c r="C434" s="189"/>
      <c r="D434" s="186"/>
      <c r="E434" s="82"/>
      <c r="F434" s="82"/>
      <c r="G434" s="106"/>
      <c r="H434" s="106"/>
      <c r="I434" s="81"/>
      <c r="J434" s="82"/>
      <c r="K434" s="106"/>
      <c r="L434" s="106"/>
      <c r="M434" s="106"/>
      <c r="N434" s="106"/>
      <c r="O434" s="83"/>
      <c r="P434" s="89" t="s">
        <v>224</v>
      </c>
      <c r="R434" s="87"/>
      <c r="S434" s="87"/>
      <c r="T434" s="149"/>
      <c r="U434" s="87"/>
      <c r="V434" s="87"/>
      <c r="W434" s="87"/>
      <c r="X434" s="87"/>
      <c r="Y434" s="87"/>
      <c r="Z434" s="87"/>
      <c r="AA434" s="87"/>
      <c r="AB434" s="87"/>
      <c r="AC434" s="87"/>
      <c r="AD434" s="87"/>
      <c r="AE434" s="87"/>
      <c r="AF434" s="87"/>
    </row>
    <row r="435" spans="1:32" s="111" customFormat="1" ht="310.8" customHeight="1" outlineLevel="1">
      <c r="A435" s="102">
        <v>138</v>
      </c>
      <c r="B435" s="84">
        <f t="shared" si="21"/>
        <v>138</v>
      </c>
      <c r="C435" s="189" t="str">
        <f t="shared" si="22"/>
        <v>IVF138</v>
      </c>
      <c r="D435" s="80" t="s">
        <v>121</v>
      </c>
      <c r="E435" s="102">
        <v>1</v>
      </c>
      <c r="F435" s="101" t="s">
        <v>7</v>
      </c>
      <c r="G435" s="103">
        <v>270000</v>
      </c>
      <c r="H435" s="104">
        <f>ROUND(E435*G435,0)</f>
        <v>270000</v>
      </c>
      <c r="I435" s="81">
        <f>E435</f>
        <v>1</v>
      </c>
      <c r="J435" s="102" t="str">
        <f>F435</f>
        <v>No</v>
      </c>
      <c r="K435" s="104">
        <f>G435</f>
        <v>270000</v>
      </c>
      <c r="L435" s="104">
        <f>ROUND(I435*K435,0)</f>
        <v>270000</v>
      </c>
      <c r="M435" s="106">
        <f>IF(L435&gt;H435,L435-H435,0)</f>
        <v>0</v>
      </c>
      <c r="N435" s="104">
        <f>IF(H435&gt;L435,H435-L435,0)</f>
        <v>0</v>
      </c>
      <c r="O435" s="83" t="s">
        <v>568</v>
      </c>
      <c r="P435" s="89" t="s">
        <v>224</v>
      </c>
      <c r="R435" s="87"/>
      <c r="S435" s="87"/>
      <c r="T435" s="149"/>
      <c r="U435" s="87"/>
      <c r="V435" s="87"/>
      <c r="W435" s="87"/>
      <c r="X435" s="87"/>
      <c r="Y435" s="87"/>
      <c r="Z435" s="87"/>
      <c r="AA435" s="87"/>
      <c r="AB435" s="87"/>
      <c r="AC435" s="87"/>
      <c r="AD435" s="87"/>
      <c r="AE435" s="87"/>
      <c r="AF435" s="87"/>
    </row>
    <row r="436" spans="1:32" s="111" customFormat="1" ht="15.6" outlineLevel="1">
      <c r="A436" s="102"/>
      <c r="B436" s="84"/>
      <c r="C436" s="189"/>
      <c r="D436" s="186" t="s">
        <v>652</v>
      </c>
      <c r="E436" s="102"/>
      <c r="F436" s="101"/>
      <c r="G436" s="103"/>
      <c r="H436" s="104"/>
      <c r="I436" s="81"/>
      <c r="J436" s="102"/>
      <c r="K436" s="104"/>
      <c r="L436" s="104"/>
      <c r="M436" s="106"/>
      <c r="N436" s="104"/>
      <c r="O436" s="83"/>
      <c r="P436" s="89" t="s">
        <v>224</v>
      </c>
      <c r="R436" s="87"/>
      <c r="S436" s="87"/>
      <c r="T436" s="149"/>
      <c r="U436" s="87"/>
      <c r="V436" s="87"/>
      <c r="W436" s="87"/>
      <c r="X436" s="87"/>
      <c r="Y436" s="87"/>
      <c r="Z436" s="87"/>
      <c r="AA436" s="87"/>
      <c r="AB436" s="87"/>
      <c r="AC436" s="87"/>
      <c r="AD436" s="87"/>
      <c r="AE436" s="87"/>
      <c r="AF436" s="87"/>
    </row>
    <row r="437" spans="1:32" s="111" customFormat="1" outlineLevel="1">
      <c r="A437" s="82"/>
      <c r="B437" s="84" t="str">
        <f t="shared" si="21"/>
        <v/>
      </c>
      <c r="C437" s="189"/>
      <c r="D437" s="80"/>
      <c r="E437" s="82"/>
      <c r="F437" s="82"/>
      <c r="G437" s="106"/>
      <c r="H437" s="106"/>
      <c r="I437" s="81"/>
      <c r="J437" s="82"/>
      <c r="K437" s="106"/>
      <c r="L437" s="106"/>
      <c r="M437" s="106"/>
      <c r="N437" s="106"/>
      <c r="O437" s="83"/>
      <c r="P437" s="89" t="s">
        <v>224</v>
      </c>
      <c r="R437" s="87"/>
      <c r="S437" s="87"/>
      <c r="T437" s="149"/>
      <c r="U437" s="87"/>
      <c r="V437" s="87"/>
      <c r="W437" s="87"/>
      <c r="X437" s="87"/>
      <c r="Y437" s="87"/>
      <c r="Z437" s="87"/>
      <c r="AA437" s="87"/>
      <c r="AB437" s="87"/>
      <c r="AC437" s="87"/>
      <c r="AD437" s="87"/>
      <c r="AE437" s="87"/>
      <c r="AF437" s="87"/>
    </row>
    <row r="438" spans="1:32" s="111" customFormat="1" ht="73.8" customHeight="1" outlineLevel="1">
      <c r="A438" s="102">
        <v>139</v>
      </c>
      <c r="B438" s="84">
        <f t="shared" si="21"/>
        <v>139</v>
      </c>
      <c r="C438" s="189" t="str">
        <f t="shared" si="22"/>
        <v>IVF139</v>
      </c>
      <c r="D438" s="80" t="s">
        <v>122</v>
      </c>
      <c r="E438" s="102">
        <v>3</v>
      </c>
      <c r="F438" s="101" t="s">
        <v>7</v>
      </c>
      <c r="G438" s="103">
        <v>1540</v>
      </c>
      <c r="H438" s="104">
        <f>ROUND(E438*G438,0)</f>
        <v>4620</v>
      </c>
      <c r="I438" s="81">
        <f>E438</f>
        <v>3</v>
      </c>
      <c r="J438" s="102" t="str">
        <f>F438</f>
        <v>No</v>
      </c>
      <c r="K438" s="104">
        <f>G438</f>
        <v>1540</v>
      </c>
      <c r="L438" s="104">
        <f>ROUND(I438*K438,0)</f>
        <v>4620</v>
      </c>
      <c r="M438" s="106">
        <f>IF(L438&gt;H438,L438-H438,0)</f>
        <v>0</v>
      </c>
      <c r="N438" s="104">
        <f>IF(H438&gt;L438,H438-L438,0)</f>
        <v>0</v>
      </c>
      <c r="O438" s="83" t="s">
        <v>568</v>
      </c>
      <c r="P438" s="89" t="s">
        <v>224</v>
      </c>
      <c r="R438" s="87"/>
      <c r="S438" s="87"/>
      <c r="T438" s="149"/>
      <c r="U438" s="87"/>
      <c r="V438" s="87"/>
      <c r="W438" s="87"/>
      <c r="X438" s="87"/>
      <c r="Y438" s="87"/>
      <c r="Z438" s="87"/>
      <c r="AA438" s="87"/>
      <c r="AB438" s="87"/>
      <c r="AC438" s="87"/>
      <c r="AD438" s="87"/>
      <c r="AE438" s="87"/>
      <c r="AF438" s="87"/>
    </row>
    <row r="439" spans="1:32" s="111" customFormat="1" ht="15.6" outlineLevel="1">
      <c r="A439" s="82"/>
      <c r="B439" s="84" t="str">
        <f t="shared" si="21"/>
        <v/>
      </c>
      <c r="C439" s="189"/>
      <c r="D439" s="186" t="s">
        <v>653</v>
      </c>
      <c r="E439" s="82"/>
      <c r="F439" s="82"/>
      <c r="G439" s="106"/>
      <c r="H439" s="106"/>
      <c r="I439" s="81"/>
      <c r="J439" s="82"/>
      <c r="K439" s="123"/>
      <c r="L439" s="123"/>
      <c r="M439" s="123"/>
      <c r="N439" s="123"/>
      <c r="O439" s="83"/>
      <c r="P439" s="89" t="s">
        <v>224</v>
      </c>
      <c r="R439" s="87"/>
      <c r="S439" s="87"/>
      <c r="T439" s="149"/>
      <c r="U439" s="87"/>
      <c r="V439" s="87"/>
      <c r="W439" s="87"/>
      <c r="X439" s="87"/>
      <c r="Y439" s="87"/>
      <c r="Z439" s="87"/>
      <c r="AA439" s="87"/>
      <c r="AB439" s="87"/>
      <c r="AC439" s="87"/>
      <c r="AD439" s="87"/>
      <c r="AE439" s="87"/>
      <c r="AF439" s="87"/>
    </row>
    <row r="440" spans="1:32" s="111" customFormat="1" ht="15.6" outlineLevel="1">
      <c r="A440" s="82"/>
      <c r="B440" s="84"/>
      <c r="C440" s="189"/>
      <c r="D440" s="186"/>
      <c r="E440" s="82"/>
      <c r="F440" s="82"/>
      <c r="G440" s="106"/>
      <c r="H440" s="106"/>
      <c r="I440" s="81"/>
      <c r="J440" s="82"/>
      <c r="K440" s="123"/>
      <c r="L440" s="123"/>
      <c r="M440" s="123"/>
      <c r="N440" s="123"/>
      <c r="O440" s="83"/>
      <c r="P440" s="89" t="s">
        <v>224</v>
      </c>
      <c r="R440" s="87"/>
      <c r="S440" s="87"/>
      <c r="T440" s="149"/>
      <c r="U440" s="87"/>
      <c r="V440" s="87"/>
      <c r="W440" s="87"/>
      <c r="X440" s="87"/>
      <c r="Y440" s="87"/>
      <c r="Z440" s="87"/>
      <c r="AA440" s="87"/>
      <c r="AB440" s="87"/>
      <c r="AC440" s="87"/>
      <c r="AD440" s="87"/>
      <c r="AE440" s="87"/>
      <c r="AF440" s="87"/>
    </row>
    <row r="441" spans="1:32" s="111" customFormat="1" ht="15.6">
      <c r="A441" s="82"/>
      <c r="B441" s="84" t="str">
        <f t="shared" si="21"/>
        <v/>
      </c>
      <c r="C441" s="189"/>
      <c r="D441" s="80"/>
      <c r="E441" s="82"/>
      <c r="F441" s="82"/>
      <c r="G441" s="106"/>
      <c r="H441" s="106"/>
      <c r="I441" s="81"/>
      <c r="J441" s="82"/>
      <c r="K441" s="146" t="s">
        <v>218</v>
      </c>
      <c r="L441" s="147">
        <f>SUM(L301:L439)</f>
        <v>4027908</v>
      </c>
      <c r="M441" s="147">
        <f>SUM(M301:M439)</f>
        <v>878126</v>
      </c>
      <c r="N441" s="147">
        <f>SUM(N301:N439)</f>
        <v>582226</v>
      </c>
      <c r="O441" s="83"/>
      <c r="R441" s="87"/>
      <c r="S441" s="87"/>
      <c r="T441" s="149"/>
      <c r="U441" s="87"/>
      <c r="V441" s="87"/>
      <c r="W441" s="87"/>
      <c r="X441" s="87"/>
      <c r="Y441" s="87"/>
      <c r="Z441" s="87"/>
      <c r="AA441" s="87"/>
      <c r="AB441" s="87"/>
      <c r="AC441" s="87"/>
      <c r="AD441" s="87"/>
      <c r="AE441" s="87"/>
      <c r="AF441" s="87"/>
    </row>
    <row r="442" spans="1:32" ht="15.6">
      <c r="A442" s="286"/>
      <c r="B442" s="283"/>
      <c r="C442" s="284"/>
      <c r="D442" s="285"/>
      <c r="E442" s="286"/>
      <c r="F442" s="286"/>
      <c r="G442" s="287"/>
      <c r="H442" s="287"/>
      <c r="I442" s="288"/>
      <c r="J442" s="286"/>
      <c r="K442" s="289"/>
      <c r="L442" s="290"/>
      <c r="M442" s="290"/>
      <c r="N442" s="290"/>
      <c r="O442" s="298"/>
      <c r="P442" s="89"/>
      <c r="Q442" s="84"/>
      <c r="R442" s="85"/>
      <c r="S442" s="85"/>
      <c r="T442" s="85"/>
      <c r="U442" s="112"/>
      <c r="V442" s="108"/>
      <c r="W442" s="109"/>
      <c r="X442" s="85"/>
      <c r="Y442" s="85"/>
      <c r="Z442" s="85"/>
      <c r="AA442" s="85"/>
      <c r="AB442" s="85"/>
      <c r="AC442" s="85"/>
      <c r="AD442" s="85"/>
    </row>
    <row r="443" spans="1:32" ht="15.6">
      <c r="A443" s="292"/>
      <c r="B443" s="111"/>
      <c r="C443" s="203"/>
      <c r="E443" s="292"/>
      <c r="F443" s="292"/>
      <c r="G443" s="304"/>
      <c r="H443" s="304"/>
      <c r="I443" s="293"/>
      <c r="J443" s="292"/>
      <c r="K443" s="294"/>
      <c r="L443" s="295"/>
      <c r="M443" s="295"/>
      <c r="N443" s="295"/>
      <c r="P443" s="89"/>
      <c r="Q443" s="84"/>
      <c r="R443" s="85"/>
      <c r="S443" s="85"/>
      <c r="T443" s="85"/>
      <c r="U443" s="112"/>
      <c r="V443" s="108"/>
      <c r="W443" s="109"/>
      <c r="X443" s="85"/>
      <c r="Y443" s="85"/>
      <c r="Z443" s="85"/>
      <c r="AA443" s="85"/>
      <c r="AB443" s="85"/>
      <c r="AC443" s="85"/>
      <c r="AD443" s="85"/>
    </row>
    <row r="444" spans="1:32" ht="15.6">
      <c r="A444" s="292"/>
      <c r="B444" s="111"/>
      <c r="C444" s="203"/>
      <c r="E444" s="292"/>
      <c r="F444" s="292"/>
      <c r="G444" s="304"/>
      <c r="H444" s="304"/>
      <c r="I444" s="293"/>
      <c r="J444" s="292"/>
      <c r="K444" s="294"/>
      <c r="L444" s="295"/>
      <c r="M444" s="295"/>
      <c r="N444" s="295"/>
      <c r="P444" s="89"/>
      <c r="Q444" s="84"/>
      <c r="R444" s="85"/>
      <c r="S444" s="85"/>
      <c r="T444" s="85"/>
      <c r="U444" s="112"/>
      <c r="V444" s="108"/>
      <c r="W444" s="109"/>
      <c r="X444" s="85"/>
      <c r="Y444" s="85"/>
      <c r="Z444" s="85"/>
      <c r="AA444" s="85"/>
      <c r="AB444" s="85"/>
      <c r="AC444" s="85"/>
      <c r="AD444" s="85"/>
    </row>
    <row r="445" spans="1:32" ht="15.6">
      <c r="A445" s="291" t="s">
        <v>805</v>
      </c>
      <c r="B445" s="111"/>
      <c r="D445" s="87"/>
      <c r="E445" s="297" t="s">
        <v>804</v>
      </c>
      <c r="F445" s="292"/>
      <c r="H445" s="291" t="s">
        <v>802</v>
      </c>
      <c r="I445" s="293"/>
      <c r="J445" s="292"/>
      <c r="K445" s="294"/>
      <c r="L445" s="87"/>
      <c r="M445" s="295"/>
      <c r="N445" s="296" t="s">
        <v>803</v>
      </c>
      <c r="P445" s="89"/>
      <c r="Q445" s="84"/>
      <c r="R445" s="85"/>
      <c r="S445" s="85"/>
      <c r="T445" s="85"/>
      <c r="U445" s="112"/>
      <c r="V445" s="108"/>
      <c r="W445" s="109"/>
      <c r="X445" s="85"/>
      <c r="Y445" s="85"/>
      <c r="Z445" s="85"/>
      <c r="AA445" s="85"/>
      <c r="AB445" s="85"/>
      <c r="AC445" s="85"/>
      <c r="AD445" s="85"/>
    </row>
    <row r="446" spans="1:32" ht="15.6">
      <c r="A446" s="291" t="s">
        <v>806</v>
      </c>
      <c r="B446" s="111"/>
      <c r="D446" s="87"/>
      <c r="E446" s="297" t="s">
        <v>794</v>
      </c>
      <c r="F446" s="292"/>
      <c r="H446" s="291" t="s">
        <v>795</v>
      </c>
      <c r="I446" s="293"/>
      <c r="J446" s="292"/>
      <c r="K446" s="294"/>
      <c r="L446" s="87"/>
      <c r="M446" s="295"/>
      <c r="N446" s="296" t="s">
        <v>796</v>
      </c>
      <c r="P446" s="89"/>
      <c r="Q446" s="84"/>
      <c r="R446" s="85"/>
      <c r="S446" s="85"/>
      <c r="T446" s="85"/>
      <c r="U446" s="112"/>
      <c r="V446" s="108"/>
      <c r="W446" s="109"/>
      <c r="X446" s="85"/>
      <c r="Y446" s="85"/>
      <c r="Z446" s="85"/>
      <c r="AA446" s="85"/>
      <c r="AB446" s="85"/>
      <c r="AC446" s="85"/>
      <c r="AD446" s="85"/>
    </row>
    <row r="447" spans="1:32" s="111" customFormat="1" ht="15.6">
      <c r="A447" s="292"/>
      <c r="C447" s="203"/>
      <c r="D447" s="201"/>
      <c r="E447" s="292"/>
      <c r="F447" s="292"/>
      <c r="G447" s="304"/>
      <c r="H447" s="304"/>
      <c r="I447" s="293"/>
      <c r="J447" s="292"/>
      <c r="K447" s="319"/>
      <c r="L447" s="320"/>
      <c r="M447" s="320"/>
      <c r="N447" s="320"/>
      <c r="O447" s="206"/>
      <c r="R447" s="87"/>
      <c r="S447" s="87"/>
      <c r="T447" s="149"/>
      <c r="U447" s="87"/>
      <c r="V447" s="87"/>
      <c r="W447" s="87"/>
      <c r="X447" s="87"/>
      <c r="Y447" s="87"/>
      <c r="Z447" s="87"/>
      <c r="AA447" s="87"/>
      <c r="AB447" s="87"/>
      <c r="AC447" s="87"/>
      <c r="AD447" s="87"/>
      <c r="AE447" s="87"/>
      <c r="AF447" s="87"/>
    </row>
    <row r="448" spans="1:32" s="111" customFormat="1" ht="17.399999999999999">
      <c r="A448" s="302"/>
      <c r="B448" s="306" t="str">
        <f t="shared" si="21"/>
        <v/>
      </c>
      <c r="C448" s="307"/>
      <c r="D448" s="315" t="s">
        <v>211</v>
      </c>
      <c r="E448" s="302"/>
      <c r="F448" s="302"/>
      <c r="G448" s="310"/>
      <c r="H448" s="310"/>
      <c r="I448" s="317"/>
      <c r="J448" s="302"/>
      <c r="K448" s="314"/>
      <c r="L448" s="314"/>
      <c r="M448" s="314"/>
      <c r="N448" s="314"/>
      <c r="O448" s="261"/>
      <c r="R448" s="87"/>
      <c r="S448" s="87"/>
      <c r="T448" s="149"/>
      <c r="U448" s="87"/>
      <c r="V448" s="87"/>
      <c r="W448" s="87"/>
      <c r="X448" s="87"/>
      <c r="Y448" s="87"/>
      <c r="Z448" s="87"/>
      <c r="AA448" s="87"/>
      <c r="AB448" s="87"/>
      <c r="AC448" s="87"/>
      <c r="AD448" s="87"/>
      <c r="AE448" s="87"/>
      <c r="AF448" s="87"/>
    </row>
    <row r="449" spans="1:32" s="111" customFormat="1" ht="73.8" customHeight="1" outlineLevel="1">
      <c r="A449" s="102">
        <v>140</v>
      </c>
      <c r="B449" s="84">
        <f t="shared" si="21"/>
        <v>140</v>
      </c>
      <c r="C449" s="189" t="str">
        <f t="shared" si="22"/>
        <v>IVF140</v>
      </c>
      <c r="D449" s="80" t="s">
        <v>123</v>
      </c>
      <c r="E449" s="102">
        <v>1</v>
      </c>
      <c r="F449" s="101" t="s">
        <v>124</v>
      </c>
      <c r="G449" s="103">
        <v>383000</v>
      </c>
      <c r="H449" s="104">
        <f>ROUND(E449*G449,0)</f>
        <v>383000</v>
      </c>
      <c r="I449" s="81">
        <f>E449</f>
        <v>1</v>
      </c>
      <c r="J449" s="102" t="str">
        <f>F449</f>
        <v>Job</v>
      </c>
      <c r="K449" s="104">
        <f>G449</f>
        <v>383000</v>
      </c>
      <c r="L449" s="104">
        <f>ROUND(I449*K449,0)</f>
        <v>383000</v>
      </c>
      <c r="M449" s="106">
        <f>IF(L449&gt;H449,L449-H449,0)</f>
        <v>0</v>
      </c>
      <c r="N449" s="104">
        <f>IF(H449&gt;L449,H449-L449,0)</f>
        <v>0</v>
      </c>
      <c r="O449" s="83" t="s">
        <v>568</v>
      </c>
      <c r="P449" s="111" t="s">
        <v>227</v>
      </c>
      <c r="R449" s="87"/>
      <c r="S449" s="87"/>
      <c r="T449" s="149"/>
      <c r="U449" s="87"/>
      <c r="V449" s="87"/>
      <c r="W449" s="87"/>
      <c r="X449" s="87"/>
      <c r="Y449" s="87"/>
      <c r="Z449" s="87"/>
      <c r="AA449" s="87"/>
      <c r="AB449" s="87"/>
      <c r="AC449" s="87"/>
      <c r="AD449" s="87"/>
      <c r="AE449" s="87"/>
      <c r="AF449" s="87"/>
    </row>
    <row r="450" spans="1:32" s="111" customFormat="1" ht="15.6" outlineLevel="1">
      <c r="A450" s="82"/>
      <c r="B450" s="84" t="str">
        <f t="shared" si="21"/>
        <v/>
      </c>
      <c r="C450" s="189"/>
      <c r="D450" s="186" t="s">
        <v>674</v>
      </c>
      <c r="E450" s="82"/>
      <c r="F450" s="82"/>
      <c r="G450" s="106"/>
      <c r="H450" s="106"/>
      <c r="I450" s="81"/>
      <c r="J450" s="82"/>
      <c r="K450" s="106"/>
      <c r="L450" s="106"/>
      <c r="M450" s="106"/>
      <c r="N450" s="106"/>
      <c r="O450" s="83"/>
      <c r="P450" s="111" t="s">
        <v>227</v>
      </c>
      <c r="R450" s="87"/>
      <c r="S450" s="87"/>
      <c r="T450" s="149"/>
      <c r="U450" s="87"/>
      <c r="V450" s="87"/>
      <c r="W450" s="87"/>
      <c r="X450" s="87"/>
      <c r="Y450" s="87"/>
      <c r="Z450" s="87"/>
      <c r="AA450" s="87"/>
      <c r="AB450" s="87"/>
      <c r="AC450" s="87"/>
      <c r="AD450" s="87"/>
      <c r="AE450" s="87"/>
      <c r="AF450" s="87"/>
    </row>
    <row r="451" spans="1:32" s="111" customFormat="1" ht="15.6" outlineLevel="1">
      <c r="A451" s="82"/>
      <c r="B451" s="84"/>
      <c r="C451" s="189"/>
      <c r="D451" s="186"/>
      <c r="E451" s="82"/>
      <c r="F451" s="82"/>
      <c r="G451" s="106"/>
      <c r="H451" s="106"/>
      <c r="I451" s="81"/>
      <c r="J451" s="82"/>
      <c r="K451" s="106"/>
      <c r="L451" s="106"/>
      <c r="M451" s="106"/>
      <c r="N451" s="106"/>
      <c r="O451" s="83"/>
      <c r="P451" s="111" t="s">
        <v>227</v>
      </c>
      <c r="R451" s="87"/>
      <c r="S451" s="87"/>
      <c r="T451" s="149"/>
      <c r="U451" s="87"/>
      <c r="V451" s="87"/>
      <c r="W451" s="87"/>
      <c r="X451" s="87"/>
      <c r="Y451" s="87"/>
      <c r="Z451" s="87"/>
      <c r="AA451" s="87"/>
      <c r="AB451" s="87"/>
      <c r="AC451" s="87"/>
      <c r="AD451" s="87"/>
      <c r="AE451" s="87"/>
      <c r="AF451" s="87"/>
    </row>
    <row r="452" spans="1:32" s="111" customFormat="1" ht="75" customHeight="1" outlineLevel="1">
      <c r="A452" s="102">
        <v>141</v>
      </c>
      <c r="B452" s="84">
        <f t="shared" si="21"/>
        <v>141</v>
      </c>
      <c r="C452" s="189" t="str">
        <f t="shared" si="22"/>
        <v>IVF141</v>
      </c>
      <c r="D452" s="80" t="s">
        <v>125</v>
      </c>
      <c r="E452" s="102">
        <v>1</v>
      </c>
      <c r="F452" s="101" t="s">
        <v>124</v>
      </c>
      <c r="G452" s="103">
        <v>124000</v>
      </c>
      <c r="H452" s="104">
        <f>ROUND(E452*G452,0)</f>
        <v>124000</v>
      </c>
      <c r="I452" s="81">
        <f>E452</f>
        <v>1</v>
      </c>
      <c r="J452" s="102" t="str">
        <f>F452</f>
        <v>Job</v>
      </c>
      <c r="K452" s="104">
        <f>G452</f>
        <v>124000</v>
      </c>
      <c r="L452" s="104">
        <f>ROUND(I452*K452,0)</f>
        <v>124000</v>
      </c>
      <c r="M452" s="106">
        <f>IF(L452&gt;H452,L452-H452,0)</f>
        <v>0</v>
      </c>
      <c r="N452" s="104">
        <f>IF(H452&gt;L452,H452-L452,0)</f>
        <v>0</v>
      </c>
      <c r="O452" s="83" t="s">
        <v>568</v>
      </c>
      <c r="P452" s="111" t="s">
        <v>227</v>
      </c>
      <c r="R452" s="87"/>
      <c r="S452" s="87"/>
      <c r="T452" s="149"/>
      <c r="U452" s="87"/>
      <c r="V452" s="87"/>
      <c r="W452" s="87"/>
      <c r="X452" s="87"/>
      <c r="Y452" s="87"/>
      <c r="Z452" s="87"/>
      <c r="AA452" s="87"/>
      <c r="AB452" s="87"/>
      <c r="AC452" s="87"/>
      <c r="AD452" s="87"/>
      <c r="AE452" s="87"/>
      <c r="AF452" s="87"/>
    </row>
    <row r="453" spans="1:32" s="111" customFormat="1" ht="15.6" outlineLevel="1">
      <c r="A453" s="82"/>
      <c r="B453" s="84" t="str">
        <f t="shared" si="21"/>
        <v/>
      </c>
      <c r="C453" s="189"/>
      <c r="D453" s="186" t="s">
        <v>674</v>
      </c>
      <c r="E453" s="82"/>
      <c r="F453" s="82"/>
      <c r="G453" s="106"/>
      <c r="H453" s="106"/>
      <c r="I453" s="81"/>
      <c r="J453" s="82"/>
      <c r="K453" s="106"/>
      <c r="L453" s="106"/>
      <c r="M453" s="106"/>
      <c r="N453" s="106"/>
      <c r="O453" s="83"/>
      <c r="P453" s="111" t="s">
        <v>227</v>
      </c>
      <c r="R453" s="87"/>
      <c r="S453" s="87"/>
      <c r="T453" s="149"/>
      <c r="U453" s="87"/>
      <c r="V453" s="87"/>
      <c r="W453" s="87"/>
      <c r="X453" s="87"/>
      <c r="Y453" s="87"/>
      <c r="Z453" s="87"/>
      <c r="AA453" s="87"/>
      <c r="AB453" s="87"/>
      <c r="AC453" s="87"/>
      <c r="AD453" s="87"/>
      <c r="AE453" s="87"/>
      <c r="AF453" s="87"/>
    </row>
    <row r="454" spans="1:32" s="111" customFormat="1" ht="15.6" outlineLevel="1">
      <c r="A454" s="82"/>
      <c r="B454" s="84"/>
      <c r="C454" s="189"/>
      <c r="D454" s="186"/>
      <c r="E454" s="82"/>
      <c r="F454" s="82"/>
      <c r="G454" s="106"/>
      <c r="H454" s="106"/>
      <c r="I454" s="81"/>
      <c r="J454" s="82"/>
      <c r="K454" s="106"/>
      <c r="L454" s="106"/>
      <c r="M454" s="106"/>
      <c r="N454" s="106"/>
      <c r="O454" s="83"/>
      <c r="P454" s="111" t="s">
        <v>227</v>
      </c>
      <c r="R454" s="87"/>
      <c r="S454" s="87"/>
      <c r="T454" s="149"/>
      <c r="U454" s="87"/>
      <c r="V454" s="87"/>
      <c r="W454" s="87"/>
      <c r="X454" s="87"/>
      <c r="Y454" s="87"/>
      <c r="Z454" s="87"/>
      <c r="AA454" s="87"/>
      <c r="AB454" s="87"/>
      <c r="AC454" s="87"/>
      <c r="AD454" s="87"/>
      <c r="AE454" s="87"/>
      <c r="AF454" s="87"/>
    </row>
    <row r="455" spans="1:32" s="111" customFormat="1" ht="60" customHeight="1" outlineLevel="1">
      <c r="A455" s="102">
        <v>143</v>
      </c>
      <c r="B455" s="84">
        <f t="shared" si="21"/>
        <v>143</v>
      </c>
      <c r="C455" s="189" t="str">
        <f t="shared" si="22"/>
        <v>IVF143</v>
      </c>
      <c r="D455" s="80" t="s">
        <v>127</v>
      </c>
      <c r="E455" s="102">
        <v>1</v>
      </c>
      <c r="F455" s="101" t="s">
        <v>124</v>
      </c>
      <c r="G455" s="103">
        <v>182000</v>
      </c>
      <c r="H455" s="104">
        <f>ROUND(E455*G455,0)</f>
        <v>182000</v>
      </c>
      <c r="I455" s="81">
        <f>E455</f>
        <v>1</v>
      </c>
      <c r="J455" s="102" t="str">
        <f>F455</f>
        <v>Job</v>
      </c>
      <c r="K455" s="104">
        <f>G455</f>
        <v>182000</v>
      </c>
      <c r="L455" s="104">
        <f>ROUND(I455*K455,0)</f>
        <v>182000</v>
      </c>
      <c r="M455" s="106">
        <f>IF(L455&gt;H455,L455-H455,0)</f>
        <v>0</v>
      </c>
      <c r="N455" s="104">
        <f>IF(H455&gt;L455,H455-L455,0)</f>
        <v>0</v>
      </c>
      <c r="O455" s="83" t="s">
        <v>568</v>
      </c>
      <c r="P455" s="111" t="s">
        <v>227</v>
      </c>
      <c r="R455" s="87"/>
      <c r="S455" s="87"/>
      <c r="T455" s="149"/>
      <c r="U455" s="87"/>
      <c r="V455" s="87"/>
      <c r="W455" s="87"/>
      <c r="X455" s="87"/>
      <c r="Y455" s="87"/>
      <c r="Z455" s="87"/>
      <c r="AA455" s="87"/>
      <c r="AB455" s="87"/>
      <c r="AC455" s="87"/>
      <c r="AD455" s="87"/>
      <c r="AE455" s="87"/>
      <c r="AF455" s="87"/>
    </row>
    <row r="456" spans="1:32" s="111" customFormat="1" ht="15.6" outlineLevel="1">
      <c r="A456" s="82"/>
      <c r="B456" s="84" t="str">
        <f t="shared" si="21"/>
        <v/>
      </c>
      <c r="C456" s="189"/>
      <c r="D456" s="186" t="s">
        <v>674</v>
      </c>
      <c r="E456" s="82"/>
      <c r="F456" s="82"/>
      <c r="G456" s="106"/>
      <c r="H456" s="106"/>
      <c r="I456" s="81"/>
      <c r="J456" s="82"/>
      <c r="K456" s="106"/>
      <c r="L456" s="106"/>
      <c r="M456" s="106"/>
      <c r="N456" s="106"/>
      <c r="O456" s="83"/>
      <c r="P456" s="111" t="s">
        <v>227</v>
      </c>
      <c r="R456" s="87"/>
      <c r="S456" s="87"/>
      <c r="T456" s="149"/>
      <c r="U456" s="87"/>
      <c r="V456" s="87"/>
      <c r="W456" s="87"/>
      <c r="X456" s="87"/>
      <c r="Y456" s="87"/>
      <c r="Z456" s="87"/>
      <c r="AA456" s="87"/>
      <c r="AB456" s="87"/>
      <c r="AC456" s="87"/>
      <c r="AD456" s="87"/>
      <c r="AE456" s="87"/>
      <c r="AF456" s="87"/>
    </row>
    <row r="457" spans="1:32" s="111" customFormat="1" ht="15.6" outlineLevel="1">
      <c r="A457" s="82"/>
      <c r="B457" s="84"/>
      <c r="C457" s="189"/>
      <c r="D457" s="186"/>
      <c r="E457" s="82"/>
      <c r="F457" s="82"/>
      <c r="G457" s="106"/>
      <c r="H457" s="106"/>
      <c r="I457" s="81"/>
      <c r="J457" s="82"/>
      <c r="K457" s="106"/>
      <c r="L457" s="106"/>
      <c r="M457" s="106"/>
      <c r="N457" s="106"/>
      <c r="O457" s="83"/>
      <c r="P457" s="111" t="s">
        <v>227</v>
      </c>
      <c r="R457" s="87"/>
      <c r="S457" s="87"/>
      <c r="T457" s="149"/>
      <c r="U457" s="87"/>
      <c r="V457" s="87"/>
      <c r="W457" s="87"/>
      <c r="X457" s="87"/>
      <c r="Y457" s="87"/>
      <c r="Z457" s="87"/>
      <c r="AA457" s="87"/>
      <c r="AB457" s="87"/>
      <c r="AC457" s="87"/>
      <c r="AD457" s="87"/>
      <c r="AE457" s="87"/>
      <c r="AF457" s="87"/>
    </row>
    <row r="458" spans="1:32" s="111" customFormat="1" ht="60" customHeight="1" outlineLevel="1">
      <c r="A458" s="102">
        <v>144</v>
      </c>
      <c r="B458" s="84">
        <f t="shared" si="21"/>
        <v>144</v>
      </c>
      <c r="C458" s="189" t="str">
        <f t="shared" si="22"/>
        <v>IVF144</v>
      </c>
      <c r="D458" s="80" t="s">
        <v>128</v>
      </c>
      <c r="E458" s="102">
        <v>1</v>
      </c>
      <c r="F458" s="101" t="s">
        <v>124</v>
      </c>
      <c r="G458" s="103">
        <v>138000</v>
      </c>
      <c r="H458" s="104">
        <f>ROUND(E458*G458,0)</f>
        <v>138000</v>
      </c>
      <c r="I458" s="81">
        <f>E458</f>
        <v>1</v>
      </c>
      <c r="J458" s="102" t="str">
        <f>F458</f>
        <v>Job</v>
      </c>
      <c r="K458" s="104">
        <f>G458</f>
        <v>138000</v>
      </c>
      <c r="L458" s="104">
        <f>ROUND(I458*K458,0)</f>
        <v>138000</v>
      </c>
      <c r="M458" s="106">
        <f>IF(L458&gt;H458,L458-H458,0)</f>
        <v>0</v>
      </c>
      <c r="N458" s="104">
        <f>IF(H458&gt;L458,H458-L458,0)</f>
        <v>0</v>
      </c>
      <c r="O458" s="83" t="s">
        <v>568</v>
      </c>
      <c r="P458" s="111" t="s">
        <v>227</v>
      </c>
      <c r="R458" s="87"/>
      <c r="S458" s="87"/>
      <c r="T458" s="149"/>
      <c r="U458" s="87"/>
      <c r="V458" s="87"/>
      <c r="W458" s="87"/>
      <c r="X458" s="87"/>
      <c r="Y458" s="87"/>
      <c r="Z458" s="87"/>
      <c r="AA458" s="87"/>
      <c r="AB458" s="87"/>
      <c r="AC458" s="87"/>
      <c r="AD458" s="87"/>
      <c r="AE458" s="87"/>
      <c r="AF458" s="87"/>
    </row>
    <row r="459" spans="1:32" s="111" customFormat="1" ht="15.6" outlineLevel="1">
      <c r="A459" s="102"/>
      <c r="B459" s="84" t="str">
        <f t="shared" si="21"/>
        <v/>
      </c>
      <c r="C459" s="189"/>
      <c r="D459" s="186" t="s">
        <v>674</v>
      </c>
      <c r="E459" s="102"/>
      <c r="F459" s="101"/>
      <c r="G459" s="103"/>
      <c r="H459" s="104"/>
      <c r="I459" s="81"/>
      <c r="J459" s="102"/>
      <c r="K459" s="122"/>
      <c r="L459" s="122"/>
      <c r="M459" s="123"/>
      <c r="N459" s="122"/>
      <c r="O459" s="83"/>
      <c r="P459" s="111" t="s">
        <v>227</v>
      </c>
      <c r="R459" s="87"/>
      <c r="S459" s="87"/>
      <c r="T459" s="149"/>
      <c r="U459" s="87"/>
      <c r="V459" s="87"/>
      <c r="W459" s="87"/>
      <c r="X459" s="87"/>
      <c r="Y459" s="87"/>
      <c r="Z459" s="87"/>
      <c r="AA459" s="87"/>
      <c r="AB459" s="87"/>
      <c r="AC459" s="87"/>
      <c r="AD459" s="87"/>
      <c r="AE459" s="87"/>
      <c r="AF459" s="87"/>
    </row>
    <row r="460" spans="1:32" s="111" customFormat="1" ht="15.6" outlineLevel="1">
      <c r="A460" s="102"/>
      <c r="B460" s="84"/>
      <c r="C460" s="189"/>
      <c r="D460" s="186"/>
      <c r="E460" s="102"/>
      <c r="F460" s="101"/>
      <c r="G460" s="103"/>
      <c r="H460" s="104"/>
      <c r="I460" s="81"/>
      <c r="J460" s="102"/>
      <c r="K460" s="122"/>
      <c r="L460" s="122"/>
      <c r="M460" s="123"/>
      <c r="N460" s="122"/>
      <c r="O460" s="83"/>
      <c r="P460" s="111" t="s">
        <v>227</v>
      </c>
      <c r="R460" s="87"/>
      <c r="S460" s="87"/>
      <c r="T460" s="149"/>
      <c r="U460" s="87"/>
      <c r="V460" s="87"/>
      <c r="W460" s="87"/>
      <c r="X460" s="87"/>
      <c r="Y460" s="87"/>
      <c r="Z460" s="87"/>
      <c r="AA460" s="87"/>
      <c r="AB460" s="87"/>
      <c r="AC460" s="87"/>
      <c r="AD460" s="87"/>
      <c r="AE460" s="87"/>
      <c r="AF460" s="87"/>
    </row>
    <row r="461" spans="1:32" s="111" customFormat="1" ht="15.6">
      <c r="A461" s="102"/>
      <c r="B461" s="84" t="str">
        <f t="shared" si="21"/>
        <v/>
      </c>
      <c r="C461" s="189"/>
      <c r="D461" s="80"/>
      <c r="E461" s="102"/>
      <c r="F461" s="101"/>
      <c r="G461" s="103"/>
      <c r="H461" s="104"/>
      <c r="I461" s="81"/>
      <c r="J461" s="102"/>
      <c r="K461" s="153" t="s">
        <v>218</v>
      </c>
      <c r="L461" s="154">
        <f>SUM(L449:L459)</f>
        <v>827000</v>
      </c>
      <c r="M461" s="154">
        <f>SUM(M449:M459)</f>
        <v>0</v>
      </c>
      <c r="N461" s="154">
        <f>SUM(N449:N459)</f>
        <v>0</v>
      </c>
      <c r="O461" s="83"/>
      <c r="R461" s="87"/>
      <c r="S461" s="87"/>
      <c r="T461" s="149"/>
      <c r="U461" s="87"/>
      <c r="V461" s="87"/>
      <c r="W461" s="87"/>
      <c r="X461" s="87"/>
      <c r="Y461" s="87"/>
      <c r="Z461" s="87"/>
      <c r="AA461" s="87"/>
      <c r="AB461" s="87"/>
      <c r="AC461" s="87"/>
      <c r="AD461" s="87"/>
      <c r="AE461" s="87"/>
      <c r="AF461" s="87"/>
    </row>
    <row r="462" spans="1:32" ht="15.6">
      <c r="A462" s="286"/>
      <c r="B462" s="283"/>
      <c r="C462" s="284"/>
      <c r="D462" s="285"/>
      <c r="E462" s="286"/>
      <c r="F462" s="286"/>
      <c r="G462" s="287"/>
      <c r="H462" s="287"/>
      <c r="I462" s="288"/>
      <c r="J462" s="286"/>
      <c r="K462" s="289"/>
      <c r="L462" s="290"/>
      <c r="M462" s="290"/>
      <c r="N462" s="290"/>
      <c r="O462" s="298"/>
      <c r="P462" s="89"/>
      <c r="Q462" s="84"/>
      <c r="R462" s="85"/>
      <c r="S462" s="85"/>
      <c r="T462" s="85"/>
      <c r="U462" s="112"/>
      <c r="V462" s="108"/>
      <c r="W462" s="109"/>
      <c r="X462" s="85"/>
      <c r="Y462" s="85"/>
      <c r="Z462" s="85"/>
      <c r="AA462" s="85"/>
      <c r="AB462" s="85"/>
      <c r="AC462" s="85"/>
      <c r="AD462" s="85"/>
    </row>
    <row r="463" spans="1:32" ht="15.6">
      <c r="A463" s="292"/>
      <c r="B463" s="111"/>
      <c r="C463" s="203"/>
      <c r="E463" s="292"/>
      <c r="F463" s="292"/>
      <c r="G463" s="304"/>
      <c r="H463" s="304"/>
      <c r="I463" s="293"/>
      <c r="J463" s="292"/>
      <c r="K463" s="294"/>
      <c r="L463" s="295"/>
      <c r="M463" s="295"/>
      <c r="N463" s="295"/>
      <c r="P463" s="89"/>
      <c r="Q463" s="84"/>
      <c r="R463" s="85"/>
      <c r="S463" s="85"/>
      <c r="T463" s="85"/>
      <c r="U463" s="112"/>
      <c r="V463" s="108"/>
      <c r="W463" s="109"/>
      <c r="X463" s="85"/>
      <c r="Y463" s="85"/>
      <c r="Z463" s="85"/>
      <c r="AA463" s="85"/>
      <c r="AB463" s="85"/>
      <c r="AC463" s="85"/>
      <c r="AD463" s="85"/>
    </row>
    <row r="464" spans="1:32" ht="15.6">
      <c r="A464" s="292"/>
      <c r="B464" s="111"/>
      <c r="C464" s="203"/>
      <c r="E464" s="292"/>
      <c r="F464" s="292"/>
      <c r="G464" s="304"/>
      <c r="H464" s="304"/>
      <c r="I464" s="293"/>
      <c r="J464" s="292"/>
      <c r="K464" s="294"/>
      <c r="L464" s="295"/>
      <c r="M464" s="295"/>
      <c r="N464" s="295"/>
      <c r="P464" s="89"/>
      <c r="Q464" s="84"/>
      <c r="R464" s="85"/>
      <c r="S464" s="85"/>
      <c r="T464" s="85"/>
      <c r="U464" s="112"/>
      <c r="V464" s="108"/>
      <c r="W464" s="109"/>
      <c r="X464" s="85"/>
      <c r="Y464" s="85"/>
      <c r="Z464" s="85"/>
      <c r="AA464" s="85"/>
      <c r="AB464" s="85"/>
      <c r="AC464" s="85"/>
      <c r="AD464" s="85"/>
    </row>
    <row r="465" spans="1:32" ht="15.6">
      <c r="A465" s="291" t="s">
        <v>805</v>
      </c>
      <c r="B465" s="111"/>
      <c r="D465" s="87"/>
      <c r="E465" s="297" t="s">
        <v>804</v>
      </c>
      <c r="F465" s="292"/>
      <c r="H465" s="291" t="s">
        <v>802</v>
      </c>
      <c r="I465" s="293"/>
      <c r="J465" s="292"/>
      <c r="K465" s="294"/>
      <c r="L465" s="87"/>
      <c r="M465" s="295"/>
      <c r="N465" s="296" t="s">
        <v>803</v>
      </c>
      <c r="P465" s="89"/>
      <c r="Q465" s="84"/>
      <c r="R465" s="85"/>
      <c r="S465" s="85"/>
      <c r="T465" s="85"/>
      <c r="U465" s="112"/>
      <c r="V465" s="108"/>
      <c r="W465" s="109"/>
      <c r="X465" s="85"/>
      <c r="Y465" s="85"/>
      <c r="Z465" s="85"/>
      <c r="AA465" s="85"/>
      <c r="AB465" s="85"/>
      <c r="AC465" s="85"/>
      <c r="AD465" s="85"/>
    </row>
    <row r="466" spans="1:32" ht="15.6">
      <c r="A466" s="291" t="s">
        <v>806</v>
      </c>
      <c r="B466" s="111"/>
      <c r="D466" s="87"/>
      <c r="E466" s="297" t="s">
        <v>794</v>
      </c>
      <c r="F466" s="292"/>
      <c r="H466" s="291" t="s">
        <v>795</v>
      </c>
      <c r="I466" s="293"/>
      <c r="J466" s="292"/>
      <c r="K466" s="294"/>
      <c r="L466" s="87"/>
      <c r="M466" s="295"/>
      <c r="N466" s="296" t="s">
        <v>796</v>
      </c>
      <c r="P466" s="89"/>
      <c r="Q466" s="84"/>
      <c r="R466" s="85"/>
      <c r="S466" s="85"/>
      <c r="T466" s="85"/>
      <c r="U466" s="112"/>
      <c r="V466" s="108"/>
      <c r="W466" s="109"/>
      <c r="X466" s="85"/>
      <c r="Y466" s="85"/>
      <c r="Z466" s="85"/>
      <c r="AA466" s="85"/>
      <c r="AB466" s="85"/>
      <c r="AC466" s="85"/>
      <c r="AD466" s="85"/>
    </row>
    <row r="467" spans="1:32" s="111" customFormat="1" ht="15.6">
      <c r="A467" s="321"/>
      <c r="C467" s="203"/>
      <c r="D467" s="201"/>
      <c r="E467" s="321"/>
      <c r="F467" s="322"/>
      <c r="G467" s="323"/>
      <c r="H467" s="324"/>
      <c r="I467" s="293"/>
      <c r="J467" s="321"/>
      <c r="K467" s="325"/>
      <c r="L467" s="326"/>
      <c r="M467" s="326"/>
      <c r="N467" s="326"/>
      <c r="O467" s="206"/>
      <c r="R467" s="87"/>
      <c r="S467" s="87"/>
      <c r="T467" s="149"/>
      <c r="U467" s="87"/>
      <c r="V467" s="87"/>
      <c r="W467" s="87"/>
      <c r="X467" s="87"/>
      <c r="Y467" s="87"/>
      <c r="Z467" s="87"/>
      <c r="AA467" s="87"/>
      <c r="AB467" s="87"/>
      <c r="AC467" s="87"/>
      <c r="AD467" s="87"/>
      <c r="AE467" s="87"/>
      <c r="AF467" s="87"/>
    </row>
    <row r="468" spans="1:32" s="111" customFormat="1" ht="17.399999999999999">
      <c r="A468" s="302"/>
      <c r="B468" s="306" t="str">
        <f t="shared" si="21"/>
        <v/>
      </c>
      <c r="C468" s="307"/>
      <c r="D468" s="315" t="s">
        <v>212</v>
      </c>
      <c r="E468" s="302"/>
      <c r="F468" s="302"/>
      <c r="G468" s="310"/>
      <c r="H468" s="310"/>
      <c r="I468" s="317"/>
      <c r="J468" s="302"/>
      <c r="K468" s="314"/>
      <c r="L468" s="314"/>
      <c r="M468" s="314"/>
      <c r="N468" s="314"/>
      <c r="O468" s="261"/>
      <c r="R468" s="87"/>
      <c r="S468" s="87"/>
      <c r="T468" s="149"/>
      <c r="U468" s="87"/>
      <c r="V468" s="87"/>
      <c r="W468" s="87"/>
      <c r="X468" s="87"/>
      <c r="Y468" s="87"/>
      <c r="Z468" s="87"/>
      <c r="AA468" s="87"/>
      <c r="AB468" s="87"/>
      <c r="AC468" s="87"/>
      <c r="AD468" s="87"/>
      <c r="AE468" s="87"/>
      <c r="AF468" s="87"/>
    </row>
    <row r="469" spans="1:32" s="111" customFormat="1" ht="96" customHeight="1" outlineLevel="1">
      <c r="A469" s="102">
        <v>142</v>
      </c>
      <c r="B469" s="84">
        <f t="shared" si="21"/>
        <v>142</v>
      </c>
      <c r="C469" s="189" t="str">
        <f t="shared" si="22"/>
        <v>IVF142</v>
      </c>
      <c r="D469" s="80" t="s">
        <v>126</v>
      </c>
      <c r="E469" s="102">
        <v>1</v>
      </c>
      <c r="F469" s="101" t="s">
        <v>124</v>
      </c>
      <c r="G469" s="103">
        <v>510000</v>
      </c>
      <c r="H469" s="104">
        <f>ROUND(E469*G469,0)</f>
        <v>510000</v>
      </c>
      <c r="I469" s="81">
        <f>E469</f>
        <v>1</v>
      </c>
      <c r="J469" s="102" t="str">
        <f>F469</f>
        <v>Job</v>
      </c>
      <c r="K469" s="104">
        <f>G469</f>
        <v>510000</v>
      </c>
      <c r="L469" s="104">
        <f>ROUND(I469*K469,0)</f>
        <v>510000</v>
      </c>
      <c r="M469" s="106">
        <f>IF(L469&gt;H469,L469-H469,0)</f>
        <v>0</v>
      </c>
      <c r="N469" s="104">
        <f>IF(H469&gt;L469,H469-L469,0)</f>
        <v>0</v>
      </c>
      <c r="O469" s="83" t="s">
        <v>568</v>
      </c>
      <c r="P469" s="111" t="s">
        <v>228</v>
      </c>
      <c r="R469" s="87"/>
      <c r="S469" s="87"/>
      <c r="T469" s="149"/>
      <c r="U469" s="87"/>
      <c r="V469" s="87"/>
      <c r="W469" s="87"/>
      <c r="X469" s="87"/>
      <c r="Y469" s="87"/>
      <c r="Z469" s="87"/>
      <c r="AA469" s="87"/>
      <c r="AB469" s="87"/>
      <c r="AC469" s="87"/>
      <c r="AD469" s="87"/>
      <c r="AE469" s="87"/>
      <c r="AF469" s="87"/>
    </row>
    <row r="470" spans="1:32" s="111" customFormat="1" ht="15.6" outlineLevel="1">
      <c r="A470" s="82"/>
      <c r="B470" s="84" t="str">
        <f t="shared" si="21"/>
        <v/>
      </c>
      <c r="C470" s="189"/>
      <c r="D470" s="186" t="s">
        <v>674</v>
      </c>
      <c r="E470" s="82"/>
      <c r="F470" s="82"/>
      <c r="G470" s="106"/>
      <c r="H470" s="106"/>
      <c r="I470" s="81"/>
      <c r="J470" s="82"/>
      <c r="K470" s="106"/>
      <c r="L470" s="106"/>
      <c r="M470" s="106"/>
      <c r="N470" s="106"/>
      <c r="O470" s="83"/>
      <c r="P470" s="111" t="s">
        <v>228</v>
      </c>
      <c r="R470" s="87"/>
      <c r="S470" s="87"/>
      <c r="T470" s="149"/>
      <c r="U470" s="87"/>
      <c r="V470" s="87"/>
      <c r="W470" s="87"/>
      <c r="X470" s="87"/>
      <c r="Y470" s="87"/>
      <c r="Z470" s="87"/>
      <c r="AA470" s="87"/>
      <c r="AB470" s="87"/>
      <c r="AC470" s="87"/>
      <c r="AD470" s="87"/>
      <c r="AE470" s="87"/>
      <c r="AF470" s="87"/>
    </row>
    <row r="471" spans="1:32" s="111" customFormat="1" ht="15.6" outlineLevel="1">
      <c r="A471" s="82"/>
      <c r="B471" s="84"/>
      <c r="C471" s="189"/>
      <c r="D471" s="186"/>
      <c r="E471" s="82"/>
      <c r="F471" s="82"/>
      <c r="G471" s="106"/>
      <c r="H471" s="106"/>
      <c r="I471" s="81"/>
      <c r="J471" s="82"/>
      <c r="K471" s="106"/>
      <c r="L471" s="106"/>
      <c r="M471" s="106"/>
      <c r="N471" s="106"/>
      <c r="O471" s="83"/>
      <c r="P471" s="111" t="s">
        <v>228</v>
      </c>
      <c r="R471" s="87"/>
      <c r="S471" s="87"/>
      <c r="T471" s="149"/>
      <c r="U471" s="87"/>
      <c r="V471" s="87"/>
      <c r="W471" s="87"/>
      <c r="X471" s="87"/>
      <c r="Y471" s="87"/>
      <c r="Z471" s="87"/>
      <c r="AA471" s="87"/>
      <c r="AB471" s="87"/>
      <c r="AC471" s="87"/>
      <c r="AD471" s="87"/>
      <c r="AE471" s="87"/>
      <c r="AF471" s="87"/>
    </row>
    <row r="472" spans="1:32" s="111" customFormat="1" ht="45" outlineLevel="1">
      <c r="A472" s="102">
        <v>145</v>
      </c>
      <c r="B472" s="84">
        <f t="shared" si="21"/>
        <v>145</v>
      </c>
      <c r="C472" s="189" t="str">
        <f t="shared" si="22"/>
        <v>IVF145</v>
      </c>
      <c r="D472" s="80" t="s">
        <v>129</v>
      </c>
      <c r="E472" s="102">
        <v>5</v>
      </c>
      <c r="F472" s="101" t="s">
        <v>7</v>
      </c>
      <c r="G472" s="103">
        <v>11225</v>
      </c>
      <c r="H472" s="104">
        <f>ROUND(E472*G472,0)</f>
        <v>56125</v>
      </c>
      <c r="I472" s="81">
        <f>E472</f>
        <v>5</v>
      </c>
      <c r="J472" s="102" t="str">
        <f>F472</f>
        <v>No</v>
      </c>
      <c r="K472" s="104">
        <f>G472</f>
        <v>11225</v>
      </c>
      <c r="L472" s="104">
        <f>ROUND(I472*K472,0)</f>
        <v>56125</v>
      </c>
      <c r="M472" s="106">
        <f>IF(L472&gt;H472,L472-H472,0)</f>
        <v>0</v>
      </c>
      <c r="N472" s="104">
        <f>IF(H472&gt;L472,H472-L472,0)</f>
        <v>0</v>
      </c>
      <c r="O472" s="83" t="s">
        <v>568</v>
      </c>
      <c r="P472" s="111" t="s">
        <v>228</v>
      </c>
      <c r="R472" s="87"/>
      <c r="S472" s="87"/>
      <c r="T472" s="149"/>
      <c r="U472" s="87"/>
      <c r="V472" s="87"/>
      <c r="W472" s="87"/>
      <c r="X472" s="87"/>
      <c r="Y472" s="87"/>
      <c r="Z472" s="87"/>
      <c r="AA472" s="87"/>
      <c r="AB472" s="87"/>
      <c r="AC472" s="87"/>
      <c r="AD472" s="87"/>
      <c r="AE472" s="87"/>
      <c r="AF472" s="87"/>
    </row>
    <row r="473" spans="1:32" s="111" customFormat="1" ht="15.6" outlineLevel="1">
      <c r="A473" s="82"/>
      <c r="B473" s="84" t="str">
        <f t="shared" si="21"/>
        <v/>
      </c>
      <c r="C473" s="189"/>
      <c r="D473" s="186" t="s">
        <v>675</v>
      </c>
      <c r="E473" s="82"/>
      <c r="F473" s="82"/>
      <c r="G473" s="106"/>
      <c r="H473" s="106"/>
      <c r="I473" s="81"/>
      <c r="J473" s="82"/>
      <c r="K473" s="106"/>
      <c r="L473" s="106"/>
      <c r="M473" s="106"/>
      <c r="N473" s="106"/>
      <c r="O473" s="83"/>
      <c r="P473" s="111" t="s">
        <v>228</v>
      </c>
      <c r="R473" s="87"/>
      <c r="S473" s="87"/>
      <c r="T473" s="149"/>
      <c r="U473" s="87"/>
      <c r="V473" s="87"/>
      <c r="W473" s="87"/>
      <c r="X473" s="87"/>
      <c r="Y473" s="87"/>
      <c r="Z473" s="87"/>
      <c r="AA473" s="87"/>
      <c r="AB473" s="87"/>
      <c r="AC473" s="87"/>
      <c r="AD473" s="87"/>
      <c r="AE473" s="87"/>
      <c r="AF473" s="87"/>
    </row>
    <row r="474" spans="1:32" s="111" customFormat="1" ht="15.6" outlineLevel="1">
      <c r="A474" s="82"/>
      <c r="B474" s="84"/>
      <c r="C474" s="189"/>
      <c r="D474" s="186"/>
      <c r="E474" s="82"/>
      <c r="F474" s="82"/>
      <c r="G474" s="106"/>
      <c r="H474" s="106"/>
      <c r="I474" s="81"/>
      <c r="J474" s="82"/>
      <c r="K474" s="106"/>
      <c r="L474" s="106"/>
      <c r="M474" s="106"/>
      <c r="N474" s="106"/>
      <c r="O474" s="83"/>
      <c r="P474" s="111" t="s">
        <v>228</v>
      </c>
      <c r="R474" s="87"/>
      <c r="S474" s="87"/>
      <c r="T474" s="149"/>
      <c r="U474" s="87"/>
      <c r="V474" s="87"/>
      <c r="W474" s="87"/>
      <c r="X474" s="87"/>
      <c r="Y474" s="87"/>
      <c r="Z474" s="87"/>
      <c r="AA474" s="87"/>
      <c r="AB474" s="87"/>
      <c r="AC474" s="87"/>
      <c r="AD474" s="87"/>
      <c r="AE474" s="87"/>
      <c r="AF474" s="87"/>
    </row>
    <row r="475" spans="1:32" s="111" customFormat="1" ht="45" outlineLevel="1">
      <c r="A475" s="102">
        <v>146</v>
      </c>
      <c r="B475" s="84">
        <f t="shared" si="21"/>
        <v>146</v>
      </c>
      <c r="C475" s="189" t="str">
        <f t="shared" si="22"/>
        <v>IVF146</v>
      </c>
      <c r="D475" s="80" t="s">
        <v>130</v>
      </c>
      <c r="E475" s="102">
        <v>5</v>
      </c>
      <c r="F475" s="101" t="s">
        <v>7</v>
      </c>
      <c r="G475" s="103">
        <v>7686</v>
      </c>
      <c r="H475" s="104">
        <f>ROUND(E475*G475,0)</f>
        <v>38430</v>
      </c>
      <c r="I475" s="81">
        <f>E475</f>
        <v>5</v>
      </c>
      <c r="J475" s="102" t="str">
        <f>F475</f>
        <v>No</v>
      </c>
      <c r="K475" s="104">
        <f>G475</f>
        <v>7686</v>
      </c>
      <c r="L475" s="104">
        <f>ROUND(I475*K475,0)</f>
        <v>38430</v>
      </c>
      <c r="M475" s="106">
        <f>IF(L475&gt;H475,L475-H475,0)</f>
        <v>0</v>
      </c>
      <c r="N475" s="104">
        <f>IF(H475&gt;L475,H475-L475,0)</f>
        <v>0</v>
      </c>
      <c r="O475" s="83" t="s">
        <v>568</v>
      </c>
      <c r="P475" s="111" t="s">
        <v>228</v>
      </c>
      <c r="R475" s="87"/>
      <c r="S475" s="87"/>
      <c r="T475" s="149"/>
      <c r="U475" s="87"/>
      <c r="V475" s="87"/>
      <c r="W475" s="87"/>
      <c r="X475" s="87"/>
      <c r="Y475" s="87"/>
      <c r="Z475" s="87"/>
      <c r="AA475" s="87"/>
      <c r="AB475" s="87"/>
      <c r="AC475" s="87"/>
      <c r="AD475" s="87"/>
      <c r="AE475" s="87"/>
      <c r="AF475" s="87"/>
    </row>
    <row r="476" spans="1:32" s="111" customFormat="1" ht="15.6" outlineLevel="1">
      <c r="A476" s="82"/>
      <c r="B476" s="84" t="str">
        <f t="shared" si="21"/>
        <v/>
      </c>
      <c r="C476" s="189"/>
      <c r="D476" s="186" t="s">
        <v>675</v>
      </c>
      <c r="E476" s="82"/>
      <c r="F476" s="82"/>
      <c r="G476" s="106"/>
      <c r="H476" s="106"/>
      <c r="I476" s="81"/>
      <c r="J476" s="82"/>
      <c r="K476" s="106"/>
      <c r="L476" s="106"/>
      <c r="M476" s="106"/>
      <c r="N476" s="106"/>
      <c r="O476" s="83"/>
      <c r="P476" s="111" t="s">
        <v>228</v>
      </c>
      <c r="R476" s="87"/>
      <c r="S476" s="87"/>
      <c r="T476" s="149"/>
      <c r="U476" s="87"/>
      <c r="V476" s="87"/>
      <c r="W476" s="87"/>
      <c r="X476" s="87"/>
      <c r="Y476" s="87"/>
      <c r="Z476" s="87"/>
      <c r="AA476" s="87"/>
      <c r="AB476" s="87"/>
      <c r="AC476" s="87"/>
      <c r="AD476" s="87"/>
      <c r="AE476" s="87"/>
      <c r="AF476" s="87"/>
    </row>
    <row r="477" spans="1:32" s="111" customFormat="1" ht="15.6" outlineLevel="1">
      <c r="A477" s="82"/>
      <c r="B477" s="84"/>
      <c r="C477" s="189"/>
      <c r="D477" s="186"/>
      <c r="E477" s="82"/>
      <c r="F477" s="82"/>
      <c r="G477" s="106"/>
      <c r="H477" s="106"/>
      <c r="I477" s="81"/>
      <c r="J477" s="82"/>
      <c r="K477" s="106"/>
      <c r="L477" s="106"/>
      <c r="M477" s="106"/>
      <c r="N477" s="106"/>
      <c r="O477" s="83"/>
      <c r="P477" s="111" t="s">
        <v>228</v>
      </c>
      <c r="R477" s="87"/>
      <c r="S477" s="87"/>
      <c r="T477" s="149"/>
      <c r="U477" s="87"/>
      <c r="V477" s="87"/>
      <c r="W477" s="87"/>
      <c r="X477" s="87"/>
      <c r="Y477" s="87"/>
      <c r="Z477" s="87"/>
      <c r="AA477" s="87"/>
      <c r="AB477" s="87"/>
      <c r="AC477" s="87"/>
      <c r="AD477" s="87"/>
      <c r="AE477" s="87"/>
      <c r="AF477" s="87"/>
    </row>
    <row r="478" spans="1:32" s="111" customFormat="1" ht="45" outlineLevel="1">
      <c r="A478" s="102">
        <v>147</v>
      </c>
      <c r="B478" s="84">
        <f t="shared" si="21"/>
        <v>147</v>
      </c>
      <c r="C478" s="189" t="str">
        <f t="shared" si="22"/>
        <v>IVF147</v>
      </c>
      <c r="D478" s="80" t="s">
        <v>131</v>
      </c>
      <c r="E478" s="102">
        <v>5</v>
      </c>
      <c r="F478" s="101" t="s">
        <v>7</v>
      </c>
      <c r="G478" s="103">
        <v>15065</v>
      </c>
      <c r="H478" s="104">
        <f>ROUND(E478*G478,0)</f>
        <v>75325</v>
      </c>
      <c r="I478" s="81">
        <f>E478</f>
        <v>5</v>
      </c>
      <c r="J478" s="102" t="str">
        <f>F478</f>
        <v>No</v>
      </c>
      <c r="K478" s="104">
        <f>G478</f>
        <v>15065</v>
      </c>
      <c r="L478" s="104">
        <f>ROUND(I478*K478,0)</f>
        <v>75325</v>
      </c>
      <c r="M478" s="106">
        <f>IF(L478&gt;H478,L478-H478,0)</f>
        <v>0</v>
      </c>
      <c r="N478" s="104">
        <f>IF(H478&gt;L478,H478-L478,0)</f>
        <v>0</v>
      </c>
      <c r="O478" s="83" t="s">
        <v>568</v>
      </c>
      <c r="P478" s="111" t="s">
        <v>228</v>
      </c>
      <c r="R478" s="87"/>
      <c r="S478" s="87"/>
      <c r="T478" s="149"/>
      <c r="U478" s="87"/>
      <c r="V478" s="87"/>
      <c r="W478" s="87"/>
      <c r="X478" s="87"/>
      <c r="Y478" s="87"/>
      <c r="Z478" s="87"/>
      <c r="AA478" s="87"/>
      <c r="AB478" s="87"/>
      <c r="AC478" s="87"/>
      <c r="AD478" s="87"/>
      <c r="AE478" s="87"/>
      <c r="AF478" s="87"/>
    </row>
    <row r="479" spans="1:32" s="111" customFormat="1" ht="15.6" outlineLevel="1">
      <c r="A479" s="102"/>
      <c r="B479" s="84"/>
      <c r="C479" s="189"/>
      <c r="D479" s="186" t="s">
        <v>675</v>
      </c>
      <c r="E479" s="102"/>
      <c r="F479" s="101"/>
      <c r="G479" s="103"/>
      <c r="H479" s="104"/>
      <c r="I479" s="81"/>
      <c r="J479" s="102"/>
      <c r="K479" s="104"/>
      <c r="L479" s="104"/>
      <c r="M479" s="106"/>
      <c r="N479" s="104"/>
      <c r="O479" s="83"/>
      <c r="P479" s="111" t="s">
        <v>228</v>
      </c>
      <c r="R479" s="87"/>
      <c r="S479" s="87"/>
      <c r="T479" s="149"/>
      <c r="U479" s="87"/>
      <c r="V479" s="87"/>
      <c r="W479" s="87"/>
      <c r="X479" s="87"/>
      <c r="Y479" s="87"/>
      <c r="Z479" s="87"/>
      <c r="AA479" s="87"/>
      <c r="AB479" s="87"/>
      <c r="AC479" s="87"/>
      <c r="AD479" s="87"/>
      <c r="AE479" s="87"/>
      <c r="AF479" s="87"/>
    </row>
    <row r="480" spans="1:32" s="111" customFormat="1" outlineLevel="1">
      <c r="A480" s="82"/>
      <c r="B480" s="84" t="str">
        <f t="shared" si="21"/>
        <v/>
      </c>
      <c r="C480" s="189"/>
      <c r="D480" s="80"/>
      <c r="E480" s="82"/>
      <c r="F480" s="82"/>
      <c r="G480" s="106"/>
      <c r="H480" s="106"/>
      <c r="I480" s="81"/>
      <c r="J480" s="82"/>
      <c r="K480" s="106"/>
      <c r="L480" s="106"/>
      <c r="M480" s="106"/>
      <c r="N480" s="106"/>
      <c r="O480" s="83"/>
      <c r="P480" s="111" t="s">
        <v>228</v>
      </c>
      <c r="R480" s="87"/>
      <c r="S480" s="87"/>
      <c r="T480" s="149"/>
      <c r="U480" s="87"/>
      <c r="V480" s="87"/>
      <c r="W480" s="87"/>
      <c r="X480" s="87"/>
      <c r="Y480" s="87"/>
      <c r="Z480" s="87"/>
      <c r="AA480" s="87"/>
      <c r="AB480" s="87"/>
      <c r="AC480" s="87"/>
      <c r="AD480" s="87"/>
      <c r="AE480" s="87"/>
      <c r="AF480" s="87"/>
    </row>
    <row r="481" spans="1:32" s="111" customFormat="1" ht="45" outlineLevel="1">
      <c r="A481" s="102">
        <v>148</v>
      </c>
      <c r="B481" s="84">
        <f t="shared" si="21"/>
        <v>148</v>
      </c>
      <c r="C481" s="189" t="str">
        <f t="shared" si="22"/>
        <v>IVF148</v>
      </c>
      <c r="D481" s="80" t="s">
        <v>132</v>
      </c>
      <c r="E481" s="102">
        <v>1</v>
      </c>
      <c r="F481" s="101" t="s">
        <v>124</v>
      </c>
      <c r="G481" s="103">
        <v>56000</v>
      </c>
      <c r="H481" s="104">
        <f>ROUND(E481*G481,0)</f>
        <v>56000</v>
      </c>
      <c r="I481" s="105">
        <v>1</v>
      </c>
      <c r="J481" s="102" t="str">
        <f>F481</f>
        <v>Job</v>
      </c>
      <c r="K481" s="104">
        <f>G481</f>
        <v>56000</v>
      </c>
      <c r="L481" s="104">
        <f>ROUND(I481*K481,0)</f>
        <v>56000</v>
      </c>
      <c r="M481" s="106">
        <f>IF(L481&gt;H481,L481-H481,0)</f>
        <v>0</v>
      </c>
      <c r="N481" s="104">
        <f>IF(H481&gt;L481,H481-L481,0)</f>
        <v>0</v>
      </c>
      <c r="O481" s="83" t="s">
        <v>568</v>
      </c>
      <c r="P481" s="111" t="s">
        <v>228</v>
      </c>
      <c r="R481" s="87"/>
      <c r="S481" s="87"/>
      <c r="T481" s="149"/>
      <c r="U481" s="87"/>
      <c r="V481" s="87"/>
      <c r="W481" s="87"/>
      <c r="X481" s="87"/>
      <c r="Y481" s="87"/>
      <c r="Z481" s="87"/>
      <c r="AA481" s="87"/>
      <c r="AB481" s="87"/>
      <c r="AC481" s="87"/>
      <c r="AD481" s="87"/>
      <c r="AE481" s="87"/>
      <c r="AF481" s="87"/>
    </row>
    <row r="482" spans="1:32" s="111" customFormat="1" ht="15.6" outlineLevel="1">
      <c r="A482" s="82"/>
      <c r="B482" s="84" t="str">
        <f t="shared" si="21"/>
        <v/>
      </c>
      <c r="C482" s="189"/>
      <c r="D482" s="186" t="s">
        <v>675</v>
      </c>
      <c r="E482" s="82"/>
      <c r="F482" s="82"/>
      <c r="G482" s="106"/>
      <c r="H482" s="106"/>
      <c r="I482" s="81"/>
      <c r="J482" s="82"/>
      <c r="K482" s="123"/>
      <c r="L482" s="123"/>
      <c r="M482" s="123"/>
      <c r="N482" s="123"/>
      <c r="O482" s="83"/>
      <c r="P482" s="111" t="s">
        <v>228</v>
      </c>
      <c r="R482" s="87"/>
      <c r="S482" s="87"/>
      <c r="T482" s="149"/>
      <c r="U482" s="87"/>
      <c r="V482" s="87"/>
      <c r="W482" s="87"/>
      <c r="X482" s="87"/>
      <c r="Y482" s="87"/>
      <c r="Z482" s="87"/>
      <c r="AA482" s="87"/>
      <c r="AB482" s="87"/>
      <c r="AC482" s="87"/>
      <c r="AD482" s="87"/>
      <c r="AE482" s="87"/>
      <c r="AF482" s="87"/>
    </row>
    <row r="483" spans="1:32" s="111" customFormat="1" ht="15.6" outlineLevel="1">
      <c r="A483" s="82"/>
      <c r="B483" s="84"/>
      <c r="C483" s="189"/>
      <c r="D483" s="186"/>
      <c r="E483" s="82"/>
      <c r="F483" s="82"/>
      <c r="G483" s="106"/>
      <c r="H483" s="106"/>
      <c r="I483" s="81"/>
      <c r="J483" s="82"/>
      <c r="K483" s="123"/>
      <c r="L483" s="123"/>
      <c r="M483" s="123"/>
      <c r="N483" s="123"/>
      <c r="O483" s="83"/>
      <c r="P483" s="111" t="s">
        <v>228</v>
      </c>
      <c r="R483" s="87"/>
      <c r="S483" s="87"/>
      <c r="T483" s="149"/>
      <c r="U483" s="87"/>
      <c r="V483" s="87"/>
      <c r="W483" s="87"/>
      <c r="X483" s="87"/>
      <c r="Y483" s="87"/>
      <c r="Z483" s="87"/>
      <c r="AA483" s="87"/>
      <c r="AB483" s="87"/>
      <c r="AC483" s="87"/>
      <c r="AD483" s="87"/>
      <c r="AE483" s="87"/>
      <c r="AF483" s="87"/>
    </row>
    <row r="484" spans="1:32" s="111" customFormat="1" ht="15.6">
      <c r="A484" s="82"/>
      <c r="B484" s="84" t="str">
        <f t="shared" si="21"/>
        <v/>
      </c>
      <c r="C484" s="189"/>
      <c r="D484" s="80"/>
      <c r="E484" s="82"/>
      <c r="F484" s="82"/>
      <c r="G484" s="106"/>
      <c r="H484" s="106"/>
      <c r="I484" s="81"/>
      <c r="J484" s="82"/>
      <c r="K484" s="146" t="s">
        <v>218</v>
      </c>
      <c r="L484" s="147">
        <f>SUM(L469:L482)</f>
        <v>735880</v>
      </c>
      <c r="M484" s="147">
        <f t="shared" ref="M484:N484" si="23">SUM(M469:M482)</f>
        <v>0</v>
      </c>
      <c r="N484" s="147">
        <f t="shared" si="23"/>
        <v>0</v>
      </c>
      <c r="O484" s="83"/>
      <c r="R484" s="87"/>
      <c r="S484" s="87"/>
      <c r="T484" s="149"/>
      <c r="U484" s="87"/>
      <c r="V484" s="87"/>
      <c r="W484" s="87"/>
      <c r="X484" s="87"/>
      <c r="Y484" s="87"/>
      <c r="Z484" s="87"/>
      <c r="AA484" s="87"/>
      <c r="AB484" s="87"/>
      <c r="AC484" s="87"/>
      <c r="AD484" s="87"/>
      <c r="AE484" s="87"/>
      <c r="AF484" s="87"/>
    </row>
    <row r="485" spans="1:32" ht="15.6">
      <c r="A485" s="286"/>
      <c r="B485" s="283"/>
      <c r="C485" s="284"/>
      <c r="D485" s="285"/>
      <c r="E485" s="286"/>
      <c r="F485" s="286"/>
      <c r="G485" s="287"/>
      <c r="H485" s="287"/>
      <c r="I485" s="288"/>
      <c r="J485" s="286"/>
      <c r="K485" s="289"/>
      <c r="L485" s="290"/>
      <c r="M485" s="290"/>
      <c r="N485" s="290"/>
      <c r="O485" s="298"/>
      <c r="P485" s="89"/>
      <c r="Q485" s="84"/>
      <c r="R485" s="85"/>
      <c r="S485" s="85"/>
      <c r="T485" s="85"/>
      <c r="U485" s="112"/>
      <c r="V485" s="108"/>
      <c r="W485" s="109"/>
      <c r="X485" s="85"/>
      <c r="Y485" s="85"/>
      <c r="Z485" s="85"/>
      <c r="AA485" s="85"/>
      <c r="AB485" s="85"/>
      <c r="AC485" s="85"/>
      <c r="AD485" s="85"/>
    </row>
    <row r="486" spans="1:32" ht="15.6">
      <c r="A486" s="292"/>
      <c r="B486" s="111"/>
      <c r="C486" s="203"/>
      <c r="E486" s="292"/>
      <c r="F486" s="292"/>
      <c r="G486" s="304"/>
      <c r="H486" s="304"/>
      <c r="I486" s="293"/>
      <c r="J486" s="292"/>
      <c r="K486" s="294"/>
      <c r="L486" s="295"/>
      <c r="M486" s="295"/>
      <c r="N486" s="295"/>
      <c r="P486" s="89"/>
      <c r="Q486" s="84"/>
      <c r="R486" s="85"/>
      <c r="S486" s="85"/>
      <c r="T486" s="85"/>
      <c r="U486" s="112"/>
      <c r="V486" s="108"/>
      <c r="W486" s="109"/>
      <c r="X486" s="85"/>
      <c r="Y486" s="85"/>
      <c r="Z486" s="85"/>
      <c r="AA486" s="85"/>
      <c r="AB486" s="85"/>
      <c r="AC486" s="85"/>
      <c r="AD486" s="85"/>
    </row>
    <row r="487" spans="1:32" ht="15.6">
      <c r="A487" s="292"/>
      <c r="B487" s="111"/>
      <c r="C487" s="203"/>
      <c r="E487" s="292"/>
      <c r="F487" s="292"/>
      <c r="G487" s="304"/>
      <c r="H487" s="304"/>
      <c r="I487" s="293"/>
      <c r="J487" s="292"/>
      <c r="K487" s="294"/>
      <c r="L487" s="295"/>
      <c r="M487" s="295"/>
      <c r="N487" s="295"/>
      <c r="P487" s="89"/>
      <c r="Q487" s="84"/>
      <c r="R487" s="85"/>
      <c r="S487" s="85"/>
      <c r="T487" s="85"/>
      <c r="U487" s="112"/>
      <c r="V487" s="108"/>
      <c r="W487" s="109"/>
      <c r="X487" s="85"/>
      <c r="Y487" s="85"/>
      <c r="Z487" s="85"/>
      <c r="AA487" s="85"/>
      <c r="AB487" s="85"/>
      <c r="AC487" s="85"/>
      <c r="AD487" s="85"/>
    </row>
    <row r="488" spans="1:32" ht="15.6">
      <c r="A488" s="291" t="s">
        <v>805</v>
      </c>
      <c r="B488" s="111"/>
      <c r="D488" s="87"/>
      <c r="E488" s="297" t="s">
        <v>804</v>
      </c>
      <c r="F488" s="292"/>
      <c r="H488" s="291" t="s">
        <v>802</v>
      </c>
      <c r="I488" s="293"/>
      <c r="J488" s="292"/>
      <c r="K488" s="294"/>
      <c r="L488" s="87"/>
      <c r="M488" s="295"/>
      <c r="N488" s="296" t="s">
        <v>803</v>
      </c>
      <c r="P488" s="89"/>
      <c r="Q488" s="84"/>
      <c r="R488" s="85"/>
      <c r="S488" s="85"/>
      <c r="T488" s="85"/>
      <c r="U488" s="112"/>
      <c r="V488" s="108"/>
      <c r="W488" s="109"/>
      <c r="X488" s="85"/>
      <c r="Y488" s="85"/>
      <c r="Z488" s="85"/>
      <c r="AA488" s="85"/>
      <c r="AB488" s="85"/>
      <c r="AC488" s="85"/>
      <c r="AD488" s="85"/>
    </row>
    <row r="489" spans="1:32" ht="15.6">
      <c r="A489" s="291" t="s">
        <v>806</v>
      </c>
      <c r="B489" s="111"/>
      <c r="D489" s="87"/>
      <c r="E489" s="297" t="s">
        <v>794</v>
      </c>
      <c r="F489" s="292"/>
      <c r="H489" s="291" t="s">
        <v>795</v>
      </c>
      <c r="I489" s="293"/>
      <c r="J489" s="292"/>
      <c r="K489" s="294"/>
      <c r="L489" s="87"/>
      <c r="M489" s="295"/>
      <c r="N489" s="296" t="s">
        <v>796</v>
      </c>
      <c r="P489" s="89"/>
      <c r="Q489" s="84"/>
      <c r="R489" s="85"/>
      <c r="S489" s="85"/>
      <c r="T489" s="85"/>
      <c r="U489" s="112"/>
      <c r="V489" s="108"/>
      <c r="W489" s="109"/>
      <c r="X489" s="85"/>
      <c r="Y489" s="85"/>
      <c r="Z489" s="85"/>
      <c r="AA489" s="85"/>
      <c r="AB489" s="85"/>
      <c r="AC489" s="85"/>
      <c r="AD489" s="85"/>
    </row>
    <row r="490" spans="1:32" s="111" customFormat="1" ht="15.6">
      <c r="A490" s="292"/>
      <c r="C490" s="203"/>
      <c r="D490" s="201"/>
      <c r="E490" s="292"/>
      <c r="F490" s="292"/>
      <c r="G490" s="304"/>
      <c r="H490" s="304"/>
      <c r="I490" s="293"/>
      <c r="J490" s="292"/>
      <c r="K490" s="319"/>
      <c r="L490" s="320"/>
      <c r="M490" s="320"/>
      <c r="N490" s="320"/>
      <c r="O490" s="206"/>
      <c r="R490" s="87"/>
      <c r="S490" s="87"/>
      <c r="T490" s="149"/>
      <c r="U490" s="87"/>
      <c r="V490" s="87"/>
      <c r="W490" s="87"/>
      <c r="X490" s="87"/>
      <c r="Y490" s="87"/>
      <c r="Z490" s="87"/>
      <c r="AA490" s="87"/>
      <c r="AB490" s="87"/>
      <c r="AC490" s="87"/>
      <c r="AD490" s="87"/>
      <c r="AE490" s="87"/>
      <c r="AF490" s="87"/>
    </row>
    <row r="491" spans="1:32" s="111" customFormat="1" ht="17.399999999999999">
      <c r="A491" s="302"/>
      <c r="B491" s="306" t="str">
        <f t="shared" si="21"/>
        <v/>
      </c>
      <c r="C491" s="307"/>
      <c r="D491" s="315" t="s">
        <v>213</v>
      </c>
      <c r="E491" s="302"/>
      <c r="F491" s="302"/>
      <c r="G491" s="310"/>
      <c r="H491" s="310"/>
      <c r="I491" s="317"/>
      <c r="J491" s="302"/>
      <c r="K491" s="314"/>
      <c r="L491" s="314"/>
      <c r="M491" s="314"/>
      <c r="N491" s="314"/>
      <c r="O491" s="261"/>
      <c r="R491" s="87"/>
      <c r="S491" s="87"/>
      <c r="T491" s="149"/>
      <c r="U491" s="87"/>
      <c r="V491" s="87"/>
      <c r="W491" s="87"/>
      <c r="X491" s="87"/>
      <c r="Y491" s="87"/>
      <c r="Z491" s="87"/>
      <c r="AA491" s="87"/>
      <c r="AB491" s="87"/>
      <c r="AC491" s="87"/>
      <c r="AD491" s="87"/>
      <c r="AE491" s="87"/>
      <c r="AF491" s="87"/>
    </row>
    <row r="492" spans="1:32" s="111" customFormat="1" ht="181.95" customHeight="1" outlineLevel="1">
      <c r="A492" s="102">
        <v>149</v>
      </c>
      <c r="B492" s="84">
        <f t="shared" si="21"/>
        <v>149</v>
      </c>
      <c r="C492" s="189" t="str">
        <f t="shared" si="22"/>
        <v>IVF149</v>
      </c>
      <c r="D492" s="80" t="s">
        <v>133</v>
      </c>
      <c r="E492" s="102">
        <v>1</v>
      </c>
      <c r="F492" s="101" t="s">
        <v>7</v>
      </c>
      <c r="G492" s="103">
        <v>48000</v>
      </c>
      <c r="H492" s="104">
        <f>ROUND(E492*G492,0)</f>
        <v>48000</v>
      </c>
      <c r="I492" s="105">
        <v>1</v>
      </c>
      <c r="J492" s="102" t="str">
        <f>F492</f>
        <v>No</v>
      </c>
      <c r="K492" s="104">
        <f>G492</f>
        <v>48000</v>
      </c>
      <c r="L492" s="104">
        <f>ROUND(I492*K492,0)</f>
        <v>48000</v>
      </c>
      <c r="M492" s="106">
        <f>IF(L492&gt;H492,L492-H492,0)</f>
        <v>0</v>
      </c>
      <c r="N492" s="104">
        <f>IF(H492&gt;L492,H492-L492,0)</f>
        <v>0</v>
      </c>
      <c r="O492" s="740" t="s">
        <v>782</v>
      </c>
      <c r="P492" s="111" t="s">
        <v>229</v>
      </c>
      <c r="R492" s="87"/>
      <c r="S492" s="87"/>
      <c r="T492" s="149"/>
      <c r="U492" s="87"/>
      <c r="V492" s="87"/>
      <c r="W492" s="87"/>
      <c r="X492" s="87"/>
      <c r="Y492" s="87"/>
      <c r="Z492" s="87"/>
      <c r="AA492" s="87"/>
      <c r="AB492" s="87"/>
      <c r="AC492" s="87"/>
      <c r="AD492" s="87"/>
      <c r="AE492" s="87"/>
      <c r="AF492" s="87"/>
    </row>
    <row r="493" spans="1:32" s="111" customFormat="1" ht="15.6" outlineLevel="1">
      <c r="A493" s="82"/>
      <c r="B493" s="84" t="str">
        <f t="shared" si="21"/>
        <v/>
      </c>
      <c r="C493" s="189"/>
      <c r="D493" s="110" t="s">
        <v>184</v>
      </c>
      <c r="E493" s="82"/>
      <c r="F493" s="82"/>
      <c r="G493" s="106"/>
      <c r="H493" s="106"/>
      <c r="I493" s="81">
        <v>1</v>
      </c>
      <c r="J493" s="82" t="s">
        <v>7</v>
      </c>
      <c r="K493" s="103">
        <v>48000</v>
      </c>
      <c r="L493" s="104">
        <f>ROUND(I493*K493,0)</f>
        <v>48000</v>
      </c>
      <c r="M493" s="106">
        <f>IF(L493&gt;H493,L493-H493,0)</f>
        <v>48000</v>
      </c>
      <c r="N493" s="104">
        <f>IF(H493&gt;L493,H493-L493,0)</f>
        <v>0</v>
      </c>
      <c r="O493" s="741"/>
      <c r="P493" s="111" t="s">
        <v>229</v>
      </c>
      <c r="R493" s="87"/>
      <c r="S493" s="87"/>
      <c r="T493" s="149"/>
      <c r="U493" s="87"/>
      <c r="V493" s="87"/>
      <c r="W493" s="87"/>
      <c r="X493" s="87"/>
      <c r="Y493" s="87"/>
      <c r="Z493" s="87"/>
      <c r="AA493" s="87"/>
      <c r="AB493" s="87"/>
      <c r="AC493" s="87"/>
      <c r="AD493" s="87"/>
      <c r="AE493" s="87"/>
      <c r="AF493" s="87"/>
    </row>
    <row r="494" spans="1:32" s="111" customFormat="1" ht="15.6" outlineLevel="1">
      <c r="A494" s="82"/>
      <c r="B494" s="84" t="str">
        <f t="shared" si="21"/>
        <v/>
      </c>
      <c r="C494" s="189"/>
      <c r="D494" s="186" t="s">
        <v>669</v>
      </c>
      <c r="E494" s="82"/>
      <c r="F494" s="82"/>
      <c r="G494" s="106"/>
      <c r="H494" s="106"/>
      <c r="I494" s="81"/>
      <c r="J494" s="82"/>
      <c r="K494" s="103"/>
      <c r="L494" s="104"/>
      <c r="M494" s="106"/>
      <c r="N494" s="104"/>
      <c r="O494" s="83"/>
      <c r="P494" s="111" t="s">
        <v>229</v>
      </c>
      <c r="R494" s="87"/>
      <c r="S494" s="87"/>
      <c r="T494" s="149"/>
      <c r="U494" s="87"/>
      <c r="V494" s="87"/>
      <c r="W494" s="87"/>
      <c r="X494" s="87"/>
      <c r="Y494" s="87"/>
      <c r="Z494" s="87"/>
      <c r="AA494" s="87"/>
      <c r="AB494" s="87"/>
      <c r="AC494" s="87"/>
      <c r="AD494" s="87"/>
      <c r="AE494" s="87"/>
      <c r="AF494" s="87"/>
    </row>
    <row r="495" spans="1:32" s="111" customFormat="1" ht="15.6" outlineLevel="1">
      <c r="A495" s="82"/>
      <c r="B495" s="84"/>
      <c r="C495" s="189"/>
      <c r="D495" s="186"/>
      <c r="E495" s="82"/>
      <c r="F495" s="82"/>
      <c r="G495" s="106"/>
      <c r="H495" s="106"/>
      <c r="I495" s="81"/>
      <c r="J495" s="82"/>
      <c r="K495" s="103"/>
      <c r="L495" s="104"/>
      <c r="M495" s="106"/>
      <c r="N495" s="104"/>
      <c r="O495" s="83"/>
      <c r="P495" s="111" t="s">
        <v>229</v>
      </c>
      <c r="R495" s="87"/>
      <c r="S495" s="87"/>
      <c r="T495" s="149"/>
      <c r="U495" s="87"/>
      <c r="V495" s="87"/>
      <c r="W495" s="87"/>
      <c r="X495" s="87"/>
      <c r="Y495" s="87"/>
      <c r="Z495" s="87"/>
      <c r="AA495" s="87"/>
      <c r="AB495" s="87"/>
      <c r="AC495" s="87"/>
      <c r="AD495" s="87"/>
      <c r="AE495" s="87"/>
      <c r="AF495" s="87"/>
    </row>
    <row r="496" spans="1:32" s="111" customFormat="1" ht="180.6" customHeight="1" outlineLevel="1">
      <c r="A496" s="102">
        <v>150</v>
      </c>
      <c r="B496" s="84">
        <f t="shared" si="21"/>
        <v>150</v>
      </c>
      <c r="C496" s="189" t="str">
        <f t="shared" si="22"/>
        <v>IVF150</v>
      </c>
      <c r="D496" s="80" t="s">
        <v>837</v>
      </c>
      <c r="E496" s="102">
        <v>1</v>
      </c>
      <c r="F496" s="101" t="s">
        <v>7</v>
      </c>
      <c r="G496" s="103">
        <v>40000</v>
      </c>
      <c r="H496" s="104">
        <f>ROUND(E496*G496,0)</f>
        <v>40000</v>
      </c>
      <c r="I496" s="105">
        <v>0</v>
      </c>
      <c r="J496" s="102" t="str">
        <f>F496</f>
        <v>No</v>
      </c>
      <c r="K496" s="104">
        <f>G496</f>
        <v>40000</v>
      </c>
      <c r="L496" s="104">
        <f>ROUND(I496*K496,0)</f>
        <v>0</v>
      </c>
      <c r="M496" s="106">
        <f>IF(L496&gt;H496,L496-H496,0)</f>
        <v>0</v>
      </c>
      <c r="N496" s="104">
        <f>IF(H496&gt;L496,H496-L496,0)</f>
        <v>40000</v>
      </c>
      <c r="O496" s="83" t="s">
        <v>783</v>
      </c>
      <c r="P496" s="111" t="s">
        <v>229</v>
      </c>
      <c r="R496" s="87"/>
      <c r="S496" s="87"/>
      <c r="T496" s="149"/>
      <c r="U496" s="87"/>
      <c r="V496" s="87"/>
      <c r="W496" s="87"/>
      <c r="X496" s="87"/>
      <c r="Y496" s="87"/>
      <c r="Z496" s="87"/>
      <c r="AA496" s="87"/>
      <c r="AB496" s="87"/>
      <c r="AC496" s="87"/>
      <c r="AD496" s="87"/>
      <c r="AE496" s="87"/>
      <c r="AF496" s="87"/>
    </row>
    <row r="497" spans="1:32" s="111" customFormat="1" outlineLevel="1">
      <c r="A497" s="82"/>
      <c r="B497" s="84" t="str">
        <f t="shared" si="21"/>
        <v/>
      </c>
      <c r="C497" s="189"/>
      <c r="D497" s="80"/>
      <c r="E497" s="82"/>
      <c r="F497" s="82"/>
      <c r="G497" s="106"/>
      <c r="H497" s="106"/>
      <c r="I497" s="81"/>
      <c r="J497" s="82"/>
      <c r="K497" s="106"/>
      <c r="L497" s="106"/>
      <c r="M497" s="106"/>
      <c r="N497" s="106"/>
      <c r="O497" s="83"/>
      <c r="P497" s="111" t="s">
        <v>229</v>
      </c>
      <c r="R497" s="87"/>
      <c r="S497" s="87"/>
      <c r="T497" s="149"/>
      <c r="U497" s="87"/>
      <c r="V497" s="87"/>
      <c r="W497" s="87"/>
      <c r="X497" s="87"/>
      <c r="Y497" s="87"/>
      <c r="Z497" s="87"/>
      <c r="AA497" s="87"/>
      <c r="AB497" s="87"/>
      <c r="AC497" s="87"/>
      <c r="AD497" s="87"/>
      <c r="AE497" s="87"/>
      <c r="AF497" s="87"/>
    </row>
    <row r="498" spans="1:32" s="111" customFormat="1" ht="349.95" customHeight="1" outlineLevel="1">
      <c r="A498" s="102">
        <v>151</v>
      </c>
      <c r="B498" s="84">
        <f t="shared" si="21"/>
        <v>151</v>
      </c>
      <c r="C498" s="189" t="str">
        <f t="shared" si="22"/>
        <v>IVF151</v>
      </c>
      <c r="D498" s="80" t="s">
        <v>808</v>
      </c>
      <c r="E498" s="102">
        <v>1</v>
      </c>
      <c r="F498" s="101" t="s">
        <v>7</v>
      </c>
      <c r="G498" s="103">
        <v>590000</v>
      </c>
      <c r="H498" s="104">
        <f>ROUND(E498*G498,0)</f>
        <v>590000</v>
      </c>
      <c r="I498" s="105">
        <v>1</v>
      </c>
      <c r="J498" s="102" t="str">
        <f>F498</f>
        <v>No</v>
      </c>
      <c r="K498" s="104">
        <f>G498</f>
        <v>590000</v>
      </c>
      <c r="L498" s="104">
        <f>ROUND(I498*K498,0)</f>
        <v>590000</v>
      </c>
      <c r="M498" s="106">
        <f>IF(L498&gt;H498,L498-H498,0)</f>
        <v>0</v>
      </c>
      <c r="N498" s="104">
        <f>IF(H498&gt;L498,H498-L498,0)</f>
        <v>0</v>
      </c>
      <c r="O498" s="83" t="s">
        <v>568</v>
      </c>
      <c r="P498" s="111" t="s">
        <v>229</v>
      </c>
      <c r="R498" s="87"/>
      <c r="S498" s="87"/>
      <c r="T498" s="149"/>
      <c r="U498" s="87"/>
      <c r="V498" s="87"/>
      <c r="W498" s="87"/>
      <c r="X498" s="87"/>
      <c r="Y498" s="87"/>
      <c r="Z498" s="87"/>
      <c r="AA498" s="87"/>
      <c r="AB498" s="87"/>
      <c r="AC498" s="87"/>
      <c r="AD498" s="87"/>
      <c r="AE498" s="87"/>
      <c r="AF498" s="87"/>
    </row>
    <row r="499" spans="1:32" s="111" customFormat="1" ht="15.6" outlineLevel="1">
      <c r="A499" s="82"/>
      <c r="B499" s="84" t="str">
        <f t="shared" si="21"/>
        <v/>
      </c>
      <c r="C499" s="189"/>
      <c r="D499" s="186" t="s">
        <v>673</v>
      </c>
      <c r="E499" s="82"/>
      <c r="F499" s="82"/>
      <c r="G499" s="106"/>
      <c r="H499" s="106"/>
      <c r="I499" s="81"/>
      <c r="J499" s="82"/>
      <c r="K499" s="106"/>
      <c r="L499" s="106"/>
      <c r="M499" s="106"/>
      <c r="N499" s="106"/>
      <c r="O499" s="83"/>
      <c r="P499" s="111" t="s">
        <v>229</v>
      </c>
      <c r="R499" s="87"/>
      <c r="S499" s="87"/>
      <c r="T499" s="149"/>
      <c r="U499" s="87"/>
      <c r="V499" s="87"/>
      <c r="W499" s="87"/>
      <c r="X499" s="87"/>
      <c r="Y499" s="87"/>
      <c r="Z499" s="87"/>
      <c r="AA499" s="87"/>
      <c r="AB499" s="87"/>
      <c r="AC499" s="87"/>
      <c r="AD499" s="87"/>
      <c r="AE499" s="87"/>
      <c r="AF499" s="87"/>
    </row>
    <row r="500" spans="1:32" s="111" customFormat="1" ht="15.6" outlineLevel="1">
      <c r="A500" s="82"/>
      <c r="B500" s="84"/>
      <c r="C500" s="189"/>
      <c r="D500" s="186"/>
      <c r="E500" s="82"/>
      <c r="F500" s="82"/>
      <c r="G500" s="106"/>
      <c r="H500" s="106"/>
      <c r="I500" s="81"/>
      <c r="J500" s="82"/>
      <c r="K500" s="106"/>
      <c r="L500" s="106"/>
      <c r="M500" s="106"/>
      <c r="N500" s="106"/>
      <c r="O500" s="83"/>
      <c r="P500" s="111" t="s">
        <v>229</v>
      </c>
      <c r="R500" s="87"/>
      <c r="S500" s="87"/>
      <c r="T500" s="149"/>
      <c r="U500" s="87"/>
      <c r="V500" s="87"/>
      <c r="W500" s="87"/>
      <c r="X500" s="87"/>
      <c r="Y500" s="87"/>
      <c r="Z500" s="87"/>
      <c r="AA500" s="87"/>
      <c r="AB500" s="87"/>
      <c r="AC500" s="87"/>
      <c r="AD500" s="87"/>
      <c r="AE500" s="87"/>
      <c r="AF500" s="87"/>
    </row>
    <row r="501" spans="1:32" s="111" customFormat="1" ht="156" customHeight="1" outlineLevel="1">
      <c r="A501" s="102">
        <v>152</v>
      </c>
      <c r="B501" s="84">
        <f t="shared" si="21"/>
        <v>152</v>
      </c>
      <c r="C501" s="189" t="str">
        <f t="shared" si="22"/>
        <v>IVF152</v>
      </c>
      <c r="D501" s="80" t="s">
        <v>134</v>
      </c>
      <c r="E501" s="102">
        <v>6</v>
      </c>
      <c r="F501" s="101" t="s">
        <v>7</v>
      </c>
      <c r="G501" s="103">
        <v>42000</v>
      </c>
      <c r="H501" s="104">
        <f>ROUND(E501*G501,0)</f>
        <v>252000</v>
      </c>
      <c r="I501" s="105">
        <v>6</v>
      </c>
      <c r="J501" s="102" t="str">
        <f>F501</f>
        <v>No</v>
      </c>
      <c r="K501" s="104">
        <f>G501</f>
        <v>42000</v>
      </c>
      <c r="L501" s="104">
        <f>ROUND(I501*K501,0)</f>
        <v>252000</v>
      </c>
      <c r="M501" s="106">
        <f>IF(L501&gt;H501,L501-H501,0)</f>
        <v>0</v>
      </c>
      <c r="N501" s="104">
        <f>IF(H501&gt;L501,H501-L501,0)</f>
        <v>0</v>
      </c>
      <c r="O501" s="83" t="s">
        <v>568</v>
      </c>
      <c r="P501" s="111" t="s">
        <v>229</v>
      </c>
      <c r="R501" s="87"/>
      <c r="S501" s="87"/>
      <c r="T501" s="149"/>
      <c r="U501" s="87"/>
      <c r="V501" s="87"/>
      <c r="W501" s="87"/>
      <c r="X501" s="87"/>
      <c r="Y501" s="87"/>
      <c r="Z501" s="87"/>
      <c r="AA501" s="87"/>
      <c r="AB501" s="87"/>
      <c r="AC501" s="87"/>
      <c r="AD501" s="87"/>
      <c r="AE501" s="87"/>
      <c r="AF501" s="87"/>
    </row>
    <row r="502" spans="1:32" s="111" customFormat="1" ht="15.6" outlineLevel="1">
      <c r="A502" s="82"/>
      <c r="B502" s="84" t="str">
        <f t="shared" si="21"/>
        <v/>
      </c>
      <c r="C502" s="189"/>
      <c r="D502" s="186" t="s">
        <v>674</v>
      </c>
      <c r="E502" s="82"/>
      <c r="F502" s="82"/>
      <c r="G502" s="106"/>
      <c r="H502" s="106"/>
      <c r="I502" s="81"/>
      <c r="J502" s="82"/>
      <c r="K502" s="106"/>
      <c r="L502" s="106"/>
      <c r="M502" s="106"/>
      <c r="N502" s="106"/>
      <c r="O502" s="83"/>
      <c r="P502" s="111" t="s">
        <v>229</v>
      </c>
      <c r="R502" s="87"/>
      <c r="S502" s="87"/>
      <c r="T502" s="149"/>
      <c r="U502" s="87"/>
      <c r="V502" s="87"/>
      <c r="W502" s="87"/>
      <c r="X502" s="87"/>
      <c r="Y502" s="87"/>
      <c r="Z502" s="87"/>
      <c r="AA502" s="87"/>
      <c r="AB502" s="87"/>
      <c r="AC502" s="87"/>
      <c r="AD502" s="87"/>
      <c r="AE502" s="87"/>
      <c r="AF502" s="87"/>
    </row>
    <row r="503" spans="1:32" s="111" customFormat="1" ht="15.6" outlineLevel="1">
      <c r="A503" s="82"/>
      <c r="B503" s="84"/>
      <c r="C503" s="189"/>
      <c r="D503" s="186"/>
      <c r="E503" s="82"/>
      <c r="F503" s="82"/>
      <c r="G503" s="106"/>
      <c r="H503" s="106"/>
      <c r="I503" s="81"/>
      <c r="J503" s="82"/>
      <c r="K503" s="106"/>
      <c r="L503" s="106"/>
      <c r="M503" s="106"/>
      <c r="N503" s="106"/>
      <c r="O503" s="260"/>
      <c r="P503" s="111" t="s">
        <v>229</v>
      </c>
      <c r="R503" s="87"/>
      <c r="S503" s="87"/>
      <c r="T503" s="149"/>
      <c r="U503" s="87"/>
      <c r="V503" s="87"/>
      <c r="W503" s="87"/>
      <c r="X503" s="87"/>
      <c r="Y503" s="87"/>
      <c r="Z503" s="87"/>
      <c r="AA503" s="87"/>
      <c r="AB503" s="87"/>
      <c r="AC503" s="87"/>
      <c r="AD503" s="87"/>
      <c r="AE503" s="87"/>
      <c r="AF503" s="87"/>
    </row>
    <row r="504" spans="1:32" s="111" customFormat="1" ht="218.55" customHeight="1" outlineLevel="1">
      <c r="A504" s="102">
        <v>153</v>
      </c>
      <c r="B504" s="84">
        <f t="shared" si="21"/>
        <v>153</v>
      </c>
      <c r="C504" s="189" t="str">
        <f t="shared" si="22"/>
        <v>IVF153</v>
      </c>
      <c r="D504" s="80" t="s">
        <v>590</v>
      </c>
      <c r="E504" s="102">
        <v>1</v>
      </c>
      <c r="F504" s="101" t="s">
        <v>7</v>
      </c>
      <c r="G504" s="103">
        <v>182000</v>
      </c>
      <c r="H504" s="104">
        <f>ROUND(E504*G504,0)</f>
        <v>182000</v>
      </c>
      <c r="I504" s="105">
        <v>1</v>
      </c>
      <c r="J504" s="102" t="str">
        <f>F504</f>
        <v>No</v>
      </c>
      <c r="K504" s="104">
        <f>G504</f>
        <v>182000</v>
      </c>
      <c r="L504" s="104">
        <f>ROUND(I504*K504,0)</f>
        <v>182000</v>
      </c>
      <c r="M504" s="106">
        <f>IF(L504&gt;H504,L504-H504,0)</f>
        <v>0</v>
      </c>
      <c r="N504" s="104">
        <f>IF(H504&gt;L504,H504-L504,0)</f>
        <v>0</v>
      </c>
      <c r="O504" s="740" t="s">
        <v>784</v>
      </c>
      <c r="P504" s="111" t="s">
        <v>229</v>
      </c>
      <c r="R504" s="87"/>
      <c r="S504" s="87"/>
      <c r="T504" s="149"/>
      <c r="U504" s="87"/>
      <c r="V504" s="87"/>
      <c r="W504" s="87"/>
      <c r="X504" s="87"/>
      <c r="Y504" s="87"/>
      <c r="Z504" s="87"/>
      <c r="AA504" s="87"/>
      <c r="AB504" s="87"/>
      <c r="AC504" s="87"/>
      <c r="AD504" s="87"/>
      <c r="AE504" s="87"/>
      <c r="AF504" s="87"/>
    </row>
    <row r="505" spans="1:32" s="111" customFormat="1" ht="15.6" outlineLevel="1">
      <c r="A505" s="82"/>
      <c r="B505" s="84" t="str">
        <f t="shared" si="21"/>
        <v/>
      </c>
      <c r="C505" s="189"/>
      <c r="D505" s="110" t="s">
        <v>184</v>
      </c>
      <c r="E505" s="82"/>
      <c r="F505" s="82"/>
      <c r="G505" s="106"/>
      <c r="H505" s="106"/>
      <c r="I505" s="81">
        <v>1</v>
      </c>
      <c r="J505" s="82" t="s">
        <v>7</v>
      </c>
      <c r="K505" s="103">
        <v>182000</v>
      </c>
      <c r="L505" s="104">
        <f>ROUND(I505*K505,0)</f>
        <v>182000</v>
      </c>
      <c r="M505" s="106">
        <f>IF(L505&gt;H505,L505-H505,0)</f>
        <v>182000</v>
      </c>
      <c r="N505" s="104">
        <f>IF(H505&gt;L505,H505-L505,0)</f>
        <v>0</v>
      </c>
      <c r="O505" s="741"/>
      <c r="P505" s="111" t="s">
        <v>229</v>
      </c>
      <c r="R505" s="87"/>
      <c r="S505" s="87"/>
      <c r="T505" s="149"/>
      <c r="U505" s="87"/>
      <c r="V505" s="87"/>
      <c r="W505" s="87"/>
      <c r="X505" s="87"/>
      <c r="Y505" s="87"/>
      <c r="Z505" s="87"/>
      <c r="AA505" s="87"/>
      <c r="AB505" s="87"/>
      <c r="AC505" s="87"/>
      <c r="AD505" s="87"/>
      <c r="AE505" s="87"/>
      <c r="AF505" s="87"/>
    </row>
    <row r="506" spans="1:32" s="111" customFormat="1" ht="15.6" outlineLevel="1">
      <c r="A506" s="82"/>
      <c r="B506" s="84" t="str">
        <f t="shared" si="21"/>
        <v/>
      </c>
      <c r="C506" s="189"/>
      <c r="D506" s="110"/>
      <c r="E506" s="82"/>
      <c r="F506" s="82"/>
      <c r="G506" s="106"/>
      <c r="H506" s="106"/>
      <c r="I506" s="81"/>
      <c r="J506" s="82"/>
      <c r="K506" s="103"/>
      <c r="L506" s="104"/>
      <c r="M506" s="106"/>
      <c r="N506" s="104"/>
      <c r="O506" s="83"/>
      <c r="P506" s="111" t="s">
        <v>229</v>
      </c>
      <c r="R506" s="87"/>
      <c r="S506" s="87"/>
      <c r="T506" s="149"/>
      <c r="U506" s="87"/>
      <c r="V506" s="87"/>
      <c r="W506" s="87"/>
      <c r="X506" s="87"/>
      <c r="Y506" s="87"/>
      <c r="Z506" s="87"/>
      <c r="AA506" s="87"/>
      <c r="AB506" s="87"/>
      <c r="AC506" s="87"/>
      <c r="AD506" s="87"/>
      <c r="AE506" s="87"/>
      <c r="AF506" s="87"/>
    </row>
    <row r="507" spans="1:32" s="111" customFormat="1" ht="187.95" customHeight="1" outlineLevel="1">
      <c r="A507" s="102">
        <v>154</v>
      </c>
      <c r="B507" s="84">
        <f t="shared" si="21"/>
        <v>154</v>
      </c>
      <c r="C507" s="189" t="str">
        <f t="shared" si="22"/>
        <v>IVF154</v>
      </c>
      <c r="D507" s="80" t="s">
        <v>135</v>
      </c>
      <c r="E507" s="102">
        <v>1</v>
      </c>
      <c r="F507" s="101" t="s">
        <v>7</v>
      </c>
      <c r="G507" s="103">
        <v>205000</v>
      </c>
      <c r="H507" s="104">
        <f>ROUND(E507*G507,0)</f>
        <v>205000</v>
      </c>
      <c r="I507" s="105">
        <v>1</v>
      </c>
      <c r="J507" s="102" t="str">
        <f>F507</f>
        <v>No</v>
      </c>
      <c r="K507" s="104">
        <f>G507</f>
        <v>205000</v>
      </c>
      <c r="L507" s="104">
        <f>ROUND(I507*K507,0)</f>
        <v>205000</v>
      </c>
      <c r="M507" s="106">
        <f>IF(L507&gt;H507,L507-H507,0)</f>
        <v>0</v>
      </c>
      <c r="N507" s="104">
        <f>IF(H507&gt;L507,H507-L507,0)</f>
        <v>0</v>
      </c>
      <c r="O507" s="83" t="s">
        <v>568</v>
      </c>
      <c r="P507" s="111" t="s">
        <v>229</v>
      </c>
      <c r="R507" s="87"/>
      <c r="S507" s="87"/>
      <c r="T507" s="149"/>
      <c r="U507" s="87"/>
      <c r="V507" s="87"/>
      <c r="W507" s="87"/>
      <c r="X507" s="87"/>
      <c r="Y507" s="87"/>
      <c r="Z507" s="87"/>
      <c r="AA507" s="87"/>
      <c r="AB507" s="87"/>
      <c r="AC507" s="87"/>
      <c r="AD507" s="87"/>
      <c r="AE507" s="87"/>
      <c r="AF507" s="87"/>
    </row>
    <row r="508" spans="1:32" s="111" customFormat="1" ht="15.6" outlineLevel="1">
      <c r="A508" s="82"/>
      <c r="B508" s="84" t="str">
        <f t="shared" ref="B508:B601" si="24">IF(ISBLANK(A508),"",A508)</f>
        <v/>
      </c>
      <c r="C508" s="189"/>
      <c r="D508" s="186" t="s">
        <v>674</v>
      </c>
      <c r="E508" s="82"/>
      <c r="F508" s="82"/>
      <c r="G508" s="106"/>
      <c r="H508" s="106"/>
      <c r="I508" s="81"/>
      <c r="J508" s="82"/>
      <c r="K508" s="106"/>
      <c r="L508" s="106"/>
      <c r="M508" s="106"/>
      <c r="N508" s="106"/>
      <c r="O508" s="83"/>
      <c r="P508" s="111" t="s">
        <v>229</v>
      </c>
      <c r="R508" s="87"/>
      <c r="S508" s="87"/>
      <c r="T508" s="149"/>
      <c r="U508" s="87"/>
      <c r="V508" s="87"/>
      <c r="W508" s="87"/>
      <c r="X508" s="87"/>
      <c r="Y508" s="87"/>
      <c r="Z508" s="87"/>
      <c r="AA508" s="87"/>
      <c r="AB508" s="87"/>
      <c r="AC508" s="87"/>
      <c r="AD508" s="87"/>
      <c r="AE508" s="87"/>
      <c r="AF508" s="87"/>
    </row>
    <row r="509" spans="1:32" s="111" customFormat="1" ht="15.6" outlineLevel="1">
      <c r="A509" s="82"/>
      <c r="B509" s="84"/>
      <c r="C509" s="189"/>
      <c r="D509" s="186"/>
      <c r="E509" s="82"/>
      <c r="F509" s="82"/>
      <c r="G509" s="106"/>
      <c r="H509" s="106"/>
      <c r="I509" s="81"/>
      <c r="J509" s="82"/>
      <c r="K509" s="106"/>
      <c r="L509" s="106"/>
      <c r="M509" s="106"/>
      <c r="N509" s="106"/>
      <c r="O509" s="83"/>
      <c r="P509" s="111" t="s">
        <v>229</v>
      </c>
      <c r="R509" s="87"/>
      <c r="S509" s="87"/>
      <c r="T509" s="149"/>
      <c r="U509" s="87"/>
      <c r="V509" s="87"/>
      <c r="W509" s="87"/>
      <c r="X509" s="87"/>
      <c r="Y509" s="87"/>
      <c r="Z509" s="87"/>
      <c r="AA509" s="87"/>
      <c r="AB509" s="87"/>
      <c r="AC509" s="87"/>
      <c r="AD509" s="87"/>
      <c r="AE509" s="87"/>
      <c r="AF509" s="87"/>
    </row>
    <row r="510" spans="1:32" s="111" customFormat="1" ht="186" customHeight="1" outlineLevel="1">
      <c r="A510" s="102">
        <v>155</v>
      </c>
      <c r="B510" s="84">
        <f t="shared" si="24"/>
        <v>155</v>
      </c>
      <c r="C510" s="189" t="str">
        <f t="shared" ref="C510:C592" si="25">IF(ISBLANK(B510), "", IF(B510&lt;10, "IVF00" &amp; B510, IF(AND(B510&gt;=10, B510&lt;=99), "IVF0" &amp; B510, IF(B510&gt;99, "IVF" &amp; B510))))</f>
        <v>IVF155</v>
      </c>
      <c r="D510" s="80" t="s">
        <v>591</v>
      </c>
      <c r="E510" s="102">
        <v>20</v>
      </c>
      <c r="F510" s="101" t="s">
        <v>3</v>
      </c>
      <c r="G510" s="103">
        <v>1020</v>
      </c>
      <c r="H510" s="104">
        <f>ROUND(E510*G510,0)</f>
        <v>20400</v>
      </c>
      <c r="I510" s="105">
        <v>10</v>
      </c>
      <c r="J510" s="102" t="str">
        <f>F510</f>
        <v>Rmt</v>
      </c>
      <c r="K510" s="104">
        <f>G510</f>
        <v>1020</v>
      </c>
      <c r="L510" s="104">
        <f>ROUND(I510*K510,0)</f>
        <v>10200</v>
      </c>
      <c r="M510" s="106">
        <f>IF(L510&gt;H510,L510-H510,0)</f>
        <v>0</v>
      </c>
      <c r="N510" s="104">
        <f>IF(H510&gt;L510,H510-L510,0)</f>
        <v>10200</v>
      </c>
      <c r="O510" s="83" t="s">
        <v>624</v>
      </c>
      <c r="P510" s="111" t="s">
        <v>229</v>
      </c>
      <c r="R510" s="87"/>
      <c r="S510" s="87"/>
      <c r="T510" s="149"/>
      <c r="U510" s="87"/>
      <c r="V510" s="87"/>
      <c r="W510" s="87"/>
      <c r="X510" s="87"/>
      <c r="Y510" s="87"/>
      <c r="Z510" s="87"/>
      <c r="AA510" s="87"/>
      <c r="AB510" s="87"/>
      <c r="AC510" s="87"/>
      <c r="AD510" s="87"/>
      <c r="AE510" s="87"/>
      <c r="AF510" s="87"/>
    </row>
    <row r="511" spans="1:32" s="111" customFormat="1" ht="15.6" outlineLevel="1">
      <c r="A511" s="82"/>
      <c r="B511" s="84" t="str">
        <f t="shared" si="24"/>
        <v/>
      </c>
      <c r="C511" s="189"/>
      <c r="D511" s="186" t="s">
        <v>685</v>
      </c>
      <c r="E511" s="82"/>
      <c r="F511" s="82"/>
      <c r="G511" s="106"/>
      <c r="H511" s="106"/>
      <c r="I511" s="81"/>
      <c r="J511" s="82"/>
      <c r="K511" s="106"/>
      <c r="L511" s="106"/>
      <c r="M511" s="106"/>
      <c r="N511" s="106"/>
      <c r="O511" s="83"/>
      <c r="P511" s="111" t="s">
        <v>229</v>
      </c>
      <c r="R511" s="87"/>
      <c r="S511" s="87"/>
      <c r="T511" s="149"/>
      <c r="U511" s="87"/>
      <c r="V511" s="87"/>
      <c r="W511" s="87"/>
      <c r="X511" s="87"/>
      <c r="Y511" s="87"/>
      <c r="Z511" s="87"/>
      <c r="AA511" s="87"/>
      <c r="AB511" s="87"/>
      <c r="AC511" s="87"/>
      <c r="AD511" s="87"/>
      <c r="AE511" s="87"/>
      <c r="AF511" s="87"/>
    </row>
    <row r="512" spans="1:32" s="111" customFormat="1" ht="15.6" outlineLevel="1">
      <c r="A512" s="82"/>
      <c r="B512" s="84"/>
      <c r="C512" s="189"/>
      <c r="D512" s="186"/>
      <c r="E512" s="82"/>
      <c r="F512" s="82"/>
      <c r="G512" s="106"/>
      <c r="H512" s="106"/>
      <c r="I512" s="81"/>
      <c r="J512" s="82"/>
      <c r="K512" s="106"/>
      <c r="L512" s="106"/>
      <c r="M512" s="106"/>
      <c r="N512" s="106"/>
      <c r="O512" s="83"/>
      <c r="P512" s="111" t="s">
        <v>229</v>
      </c>
      <c r="R512" s="87"/>
      <c r="S512" s="87"/>
      <c r="T512" s="149"/>
      <c r="U512" s="87"/>
      <c r="V512" s="87"/>
      <c r="W512" s="87"/>
      <c r="X512" s="87"/>
      <c r="Y512" s="87"/>
      <c r="Z512" s="87"/>
      <c r="AA512" s="87"/>
      <c r="AB512" s="87"/>
      <c r="AC512" s="87"/>
      <c r="AD512" s="87"/>
      <c r="AE512" s="87"/>
      <c r="AF512" s="87"/>
    </row>
    <row r="513" spans="1:32" s="111" customFormat="1" ht="189.6" customHeight="1" outlineLevel="1">
      <c r="A513" s="102">
        <v>156</v>
      </c>
      <c r="B513" s="84">
        <f t="shared" si="24"/>
        <v>156</v>
      </c>
      <c r="C513" s="189" t="str">
        <f t="shared" si="25"/>
        <v>IVF156</v>
      </c>
      <c r="D513" s="80" t="s">
        <v>592</v>
      </c>
      <c r="E513" s="102">
        <v>20</v>
      </c>
      <c r="F513" s="101" t="s">
        <v>3</v>
      </c>
      <c r="G513" s="103">
        <v>1190</v>
      </c>
      <c r="H513" s="104">
        <f>ROUND(E513*G513,0)</f>
        <v>23800</v>
      </c>
      <c r="I513" s="105">
        <v>12</v>
      </c>
      <c r="J513" s="102" t="str">
        <f>F513</f>
        <v>Rmt</v>
      </c>
      <c r="K513" s="104">
        <f>G513</f>
        <v>1190</v>
      </c>
      <c r="L513" s="104">
        <f>ROUND(I513*K513,0)</f>
        <v>14280</v>
      </c>
      <c r="M513" s="106">
        <f>IF(L513&gt;H513,L513-H513,0)</f>
        <v>0</v>
      </c>
      <c r="N513" s="104">
        <f>IF(H513&gt;L513,H513-L513,0)</f>
        <v>9520</v>
      </c>
      <c r="O513" s="83" t="s">
        <v>624</v>
      </c>
      <c r="P513" s="111" t="s">
        <v>229</v>
      </c>
      <c r="R513" s="87"/>
      <c r="S513" s="87"/>
      <c r="T513" s="149"/>
      <c r="U513" s="87"/>
      <c r="V513" s="87"/>
      <c r="W513" s="87"/>
      <c r="X513" s="87"/>
      <c r="Y513" s="87"/>
      <c r="Z513" s="87"/>
      <c r="AA513" s="87"/>
      <c r="AB513" s="87"/>
      <c r="AC513" s="87"/>
      <c r="AD513" s="87"/>
      <c r="AE513" s="87"/>
      <c r="AF513" s="87"/>
    </row>
    <row r="514" spans="1:32" s="111" customFormat="1" ht="15.6" outlineLevel="1">
      <c r="A514" s="82"/>
      <c r="B514" s="84" t="str">
        <f t="shared" si="24"/>
        <v/>
      </c>
      <c r="C514" s="189"/>
      <c r="D514" s="186" t="s">
        <v>685</v>
      </c>
      <c r="E514" s="82"/>
      <c r="F514" s="82"/>
      <c r="G514" s="106"/>
      <c r="H514" s="106"/>
      <c r="I514" s="81"/>
      <c r="J514" s="82"/>
      <c r="K514" s="106"/>
      <c r="L514" s="106"/>
      <c r="M514" s="106"/>
      <c r="N514" s="106"/>
      <c r="O514" s="83"/>
      <c r="P514" s="111" t="s">
        <v>229</v>
      </c>
      <c r="R514" s="87"/>
      <c r="S514" s="87"/>
      <c r="T514" s="149"/>
      <c r="U514" s="87"/>
      <c r="V514" s="87"/>
      <c r="W514" s="87"/>
      <c r="X514" s="87"/>
      <c r="Y514" s="87"/>
      <c r="Z514" s="87"/>
      <c r="AA514" s="87"/>
      <c r="AB514" s="87"/>
      <c r="AC514" s="87"/>
      <c r="AD514" s="87"/>
      <c r="AE514" s="87"/>
      <c r="AF514" s="87"/>
    </row>
    <row r="515" spans="1:32" s="111" customFormat="1" ht="15.6" outlineLevel="1">
      <c r="A515" s="82"/>
      <c r="B515" s="84"/>
      <c r="C515" s="189"/>
      <c r="D515" s="186"/>
      <c r="E515" s="82"/>
      <c r="F515" s="82"/>
      <c r="G515" s="106"/>
      <c r="H515" s="106"/>
      <c r="I515" s="81"/>
      <c r="J515" s="82"/>
      <c r="K515" s="106"/>
      <c r="L515" s="106"/>
      <c r="M515" s="106"/>
      <c r="N515" s="106"/>
      <c r="O515" s="83"/>
      <c r="P515" s="111" t="s">
        <v>229</v>
      </c>
      <c r="R515" s="87"/>
      <c r="S515" s="87"/>
      <c r="T515" s="149"/>
      <c r="U515" s="87"/>
      <c r="V515" s="87"/>
      <c r="W515" s="87"/>
      <c r="X515" s="87"/>
      <c r="Y515" s="87"/>
      <c r="Z515" s="87"/>
      <c r="AA515" s="87"/>
      <c r="AB515" s="87"/>
      <c r="AC515" s="87"/>
      <c r="AD515" s="87"/>
      <c r="AE515" s="87"/>
      <c r="AF515" s="87"/>
    </row>
    <row r="516" spans="1:32" s="111" customFormat="1" ht="60.6" outlineLevel="1">
      <c r="A516" s="102">
        <v>157</v>
      </c>
      <c r="B516" s="84">
        <f t="shared" si="24"/>
        <v>157</v>
      </c>
      <c r="C516" s="189" t="str">
        <f t="shared" si="25"/>
        <v>IVF157</v>
      </c>
      <c r="D516" s="80" t="s">
        <v>828</v>
      </c>
      <c r="E516" s="102">
        <v>50</v>
      </c>
      <c r="F516" s="101" t="s">
        <v>3</v>
      </c>
      <c r="G516" s="103">
        <v>670</v>
      </c>
      <c r="H516" s="104">
        <f>ROUND(E516*G516,0)</f>
        <v>33500</v>
      </c>
      <c r="I516" s="105">
        <v>0</v>
      </c>
      <c r="J516" s="102" t="str">
        <f>F516</f>
        <v>Rmt</v>
      </c>
      <c r="K516" s="104">
        <f>G516</f>
        <v>670</v>
      </c>
      <c r="L516" s="104">
        <f>ROUND(I516*K516,0)</f>
        <v>0</v>
      </c>
      <c r="M516" s="106">
        <f>IF(L516&gt;H516,L516-H516,0)</f>
        <v>0</v>
      </c>
      <c r="N516" s="104">
        <f>IF(H516&gt;L516,H516-L516,0)</f>
        <v>33500</v>
      </c>
      <c r="O516" s="83" t="s">
        <v>774</v>
      </c>
      <c r="P516" s="111" t="s">
        <v>229</v>
      </c>
      <c r="R516" s="87"/>
      <c r="S516" s="87"/>
      <c r="T516" s="149"/>
      <c r="U516" s="87"/>
      <c r="V516" s="87"/>
      <c r="W516" s="87"/>
      <c r="X516" s="87"/>
      <c r="Y516" s="87"/>
      <c r="Z516" s="87"/>
      <c r="AA516" s="87"/>
      <c r="AB516" s="87"/>
      <c r="AC516" s="87"/>
      <c r="AD516" s="87"/>
      <c r="AE516" s="87"/>
      <c r="AF516" s="87"/>
    </row>
    <row r="517" spans="1:32" s="111" customFormat="1" outlineLevel="1">
      <c r="A517" s="82"/>
      <c r="B517" s="84" t="str">
        <f t="shared" si="24"/>
        <v/>
      </c>
      <c r="C517" s="189"/>
      <c r="D517" s="80"/>
      <c r="E517" s="82"/>
      <c r="F517" s="82"/>
      <c r="G517" s="106"/>
      <c r="H517" s="106"/>
      <c r="I517" s="81"/>
      <c r="J517" s="82"/>
      <c r="K517" s="106"/>
      <c r="L517" s="106"/>
      <c r="M517" s="106"/>
      <c r="N517" s="106"/>
      <c r="O517" s="83"/>
      <c r="P517" s="111" t="s">
        <v>229</v>
      </c>
      <c r="R517" s="87"/>
      <c r="S517" s="87"/>
      <c r="T517" s="149"/>
      <c r="U517" s="87"/>
      <c r="V517" s="87"/>
      <c r="W517" s="87"/>
      <c r="X517" s="87"/>
      <c r="Y517" s="87"/>
      <c r="Z517" s="87"/>
      <c r="AA517" s="87"/>
      <c r="AB517" s="87"/>
      <c r="AC517" s="87"/>
      <c r="AD517" s="87"/>
      <c r="AE517" s="87"/>
      <c r="AF517" s="87"/>
    </row>
    <row r="518" spans="1:32" s="111" customFormat="1" ht="60.6" outlineLevel="1">
      <c r="A518" s="102">
        <v>158</v>
      </c>
      <c r="B518" s="84">
        <f t="shared" si="24"/>
        <v>158</v>
      </c>
      <c r="C518" s="189" t="str">
        <f t="shared" si="25"/>
        <v>IVF158</v>
      </c>
      <c r="D518" s="80" t="s">
        <v>829</v>
      </c>
      <c r="E518" s="102">
        <v>50</v>
      </c>
      <c r="F518" s="101" t="s">
        <v>3</v>
      </c>
      <c r="G518" s="103">
        <v>515</v>
      </c>
      <c r="H518" s="104">
        <f>ROUND(E518*G518,0)</f>
        <v>25750</v>
      </c>
      <c r="I518" s="105">
        <v>12</v>
      </c>
      <c r="J518" s="102" t="str">
        <f>F518</f>
        <v>Rmt</v>
      </c>
      <c r="K518" s="104">
        <f>G518</f>
        <v>515</v>
      </c>
      <c r="L518" s="104">
        <f>ROUND(I518*K518,0)</f>
        <v>6180</v>
      </c>
      <c r="M518" s="106">
        <f>IF(L518&gt;H518,L518-H518,0)</f>
        <v>0</v>
      </c>
      <c r="N518" s="104">
        <f>IF(H518&gt;L518,H518-L518,0)</f>
        <v>19570</v>
      </c>
      <c r="O518" s="83" t="s">
        <v>624</v>
      </c>
      <c r="P518" s="111" t="s">
        <v>229</v>
      </c>
      <c r="R518" s="87"/>
      <c r="S518" s="87"/>
      <c r="T518" s="149"/>
      <c r="U518" s="87"/>
      <c r="V518" s="87"/>
      <c r="W518" s="87"/>
      <c r="X518" s="87"/>
      <c r="Y518" s="87"/>
      <c r="Z518" s="87"/>
      <c r="AA518" s="87"/>
      <c r="AB518" s="87"/>
      <c r="AC518" s="87"/>
      <c r="AD518" s="87"/>
      <c r="AE518" s="87"/>
      <c r="AF518" s="87"/>
    </row>
    <row r="519" spans="1:32" s="111" customFormat="1" ht="15.6" outlineLevel="1">
      <c r="A519" s="82"/>
      <c r="B519" s="84" t="str">
        <f t="shared" si="24"/>
        <v/>
      </c>
      <c r="C519" s="189"/>
      <c r="D519" s="186" t="s">
        <v>685</v>
      </c>
      <c r="E519" s="82"/>
      <c r="F519" s="82"/>
      <c r="G519" s="106"/>
      <c r="H519" s="106"/>
      <c r="I519" s="81"/>
      <c r="J519" s="82"/>
      <c r="K519" s="106"/>
      <c r="L519" s="106"/>
      <c r="M519" s="106"/>
      <c r="N519" s="106"/>
      <c r="O519" s="83"/>
      <c r="P519" s="111" t="s">
        <v>229</v>
      </c>
      <c r="R519" s="87"/>
      <c r="S519" s="87"/>
      <c r="T519" s="149"/>
      <c r="U519" s="87"/>
      <c r="V519" s="87"/>
      <c r="W519" s="87"/>
      <c r="X519" s="87"/>
      <c r="Y519" s="87"/>
      <c r="Z519" s="87"/>
      <c r="AA519" s="87"/>
      <c r="AB519" s="87"/>
      <c r="AC519" s="87"/>
      <c r="AD519" s="87"/>
      <c r="AE519" s="87"/>
      <c r="AF519" s="87"/>
    </row>
    <row r="520" spans="1:32" s="111" customFormat="1" ht="15.6" outlineLevel="1">
      <c r="A520" s="82"/>
      <c r="B520" s="84"/>
      <c r="C520" s="189"/>
      <c r="D520" s="186"/>
      <c r="E520" s="82"/>
      <c r="F520" s="82"/>
      <c r="G520" s="106"/>
      <c r="H520" s="106"/>
      <c r="I520" s="81"/>
      <c r="J520" s="82"/>
      <c r="K520" s="106"/>
      <c r="L520" s="106"/>
      <c r="M520" s="106"/>
      <c r="N520" s="106"/>
      <c r="O520" s="83"/>
      <c r="P520" s="111" t="s">
        <v>229</v>
      </c>
      <c r="R520" s="87"/>
      <c r="S520" s="87"/>
      <c r="T520" s="149"/>
      <c r="U520" s="87"/>
      <c r="V520" s="87"/>
      <c r="W520" s="87"/>
      <c r="X520" s="87"/>
      <c r="Y520" s="87"/>
      <c r="Z520" s="87"/>
      <c r="AA520" s="87"/>
      <c r="AB520" s="87"/>
      <c r="AC520" s="87"/>
      <c r="AD520" s="87"/>
      <c r="AE520" s="87"/>
      <c r="AF520" s="87"/>
    </row>
    <row r="521" spans="1:32" s="111" customFormat="1" ht="151.19999999999999" outlineLevel="1">
      <c r="A521" s="102">
        <v>159</v>
      </c>
      <c r="B521" s="84">
        <f t="shared" si="24"/>
        <v>159</v>
      </c>
      <c r="C521" s="189" t="str">
        <f t="shared" si="25"/>
        <v>IVF159</v>
      </c>
      <c r="D521" s="80" t="s">
        <v>593</v>
      </c>
      <c r="E521" s="102">
        <v>30</v>
      </c>
      <c r="F521" s="101" t="s">
        <v>4</v>
      </c>
      <c r="G521" s="103">
        <v>2600</v>
      </c>
      <c r="H521" s="104">
        <f>ROUND(E521*G521,0)</f>
        <v>78000</v>
      </c>
      <c r="I521" s="105">
        <v>0</v>
      </c>
      <c r="J521" s="102" t="str">
        <f>F521</f>
        <v>Sqm</v>
      </c>
      <c r="K521" s="104">
        <f>G521</f>
        <v>2600</v>
      </c>
      <c r="L521" s="104">
        <f>ROUND(I521*K521,0)</f>
        <v>0</v>
      </c>
      <c r="M521" s="106">
        <f>IF(L521&gt;H521,L521-H521,0)</f>
        <v>0</v>
      </c>
      <c r="N521" s="104">
        <f>IF(H521&gt;L521,H521-L521,0)</f>
        <v>78000</v>
      </c>
      <c r="O521" s="83" t="s">
        <v>752</v>
      </c>
      <c r="P521" s="111" t="s">
        <v>229</v>
      </c>
      <c r="R521" s="87"/>
      <c r="S521" s="87"/>
      <c r="T521" s="149"/>
      <c r="U521" s="87"/>
      <c r="V521" s="87"/>
      <c r="W521" s="87"/>
      <c r="X521" s="87"/>
      <c r="Y521" s="87"/>
      <c r="Z521" s="87"/>
      <c r="AA521" s="87"/>
      <c r="AB521" s="87"/>
      <c r="AC521" s="87"/>
      <c r="AD521" s="87"/>
      <c r="AE521" s="87"/>
      <c r="AF521" s="87"/>
    </row>
    <row r="522" spans="1:32" s="111" customFormat="1" outlineLevel="1">
      <c r="A522" s="82"/>
      <c r="B522" s="84" t="str">
        <f t="shared" si="24"/>
        <v/>
      </c>
      <c r="C522" s="189"/>
      <c r="D522" s="80"/>
      <c r="E522" s="82"/>
      <c r="F522" s="82"/>
      <c r="G522" s="106"/>
      <c r="H522" s="106"/>
      <c r="I522" s="81"/>
      <c r="J522" s="82"/>
      <c r="K522" s="106"/>
      <c r="L522" s="106"/>
      <c r="M522" s="106"/>
      <c r="N522" s="106"/>
      <c r="O522" s="83"/>
      <c r="P522" s="111" t="s">
        <v>229</v>
      </c>
      <c r="R522" s="87"/>
      <c r="S522" s="87"/>
      <c r="T522" s="149"/>
      <c r="U522" s="87"/>
      <c r="V522" s="87"/>
      <c r="W522" s="87"/>
      <c r="X522" s="87"/>
      <c r="Y522" s="87"/>
      <c r="Z522" s="87"/>
      <c r="AA522" s="87"/>
      <c r="AB522" s="87"/>
      <c r="AC522" s="87"/>
      <c r="AD522" s="87"/>
      <c r="AE522" s="87"/>
      <c r="AF522" s="87"/>
    </row>
    <row r="523" spans="1:32" s="111" customFormat="1" ht="157.94999999999999" customHeight="1" outlineLevel="1">
      <c r="A523" s="102">
        <v>160</v>
      </c>
      <c r="B523" s="84">
        <f t="shared" si="24"/>
        <v>160</v>
      </c>
      <c r="C523" s="189" t="str">
        <f t="shared" si="25"/>
        <v>IVF160</v>
      </c>
      <c r="D523" s="80" t="s">
        <v>594</v>
      </c>
      <c r="E523" s="102">
        <v>250</v>
      </c>
      <c r="F523" s="101" t="s">
        <v>4</v>
      </c>
      <c r="G523" s="103">
        <v>2325</v>
      </c>
      <c r="H523" s="104">
        <f>ROUND(E523*G523,0)</f>
        <v>581250</v>
      </c>
      <c r="I523" s="105">
        <v>230.24</v>
      </c>
      <c r="J523" s="102" t="str">
        <f>F523</f>
        <v>Sqm</v>
      </c>
      <c r="K523" s="104">
        <f>G523</f>
        <v>2325</v>
      </c>
      <c r="L523" s="104">
        <f>ROUND(I523*K523,0)</f>
        <v>535308</v>
      </c>
      <c r="M523" s="106">
        <f>IF(L523&gt;H523,L523-H523,0)</f>
        <v>0</v>
      </c>
      <c r="N523" s="104">
        <f>IF(H523&gt;L523,H523-L523,0)</f>
        <v>45942</v>
      </c>
      <c r="O523" s="83" t="s">
        <v>624</v>
      </c>
      <c r="P523" s="111" t="s">
        <v>229</v>
      </c>
      <c r="R523" s="87"/>
      <c r="S523" s="87"/>
      <c r="T523" s="149"/>
      <c r="U523" s="87"/>
      <c r="V523" s="87"/>
      <c r="W523" s="87"/>
      <c r="X523" s="87"/>
      <c r="Y523" s="87"/>
      <c r="Z523" s="87"/>
      <c r="AA523" s="87"/>
      <c r="AB523" s="87"/>
      <c r="AC523" s="87"/>
      <c r="AD523" s="87"/>
      <c r="AE523" s="87"/>
      <c r="AF523" s="87"/>
    </row>
    <row r="524" spans="1:32" s="111" customFormat="1" ht="15.6" outlineLevel="1">
      <c r="A524" s="82"/>
      <c r="B524" s="84" t="str">
        <f t="shared" si="24"/>
        <v/>
      </c>
      <c r="C524" s="189"/>
      <c r="D524" s="186" t="s">
        <v>684</v>
      </c>
      <c r="E524" s="82"/>
      <c r="F524" s="82"/>
      <c r="G524" s="106"/>
      <c r="H524" s="106"/>
      <c r="I524" s="81"/>
      <c r="J524" s="82"/>
      <c r="K524" s="106"/>
      <c r="L524" s="106"/>
      <c r="M524" s="106"/>
      <c r="N524" s="106"/>
      <c r="O524" s="83"/>
      <c r="P524" s="111" t="s">
        <v>229</v>
      </c>
      <c r="R524" s="87"/>
      <c r="S524" s="87"/>
      <c r="T524" s="149"/>
      <c r="U524" s="87"/>
      <c r="V524" s="87"/>
      <c r="W524" s="87"/>
      <c r="X524" s="87"/>
      <c r="Y524" s="87"/>
      <c r="Z524" s="87"/>
      <c r="AA524" s="87"/>
      <c r="AB524" s="87"/>
      <c r="AC524" s="87"/>
      <c r="AD524" s="87"/>
      <c r="AE524" s="87"/>
      <c r="AF524" s="87"/>
    </row>
    <row r="525" spans="1:32" s="111" customFormat="1" ht="15.6" outlineLevel="1">
      <c r="A525" s="82"/>
      <c r="B525" s="84"/>
      <c r="C525" s="189"/>
      <c r="D525" s="186"/>
      <c r="E525" s="82"/>
      <c r="F525" s="82"/>
      <c r="G525" s="106"/>
      <c r="H525" s="106"/>
      <c r="I525" s="81"/>
      <c r="J525" s="82"/>
      <c r="K525" s="106"/>
      <c r="L525" s="106"/>
      <c r="M525" s="106"/>
      <c r="N525" s="106"/>
      <c r="O525" s="83"/>
      <c r="P525" s="111" t="s">
        <v>229</v>
      </c>
      <c r="R525" s="87"/>
      <c r="S525" s="87"/>
      <c r="T525" s="149"/>
      <c r="U525" s="87"/>
      <c r="V525" s="87"/>
      <c r="W525" s="87"/>
      <c r="X525" s="87"/>
      <c r="Y525" s="87"/>
      <c r="Z525" s="87"/>
      <c r="AA525" s="87"/>
      <c r="AB525" s="87"/>
      <c r="AC525" s="87"/>
      <c r="AD525" s="87"/>
      <c r="AE525" s="87"/>
      <c r="AF525" s="87"/>
    </row>
    <row r="526" spans="1:32" s="111" customFormat="1" ht="60" customHeight="1" outlineLevel="1">
      <c r="A526" s="102">
        <v>161</v>
      </c>
      <c r="B526" s="84">
        <f t="shared" si="24"/>
        <v>161</v>
      </c>
      <c r="C526" s="189" t="str">
        <f t="shared" si="25"/>
        <v>IVF161</v>
      </c>
      <c r="D526" s="80" t="s">
        <v>136</v>
      </c>
      <c r="E526" s="102">
        <v>2</v>
      </c>
      <c r="F526" s="101" t="s">
        <v>4</v>
      </c>
      <c r="G526" s="103">
        <v>15800</v>
      </c>
      <c r="H526" s="104">
        <f>ROUND(E526*G526,0)</f>
        <v>31600</v>
      </c>
      <c r="I526" s="105">
        <v>1.24</v>
      </c>
      <c r="J526" s="102" t="str">
        <f>F526</f>
        <v>Sqm</v>
      </c>
      <c r="K526" s="104">
        <f>G526</f>
        <v>15800</v>
      </c>
      <c r="L526" s="104">
        <f>ROUND(I526*K526,0)</f>
        <v>19592</v>
      </c>
      <c r="M526" s="106">
        <f>IF(L526&gt;H526,L526-H526,0)</f>
        <v>0</v>
      </c>
      <c r="N526" s="104">
        <f>IF(H526&gt;L526,H526-L526,0)</f>
        <v>12008</v>
      </c>
      <c r="O526" s="83" t="s">
        <v>624</v>
      </c>
      <c r="P526" s="111" t="s">
        <v>229</v>
      </c>
      <c r="R526" s="87"/>
      <c r="S526" s="87"/>
      <c r="T526" s="149"/>
      <c r="U526" s="87"/>
      <c r="V526" s="87"/>
      <c r="W526" s="87"/>
      <c r="X526" s="87"/>
      <c r="Y526" s="87"/>
      <c r="Z526" s="87"/>
      <c r="AA526" s="87"/>
      <c r="AB526" s="87"/>
      <c r="AC526" s="87"/>
      <c r="AD526" s="87"/>
      <c r="AE526" s="87"/>
      <c r="AF526" s="87"/>
    </row>
    <row r="527" spans="1:32" s="111" customFormat="1" ht="15.6" outlineLevel="1">
      <c r="A527" s="82"/>
      <c r="B527" s="84" t="str">
        <f t="shared" si="24"/>
        <v/>
      </c>
      <c r="C527" s="189"/>
      <c r="D527" s="186" t="s">
        <v>686</v>
      </c>
      <c r="E527" s="82"/>
      <c r="F527" s="82"/>
      <c r="G527" s="106"/>
      <c r="H527" s="106"/>
      <c r="I527" s="81"/>
      <c r="J527" s="82"/>
      <c r="K527" s="106"/>
      <c r="L527" s="106"/>
      <c r="M527" s="106"/>
      <c r="N527" s="106"/>
      <c r="O527" s="83"/>
      <c r="P527" s="111" t="s">
        <v>229</v>
      </c>
      <c r="R527" s="87"/>
      <c r="S527" s="87"/>
      <c r="T527" s="149"/>
      <c r="U527" s="87"/>
      <c r="V527" s="87"/>
      <c r="W527" s="87"/>
      <c r="X527" s="87"/>
      <c r="Y527" s="87"/>
      <c r="Z527" s="87"/>
      <c r="AA527" s="87"/>
      <c r="AB527" s="87"/>
      <c r="AC527" s="87"/>
      <c r="AD527" s="87"/>
      <c r="AE527" s="87"/>
      <c r="AF527" s="87"/>
    </row>
    <row r="528" spans="1:32" s="111" customFormat="1" ht="15.6" outlineLevel="1">
      <c r="A528" s="82"/>
      <c r="B528" s="84"/>
      <c r="C528" s="189"/>
      <c r="D528" s="186"/>
      <c r="E528" s="82"/>
      <c r="F528" s="82"/>
      <c r="G528" s="106"/>
      <c r="H528" s="106"/>
      <c r="I528" s="81"/>
      <c r="J528" s="82"/>
      <c r="K528" s="106"/>
      <c r="L528" s="106"/>
      <c r="M528" s="106"/>
      <c r="N528" s="106"/>
      <c r="O528" s="83"/>
      <c r="P528" s="111" t="s">
        <v>229</v>
      </c>
      <c r="R528" s="87"/>
      <c r="S528" s="87"/>
      <c r="T528" s="149"/>
      <c r="U528" s="87"/>
      <c r="V528" s="87"/>
      <c r="W528" s="87"/>
      <c r="X528" s="87"/>
      <c r="Y528" s="87"/>
      <c r="Z528" s="87"/>
      <c r="AA528" s="87"/>
      <c r="AB528" s="87"/>
      <c r="AC528" s="87"/>
      <c r="AD528" s="87"/>
      <c r="AE528" s="87"/>
      <c r="AF528" s="87"/>
    </row>
    <row r="529" spans="1:32" s="111" customFormat="1" ht="54" customHeight="1" outlineLevel="1">
      <c r="A529" s="102">
        <v>162</v>
      </c>
      <c r="B529" s="84">
        <f t="shared" si="24"/>
        <v>162</v>
      </c>
      <c r="C529" s="189" t="str">
        <f t="shared" si="25"/>
        <v>IVF162</v>
      </c>
      <c r="D529" s="80" t="s">
        <v>137</v>
      </c>
      <c r="E529" s="102">
        <v>2</v>
      </c>
      <c r="F529" s="101" t="s">
        <v>4</v>
      </c>
      <c r="G529" s="103">
        <v>25900</v>
      </c>
      <c r="H529" s="104">
        <f>ROUND(E529*G529,0)</f>
        <v>51800</v>
      </c>
      <c r="I529" s="105">
        <v>0.84</v>
      </c>
      <c r="J529" s="102" t="str">
        <f>F529</f>
        <v>Sqm</v>
      </c>
      <c r="K529" s="104">
        <f>G529</f>
        <v>25900</v>
      </c>
      <c r="L529" s="104">
        <f>ROUND(I529*K529,0)</f>
        <v>21756</v>
      </c>
      <c r="M529" s="106">
        <f>IF(L529&gt;H529,L529-H529,0)</f>
        <v>0</v>
      </c>
      <c r="N529" s="104">
        <f>IF(H529&gt;L529,H529-L529,0)</f>
        <v>30044</v>
      </c>
      <c r="O529" s="83" t="s">
        <v>624</v>
      </c>
      <c r="P529" s="111" t="s">
        <v>229</v>
      </c>
      <c r="R529" s="87"/>
      <c r="S529" s="87"/>
      <c r="T529" s="149"/>
      <c r="U529" s="87"/>
      <c r="V529" s="87"/>
      <c r="W529" s="87"/>
      <c r="X529" s="87"/>
      <c r="Y529" s="87"/>
      <c r="Z529" s="87"/>
      <c r="AA529" s="87"/>
      <c r="AB529" s="87"/>
      <c r="AC529" s="87"/>
      <c r="AD529" s="87"/>
      <c r="AE529" s="87"/>
      <c r="AF529" s="87"/>
    </row>
    <row r="530" spans="1:32" s="111" customFormat="1" ht="15.6" outlineLevel="1">
      <c r="A530" s="82"/>
      <c r="B530" s="84" t="str">
        <f t="shared" si="24"/>
        <v/>
      </c>
      <c r="C530" s="189"/>
      <c r="D530" s="186" t="s">
        <v>686</v>
      </c>
      <c r="E530" s="82"/>
      <c r="F530" s="82"/>
      <c r="G530" s="106"/>
      <c r="H530" s="106"/>
      <c r="I530" s="81"/>
      <c r="J530" s="82"/>
      <c r="K530" s="106"/>
      <c r="L530" s="106"/>
      <c r="M530" s="106"/>
      <c r="N530" s="106"/>
      <c r="O530" s="83"/>
      <c r="P530" s="111" t="s">
        <v>229</v>
      </c>
      <c r="R530" s="87"/>
      <c r="S530" s="87"/>
      <c r="T530" s="149"/>
      <c r="U530" s="87"/>
      <c r="V530" s="87"/>
      <c r="W530" s="87"/>
      <c r="X530" s="87"/>
      <c r="Y530" s="87"/>
      <c r="Z530" s="87"/>
      <c r="AA530" s="87"/>
      <c r="AB530" s="87"/>
      <c r="AC530" s="87"/>
      <c r="AD530" s="87"/>
      <c r="AE530" s="87"/>
      <c r="AF530" s="87"/>
    </row>
    <row r="531" spans="1:32" s="111" customFormat="1" ht="13.05" customHeight="1" outlineLevel="1">
      <c r="A531" s="82"/>
      <c r="B531" s="84"/>
      <c r="C531" s="189"/>
      <c r="D531" s="186"/>
      <c r="E531" s="82"/>
      <c r="F531" s="82"/>
      <c r="G531" s="106"/>
      <c r="H531" s="106"/>
      <c r="I531" s="81"/>
      <c r="J531" s="82"/>
      <c r="K531" s="106"/>
      <c r="L531" s="106"/>
      <c r="M531" s="106"/>
      <c r="N531" s="106"/>
      <c r="O531" s="260"/>
      <c r="P531" s="111" t="s">
        <v>229</v>
      </c>
      <c r="R531" s="87"/>
      <c r="S531" s="87"/>
      <c r="T531" s="149"/>
      <c r="U531" s="87"/>
      <c r="V531" s="87"/>
      <c r="W531" s="87"/>
      <c r="X531" s="87"/>
      <c r="Y531" s="87"/>
      <c r="Z531" s="87"/>
      <c r="AA531" s="87"/>
      <c r="AB531" s="87"/>
      <c r="AC531" s="87"/>
      <c r="AD531" s="87"/>
      <c r="AE531" s="87"/>
      <c r="AF531" s="87"/>
    </row>
    <row r="532" spans="1:32" s="111" customFormat="1" ht="35.4" customHeight="1" outlineLevel="1">
      <c r="A532" s="102">
        <v>163</v>
      </c>
      <c r="B532" s="84">
        <f t="shared" si="24"/>
        <v>163</v>
      </c>
      <c r="C532" s="189" t="str">
        <f t="shared" si="25"/>
        <v>IVF163</v>
      </c>
      <c r="D532" s="80" t="s">
        <v>138</v>
      </c>
      <c r="E532" s="102">
        <v>2</v>
      </c>
      <c r="F532" s="101" t="s">
        <v>4</v>
      </c>
      <c r="G532" s="103">
        <v>26300</v>
      </c>
      <c r="H532" s="104">
        <f>ROUND(E532*G532,0)</f>
        <v>52600</v>
      </c>
      <c r="I532" s="155">
        <v>2</v>
      </c>
      <c r="J532" s="102" t="str">
        <f>F532</f>
        <v>Sqm</v>
      </c>
      <c r="K532" s="104">
        <f>G532</f>
        <v>26300</v>
      </c>
      <c r="L532" s="104">
        <f>ROUND(I532*K532,0)</f>
        <v>52600</v>
      </c>
      <c r="M532" s="106">
        <f>IF(L532&gt;H532,L532-H532,0)</f>
        <v>0</v>
      </c>
      <c r="N532" s="104">
        <f>IF(H532&gt;L532,H532-L532,0)</f>
        <v>0</v>
      </c>
      <c r="O532" s="740" t="s">
        <v>785</v>
      </c>
      <c r="P532" s="111" t="s">
        <v>229</v>
      </c>
      <c r="R532" s="87"/>
      <c r="S532" s="87"/>
      <c r="T532" s="149"/>
      <c r="U532" s="87"/>
      <c r="V532" s="87"/>
      <c r="W532" s="87"/>
      <c r="X532" s="87"/>
      <c r="Y532" s="87"/>
      <c r="Z532" s="87"/>
      <c r="AA532" s="87"/>
      <c r="AB532" s="87"/>
      <c r="AC532" s="87"/>
      <c r="AD532" s="87"/>
      <c r="AE532" s="87"/>
      <c r="AF532" s="87"/>
    </row>
    <row r="533" spans="1:32" s="111" customFormat="1" ht="15.6" outlineLevel="1">
      <c r="A533" s="82"/>
      <c r="B533" s="84" t="str">
        <f t="shared" si="24"/>
        <v/>
      </c>
      <c r="C533" s="189"/>
      <c r="D533" s="110" t="s">
        <v>184</v>
      </c>
      <c r="E533" s="82"/>
      <c r="F533" s="82"/>
      <c r="G533" s="106"/>
      <c r="H533" s="106"/>
      <c r="I533" s="81">
        <v>1.29</v>
      </c>
      <c r="J533" s="82" t="s">
        <v>4</v>
      </c>
      <c r="K533" s="103">
        <v>26300</v>
      </c>
      <c r="L533" s="104">
        <f>ROUND(I533*K533,0)</f>
        <v>33927</v>
      </c>
      <c r="M533" s="106">
        <f>IF(L533&gt;H533,L533-H533,0)</f>
        <v>33927</v>
      </c>
      <c r="N533" s="104">
        <f>IF(H533&gt;L533,H533-L533,0)</f>
        <v>0</v>
      </c>
      <c r="O533" s="741"/>
      <c r="P533" s="111" t="s">
        <v>229</v>
      </c>
      <c r="R533" s="87"/>
      <c r="S533" s="87"/>
      <c r="T533" s="149"/>
      <c r="U533" s="87"/>
      <c r="V533" s="87"/>
      <c r="W533" s="87"/>
      <c r="X533" s="87"/>
      <c r="Y533" s="87"/>
      <c r="Z533" s="87"/>
      <c r="AA533" s="87"/>
      <c r="AB533" s="87"/>
      <c r="AC533" s="87"/>
      <c r="AD533" s="87"/>
      <c r="AE533" s="87"/>
      <c r="AF533" s="87"/>
    </row>
    <row r="534" spans="1:32" s="111" customFormat="1" ht="15.6" outlineLevel="1">
      <c r="A534" s="82"/>
      <c r="B534" s="84" t="str">
        <f t="shared" si="24"/>
        <v/>
      </c>
      <c r="C534" s="189"/>
      <c r="D534" s="186" t="s">
        <v>687</v>
      </c>
      <c r="E534" s="82"/>
      <c r="F534" s="82"/>
      <c r="G534" s="106"/>
      <c r="H534" s="106"/>
      <c r="I534" s="81"/>
      <c r="J534" s="82"/>
      <c r="K534" s="103"/>
      <c r="L534" s="104"/>
      <c r="M534" s="106"/>
      <c r="N534" s="104"/>
      <c r="O534" s="83"/>
      <c r="P534" s="111" t="s">
        <v>229</v>
      </c>
      <c r="R534" s="87"/>
      <c r="S534" s="87"/>
      <c r="T534" s="149"/>
      <c r="U534" s="87"/>
      <c r="V534" s="87"/>
      <c r="W534" s="87"/>
      <c r="X534" s="87"/>
      <c r="Y534" s="87"/>
      <c r="Z534" s="87"/>
      <c r="AA534" s="87"/>
      <c r="AB534" s="87"/>
      <c r="AC534" s="87"/>
      <c r="AD534" s="87"/>
      <c r="AE534" s="87"/>
      <c r="AF534" s="87"/>
    </row>
    <row r="535" spans="1:32" s="111" customFormat="1" ht="13.05" customHeight="1" outlineLevel="1">
      <c r="A535" s="82"/>
      <c r="B535" s="84"/>
      <c r="C535" s="189"/>
      <c r="D535" s="186"/>
      <c r="E535" s="82"/>
      <c r="F535" s="82"/>
      <c r="G535" s="106"/>
      <c r="H535" s="106"/>
      <c r="I535" s="81"/>
      <c r="J535" s="82"/>
      <c r="K535" s="103"/>
      <c r="L535" s="104"/>
      <c r="M535" s="106"/>
      <c r="N535" s="104"/>
      <c r="O535" s="260"/>
      <c r="P535" s="111" t="s">
        <v>229</v>
      </c>
      <c r="R535" s="87"/>
      <c r="S535" s="87"/>
      <c r="T535" s="149"/>
      <c r="U535" s="87"/>
      <c r="V535" s="87"/>
      <c r="W535" s="87"/>
      <c r="X535" s="87"/>
      <c r="Y535" s="87"/>
      <c r="Z535" s="87"/>
      <c r="AA535" s="87"/>
      <c r="AB535" s="87"/>
      <c r="AC535" s="87"/>
      <c r="AD535" s="87"/>
      <c r="AE535" s="87"/>
      <c r="AF535" s="87"/>
    </row>
    <row r="536" spans="1:32" s="111" customFormat="1" ht="37.799999999999997" customHeight="1" outlineLevel="1">
      <c r="A536" s="102">
        <v>164</v>
      </c>
      <c r="B536" s="84">
        <f t="shared" si="24"/>
        <v>164</v>
      </c>
      <c r="C536" s="189" t="str">
        <f t="shared" si="25"/>
        <v>IVF164</v>
      </c>
      <c r="D536" s="80" t="s">
        <v>139</v>
      </c>
      <c r="E536" s="102">
        <v>1</v>
      </c>
      <c r="F536" s="101" t="s">
        <v>4</v>
      </c>
      <c r="G536" s="103">
        <v>8125</v>
      </c>
      <c r="H536" s="104">
        <f>ROUND(E536*G536,0)</f>
        <v>8125</v>
      </c>
      <c r="I536" s="155">
        <v>1</v>
      </c>
      <c r="J536" s="102" t="str">
        <f>F536</f>
        <v>Sqm</v>
      </c>
      <c r="K536" s="104">
        <f>G536</f>
        <v>8125</v>
      </c>
      <c r="L536" s="104">
        <f>ROUND(I536*K536,0)</f>
        <v>8125</v>
      </c>
      <c r="M536" s="106">
        <f>IF(L536&gt;H536,L536-H536,0)</f>
        <v>0</v>
      </c>
      <c r="N536" s="104">
        <f>IF(H536&gt;L536,H536-L536,0)</f>
        <v>0</v>
      </c>
      <c r="O536" s="740" t="s">
        <v>785</v>
      </c>
      <c r="P536" s="111" t="s">
        <v>229</v>
      </c>
      <c r="R536" s="87"/>
      <c r="S536" s="87"/>
      <c r="T536" s="149"/>
      <c r="U536" s="87"/>
      <c r="V536" s="87"/>
      <c r="W536" s="87"/>
      <c r="X536" s="87"/>
      <c r="Y536" s="87"/>
      <c r="Z536" s="87"/>
      <c r="AA536" s="87"/>
      <c r="AB536" s="87"/>
      <c r="AC536" s="87"/>
      <c r="AD536" s="87"/>
      <c r="AE536" s="87"/>
      <c r="AF536" s="87"/>
    </row>
    <row r="537" spans="1:32" s="111" customFormat="1" ht="15.6" outlineLevel="1">
      <c r="A537" s="82"/>
      <c r="B537" s="84" t="str">
        <f t="shared" si="24"/>
        <v/>
      </c>
      <c r="C537" s="189"/>
      <c r="D537" s="110" t="s">
        <v>184</v>
      </c>
      <c r="E537" s="82"/>
      <c r="F537" s="82"/>
      <c r="G537" s="106"/>
      <c r="H537" s="106"/>
      <c r="I537" s="81">
        <v>0.25</v>
      </c>
      <c r="J537" s="82" t="s">
        <v>4</v>
      </c>
      <c r="K537" s="103">
        <v>8125</v>
      </c>
      <c r="L537" s="104">
        <f>ROUND(I537*K537,0)</f>
        <v>2031</v>
      </c>
      <c r="M537" s="106">
        <f>IF(L537&gt;H537,L537-H537,0)</f>
        <v>2031</v>
      </c>
      <c r="N537" s="104">
        <f>IF(H537&gt;L537,H537-L537,0)</f>
        <v>0</v>
      </c>
      <c r="O537" s="741"/>
      <c r="P537" s="111" t="s">
        <v>229</v>
      </c>
      <c r="R537" s="87"/>
      <c r="S537" s="87"/>
      <c r="T537" s="149"/>
      <c r="U537" s="87"/>
      <c r="V537" s="87"/>
      <c r="W537" s="87"/>
      <c r="X537" s="87"/>
      <c r="Y537" s="87"/>
      <c r="Z537" s="87"/>
      <c r="AA537" s="87"/>
      <c r="AB537" s="87"/>
      <c r="AC537" s="87"/>
      <c r="AD537" s="87"/>
      <c r="AE537" s="87"/>
      <c r="AF537" s="87"/>
    </row>
    <row r="538" spans="1:32" s="111" customFormat="1" ht="15.6" outlineLevel="1">
      <c r="A538" s="82"/>
      <c r="B538" s="84" t="str">
        <f t="shared" si="24"/>
        <v/>
      </c>
      <c r="C538" s="189"/>
      <c r="D538" s="186" t="s">
        <v>686</v>
      </c>
      <c r="E538" s="82"/>
      <c r="F538" s="82"/>
      <c r="G538" s="106"/>
      <c r="H538" s="106"/>
      <c r="I538" s="81"/>
      <c r="J538" s="82"/>
      <c r="K538" s="103"/>
      <c r="L538" s="104"/>
      <c r="M538" s="106"/>
      <c r="N538" s="104"/>
      <c r="O538" s="83"/>
      <c r="P538" s="111" t="s">
        <v>229</v>
      </c>
      <c r="R538" s="87"/>
      <c r="S538" s="87"/>
      <c r="T538" s="149"/>
      <c r="U538" s="87"/>
      <c r="V538" s="87"/>
      <c r="W538" s="87"/>
      <c r="X538" s="87"/>
      <c r="Y538" s="87"/>
      <c r="Z538" s="87"/>
      <c r="AA538" s="87"/>
      <c r="AB538" s="87"/>
      <c r="AC538" s="87"/>
      <c r="AD538" s="87"/>
      <c r="AE538" s="87"/>
      <c r="AF538" s="87"/>
    </row>
    <row r="539" spans="1:32" s="111" customFormat="1" ht="12.45" customHeight="1" outlineLevel="1">
      <c r="A539" s="82"/>
      <c r="B539" s="84"/>
      <c r="C539" s="189"/>
      <c r="D539" s="186"/>
      <c r="E539" s="82"/>
      <c r="F539" s="82"/>
      <c r="G539" s="106"/>
      <c r="H539" s="106"/>
      <c r="I539" s="81"/>
      <c r="J539" s="82"/>
      <c r="K539" s="103"/>
      <c r="L539" s="104"/>
      <c r="M539" s="106"/>
      <c r="N539" s="104"/>
      <c r="O539" s="83"/>
      <c r="P539" s="111" t="s">
        <v>229</v>
      </c>
      <c r="R539" s="87"/>
      <c r="S539" s="87"/>
      <c r="T539" s="149"/>
      <c r="U539" s="87"/>
      <c r="V539" s="87"/>
      <c r="W539" s="87"/>
      <c r="X539" s="87"/>
      <c r="Y539" s="87"/>
      <c r="Z539" s="87"/>
      <c r="AA539" s="87"/>
      <c r="AB539" s="87"/>
      <c r="AC539" s="87"/>
      <c r="AD539" s="87"/>
      <c r="AE539" s="87"/>
      <c r="AF539" s="87"/>
    </row>
    <row r="540" spans="1:32" s="111" customFormat="1" ht="55.95" customHeight="1" outlineLevel="1">
      <c r="A540" s="102">
        <v>165</v>
      </c>
      <c r="B540" s="84">
        <f t="shared" si="24"/>
        <v>165</v>
      </c>
      <c r="C540" s="189" t="str">
        <f t="shared" si="25"/>
        <v>IVF165</v>
      </c>
      <c r="D540" s="80" t="s">
        <v>140</v>
      </c>
      <c r="E540" s="102">
        <v>1</v>
      </c>
      <c r="F540" s="101" t="s">
        <v>4</v>
      </c>
      <c r="G540" s="103">
        <v>7550</v>
      </c>
      <c r="H540" s="104">
        <f>ROUND(E540*G540,0)</f>
        <v>7550</v>
      </c>
      <c r="I540" s="105">
        <v>0.72</v>
      </c>
      <c r="J540" s="102" t="str">
        <f>F540</f>
        <v>Sqm</v>
      </c>
      <c r="K540" s="104">
        <f>G540</f>
        <v>7550</v>
      </c>
      <c r="L540" s="104">
        <f>ROUND(I540*K540,0)</f>
        <v>5436</v>
      </c>
      <c r="M540" s="106">
        <f>IF(L540&gt;H540,L540-H540,0)</f>
        <v>0</v>
      </c>
      <c r="N540" s="104">
        <f>IF(H540&gt;L540,H540-L540,0)</f>
        <v>2114</v>
      </c>
      <c r="O540" s="83" t="s">
        <v>624</v>
      </c>
      <c r="P540" s="111" t="s">
        <v>229</v>
      </c>
      <c r="R540" s="87"/>
      <c r="S540" s="87"/>
      <c r="T540" s="149"/>
      <c r="U540" s="87"/>
      <c r="V540" s="87"/>
      <c r="W540" s="87"/>
      <c r="X540" s="87"/>
      <c r="Y540" s="87"/>
      <c r="Z540" s="87"/>
      <c r="AA540" s="87"/>
      <c r="AB540" s="87"/>
      <c r="AC540" s="87"/>
      <c r="AD540" s="87"/>
      <c r="AE540" s="87"/>
      <c r="AF540" s="87"/>
    </row>
    <row r="541" spans="1:32" s="111" customFormat="1" ht="15.6" outlineLevel="1">
      <c r="A541" s="82"/>
      <c r="B541" s="84"/>
      <c r="C541" s="189"/>
      <c r="D541" s="186" t="s">
        <v>686</v>
      </c>
      <c r="E541" s="82"/>
      <c r="F541" s="82"/>
      <c r="G541" s="106"/>
      <c r="H541" s="106"/>
      <c r="I541" s="81"/>
      <c r="J541" s="82"/>
      <c r="K541" s="106"/>
      <c r="L541" s="106"/>
      <c r="M541" s="106"/>
      <c r="N541" s="106"/>
      <c r="O541" s="83"/>
      <c r="P541" s="111" t="s">
        <v>229</v>
      </c>
      <c r="R541" s="87"/>
      <c r="S541" s="87"/>
      <c r="T541" s="149"/>
      <c r="U541" s="87"/>
      <c r="V541" s="87"/>
      <c r="W541" s="87"/>
      <c r="X541" s="87"/>
      <c r="Y541" s="87"/>
      <c r="Z541" s="87"/>
      <c r="AA541" s="87"/>
      <c r="AB541" s="87"/>
      <c r="AC541" s="87"/>
      <c r="AD541" s="87"/>
      <c r="AE541" s="87"/>
      <c r="AF541" s="87"/>
    </row>
    <row r="542" spans="1:32" s="111" customFormat="1" ht="13.05" customHeight="1" outlineLevel="1">
      <c r="A542" s="82"/>
      <c r="B542" s="84"/>
      <c r="C542" s="189"/>
      <c r="D542" s="186"/>
      <c r="E542" s="82"/>
      <c r="F542" s="82"/>
      <c r="G542" s="106"/>
      <c r="H542" s="106"/>
      <c r="I542" s="81"/>
      <c r="J542" s="82"/>
      <c r="K542" s="106"/>
      <c r="L542" s="106"/>
      <c r="M542" s="106"/>
      <c r="N542" s="106"/>
      <c r="O542" s="260"/>
      <c r="P542" s="111" t="s">
        <v>229</v>
      </c>
      <c r="R542" s="87"/>
      <c r="S542" s="87"/>
      <c r="T542" s="149"/>
      <c r="U542" s="87"/>
      <c r="V542" s="87"/>
      <c r="W542" s="87"/>
      <c r="X542" s="87"/>
      <c r="Y542" s="87"/>
      <c r="Z542" s="87"/>
      <c r="AA542" s="87"/>
      <c r="AB542" s="87"/>
      <c r="AC542" s="87"/>
      <c r="AD542" s="87"/>
      <c r="AE542" s="87"/>
      <c r="AF542" s="87"/>
    </row>
    <row r="543" spans="1:32" s="111" customFormat="1" ht="51" customHeight="1" outlineLevel="1">
      <c r="A543" s="102">
        <v>166</v>
      </c>
      <c r="B543" s="84">
        <f t="shared" si="24"/>
        <v>166</v>
      </c>
      <c r="C543" s="189" t="str">
        <f t="shared" si="25"/>
        <v>IVF166</v>
      </c>
      <c r="D543" s="80" t="s">
        <v>178</v>
      </c>
      <c r="E543" s="102">
        <v>2</v>
      </c>
      <c r="F543" s="101" t="s">
        <v>7</v>
      </c>
      <c r="G543" s="103">
        <v>10500</v>
      </c>
      <c r="H543" s="104">
        <f>ROUND(E543*G543,0)</f>
        <v>21000</v>
      </c>
      <c r="I543" s="105">
        <v>2</v>
      </c>
      <c r="J543" s="102" t="str">
        <f>F543</f>
        <v>No</v>
      </c>
      <c r="K543" s="104">
        <f>G543</f>
        <v>10500</v>
      </c>
      <c r="L543" s="104">
        <f>ROUND(I543*K543,0)</f>
        <v>21000</v>
      </c>
      <c r="M543" s="106">
        <f>IF(L543&gt;H543,L543-H543,0)</f>
        <v>0</v>
      </c>
      <c r="N543" s="104">
        <f>IF(H543&gt;L543,H543-L543,0)</f>
        <v>0</v>
      </c>
      <c r="O543" s="740" t="s">
        <v>785</v>
      </c>
      <c r="P543" s="111" t="s">
        <v>229</v>
      </c>
      <c r="R543" s="87"/>
      <c r="S543" s="87"/>
      <c r="T543" s="149"/>
      <c r="U543" s="87"/>
      <c r="V543" s="87"/>
      <c r="W543" s="87"/>
      <c r="X543" s="87"/>
      <c r="Y543" s="87"/>
      <c r="Z543" s="87"/>
      <c r="AA543" s="87"/>
      <c r="AB543" s="87"/>
      <c r="AC543" s="87"/>
      <c r="AD543" s="87"/>
      <c r="AE543" s="87"/>
      <c r="AF543" s="87"/>
    </row>
    <row r="544" spans="1:32" s="111" customFormat="1" ht="15.6" outlineLevel="1">
      <c r="A544" s="82"/>
      <c r="B544" s="84" t="str">
        <f t="shared" si="24"/>
        <v/>
      </c>
      <c r="C544" s="189"/>
      <c r="D544" s="110" t="s">
        <v>184</v>
      </c>
      <c r="E544" s="82"/>
      <c r="F544" s="82"/>
      <c r="G544" s="106"/>
      <c r="H544" s="106"/>
      <c r="I544" s="81">
        <v>1</v>
      </c>
      <c r="J544" s="82" t="s">
        <v>7</v>
      </c>
      <c r="K544" s="103">
        <v>10500</v>
      </c>
      <c r="L544" s="104">
        <f>ROUND(I544*K544,0)</f>
        <v>10500</v>
      </c>
      <c r="M544" s="106">
        <f>IF(L544&gt;H544,L544-H544,0)</f>
        <v>10500</v>
      </c>
      <c r="N544" s="104">
        <f>IF(H544&gt;L544,H544-L544,0)</f>
        <v>0</v>
      </c>
      <c r="O544" s="741"/>
      <c r="P544" s="111" t="s">
        <v>229</v>
      </c>
      <c r="R544" s="87"/>
      <c r="S544" s="87"/>
      <c r="T544" s="149"/>
      <c r="U544" s="87"/>
      <c r="V544" s="87"/>
      <c r="W544" s="87"/>
      <c r="X544" s="87"/>
      <c r="Y544" s="87"/>
      <c r="Z544" s="87"/>
      <c r="AA544" s="87"/>
      <c r="AB544" s="87"/>
      <c r="AC544" s="87"/>
      <c r="AD544" s="87"/>
      <c r="AE544" s="87"/>
      <c r="AF544" s="87"/>
    </row>
    <row r="545" spans="1:32" s="111" customFormat="1" ht="15.6" outlineLevel="1">
      <c r="A545" s="82"/>
      <c r="B545" s="84" t="str">
        <f t="shared" si="24"/>
        <v/>
      </c>
      <c r="C545" s="189"/>
      <c r="D545" s="186" t="s">
        <v>673</v>
      </c>
      <c r="E545" s="82"/>
      <c r="F545" s="82"/>
      <c r="G545" s="106"/>
      <c r="H545" s="106"/>
      <c r="I545" s="81"/>
      <c r="J545" s="82"/>
      <c r="K545" s="103"/>
      <c r="L545" s="104"/>
      <c r="M545" s="106"/>
      <c r="N545" s="104"/>
      <c r="O545" s="83"/>
      <c r="P545" s="111" t="s">
        <v>229</v>
      </c>
      <c r="R545" s="87"/>
      <c r="S545" s="87"/>
      <c r="T545" s="149"/>
      <c r="U545" s="87"/>
      <c r="V545" s="87"/>
      <c r="W545" s="87"/>
      <c r="X545" s="87"/>
      <c r="Y545" s="87"/>
      <c r="Z545" s="87"/>
      <c r="AA545" s="87"/>
      <c r="AB545" s="87"/>
      <c r="AC545" s="87"/>
      <c r="AD545" s="87"/>
      <c r="AE545" s="87"/>
      <c r="AF545" s="87"/>
    </row>
    <row r="546" spans="1:32" s="111" customFormat="1" ht="15.6" outlineLevel="1">
      <c r="A546" s="82"/>
      <c r="B546" s="84"/>
      <c r="C546" s="189"/>
      <c r="D546" s="186"/>
      <c r="E546" s="82"/>
      <c r="F546" s="82"/>
      <c r="G546" s="106"/>
      <c r="H546" s="106"/>
      <c r="I546" s="81"/>
      <c r="J546" s="82"/>
      <c r="K546" s="103"/>
      <c r="L546" s="104"/>
      <c r="M546" s="106"/>
      <c r="N546" s="104"/>
      <c r="O546" s="83"/>
      <c r="P546" s="111" t="s">
        <v>229</v>
      </c>
      <c r="R546" s="87"/>
      <c r="S546" s="87"/>
      <c r="T546" s="149"/>
      <c r="U546" s="87"/>
      <c r="V546" s="87"/>
      <c r="W546" s="87"/>
      <c r="X546" s="87"/>
      <c r="Y546" s="87"/>
      <c r="Z546" s="87"/>
      <c r="AA546" s="87"/>
      <c r="AB546" s="87"/>
      <c r="AC546" s="87"/>
      <c r="AD546" s="87"/>
      <c r="AE546" s="87"/>
      <c r="AF546" s="87"/>
    </row>
    <row r="547" spans="1:32" s="111" customFormat="1" ht="63" customHeight="1" outlineLevel="1">
      <c r="A547" s="102">
        <v>167</v>
      </c>
      <c r="B547" s="84">
        <f t="shared" si="24"/>
        <v>167</v>
      </c>
      <c r="C547" s="189" t="str">
        <f t="shared" si="25"/>
        <v>IVF167</v>
      </c>
      <c r="D547" s="80" t="s">
        <v>141</v>
      </c>
      <c r="E547" s="102">
        <v>2</v>
      </c>
      <c r="F547" s="101" t="s">
        <v>7</v>
      </c>
      <c r="G547" s="103">
        <v>12900</v>
      </c>
      <c r="H547" s="104">
        <f>ROUND(E547*G547,0)</f>
        <v>25800</v>
      </c>
      <c r="I547" s="105">
        <v>2</v>
      </c>
      <c r="J547" s="102" t="str">
        <f>F547</f>
        <v>No</v>
      </c>
      <c r="K547" s="104">
        <f>G547</f>
        <v>12900</v>
      </c>
      <c r="L547" s="104">
        <f>ROUND(I547*K547,0)</f>
        <v>25800</v>
      </c>
      <c r="M547" s="106">
        <f>IF(L547&gt;H547,L547-H547,0)</f>
        <v>0</v>
      </c>
      <c r="N547" s="104">
        <f>IF(H547&gt;L547,H547-L547,0)</f>
        <v>0</v>
      </c>
      <c r="O547" s="83" t="s">
        <v>568</v>
      </c>
      <c r="P547" s="111" t="s">
        <v>229</v>
      </c>
      <c r="R547" s="87"/>
      <c r="S547" s="87"/>
      <c r="T547" s="149"/>
      <c r="U547" s="87"/>
      <c r="V547" s="87"/>
      <c r="W547" s="87"/>
      <c r="X547" s="87"/>
      <c r="Y547" s="87"/>
      <c r="Z547" s="87"/>
      <c r="AA547" s="87"/>
      <c r="AB547" s="87"/>
      <c r="AC547" s="87"/>
      <c r="AD547" s="87"/>
      <c r="AE547" s="87"/>
      <c r="AF547" s="87"/>
    </row>
    <row r="548" spans="1:32" s="111" customFormat="1" ht="15.6" outlineLevel="1">
      <c r="A548" s="82"/>
      <c r="B548" s="84" t="str">
        <f t="shared" si="24"/>
        <v/>
      </c>
      <c r="C548" s="189"/>
      <c r="D548" s="186" t="s">
        <v>673</v>
      </c>
      <c r="E548" s="82"/>
      <c r="F548" s="82"/>
      <c r="G548" s="106"/>
      <c r="H548" s="106"/>
      <c r="I548" s="81"/>
      <c r="J548" s="82"/>
      <c r="K548" s="106"/>
      <c r="L548" s="106"/>
      <c r="M548" s="106"/>
      <c r="N548" s="106"/>
      <c r="O548" s="83"/>
      <c r="P548" s="111" t="s">
        <v>229</v>
      </c>
      <c r="R548" s="87"/>
      <c r="S548" s="87"/>
      <c r="T548" s="149"/>
      <c r="U548" s="87"/>
      <c r="V548" s="87"/>
      <c r="W548" s="87"/>
      <c r="X548" s="87"/>
      <c r="Y548" s="87"/>
      <c r="Z548" s="87"/>
      <c r="AA548" s="87"/>
      <c r="AB548" s="87"/>
      <c r="AC548" s="87"/>
      <c r="AD548" s="87"/>
      <c r="AE548" s="87"/>
      <c r="AF548" s="87"/>
    </row>
    <row r="549" spans="1:32" s="111" customFormat="1" ht="15.6" outlineLevel="1">
      <c r="A549" s="82"/>
      <c r="B549" s="84"/>
      <c r="C549" s="189"/>
      <c r="D549" s="186"/>
      <c r="E549" s="82"/>
      <c r="F549" s="82"/>
      <c r="G549" s="106"/>
      <c r="H549" s="106"/>
      <c r="I549" s="81"/>
      <c r="J549" s="82"/>
      <c r="K549" s="106"/>
      <c r="L549" s="106"/>
      <c r="M549" s="106"/>
      <c r="N549" s="106"/>
      <c r="O549" s="83"/>
      <c r="P549" s="111" t="s">
        <v>229</v>
      </c>
      <c r="R549" s="87"/>
      <c r="S549" s="87"/>
      <c r="T549" s="149"/>
      <c r="U549" s="87"/>
      <c r="V549" s="87"/>
      <c r="W549" s="87"/>
      <c r="X549" s="87"/>
      <c r="Y549" s="87"/>
      <c r="Z549" s="87"/>
      <c r="AA549" s="87"/>
      <c r="AB549" s="87"/>
      <c r="AC549" s="87"/>
      <c r="AD549" s="87"/>
      <c r="AE549" s="87"/>
      <c r="AF549" s="87"/>
    </row>
    <row r="550" spans="1:32" s="111" customFormat="1" ht="51.6" customHeight="1" outlineLevel="1">
      <c r="A550" s="102">
        <v>168</v>
      </c>
      <c r="B550" s="84">
        <f t="shared" si="24"/>
        <v>168</v>
      </c>
      <c r="C550" s="189" t="str">
        <f t="shared" si="25"/>
        <v>IVF168</v>
      </c>
      <c r="D550" s="80" t="s">
        <v>142</v>
      </c>
      <c r="E550" s="102">
        <v>1</v>
      </c>
      <c r="F550" s="101" t="s">
        <v>4</v>
      </c>
      <c r="G550" s="103">
        <v>10300</v>
      </c>
      <c r="H550" s="104">
        <f>ROUND(E550*G550,0)</f>
        <v>10300</v>
      </c>
      <c r="I550" s="105">
        <v>0.12</v>
      </c>
      <c r="J550" s="102" t="str">
        <f>F550</f>
        <v>Sqm</v>
      </c>
      <c r="K550" s="104">
        <f>G550</f>
        <v>10300</v>
      </c>
      <c r="L550" s="104">
        <f>ROUND(I550*K550,0)</f>
        <v>1236</v>
      </c>
      <c r="M550" s="106">
        <f>IF(L550&gt;H550,L550-H550,0)</f>
        <v>0</v>
      </c>
      <c r="N550" s="104">
        <f>IF(H550&gt;L550,H550-L550,0)</f>
        <v>9064</v>
      </c>
      <c r="O550" s="83" t="s">
        <v>624</v>
      </c>
      <c r="P550" s="111" t="s">
        <v>229</v>
      </c>
      <c r="R550" s="87"/>
      <c r="S550" s="87"/>
      <c r="T550" s="149"/>
      <c r="U550" s="87"/>
      <c r="V550" s="87"/>
      <c r="W550" s="87"/>
      <c r="X550" s="87"/>
      <c r="Y550" s="87"/>
      <c r="Z550" s="87"/>
      <c r="AA550" s="87"/>
      <c r="AB550" s="87"/>
      <c r="AC550" s="87"/>
      <c r="AD550" s="87"/>
      <c r="AE550" s="87"/>
      <c r="AF550" s="87"/>
    </row>
    <row r="551" spans="1:32" s="111" customFormat="1" ht="15.6" outlineLevel="1">
      <c r="A551" s="82"/>
      <c r="B551" s="84" t="str">
        <f t="shared" si="24"/>
        <v/>
      </c>
      <c r="C551" s="189"/>
      <c r="D551" s="186" t="s">
        <v>688</v>
      </c>
      <c r="E551" s="82"/>
      <c r="F551" s="82"/>
      <c r="G551" s="106"/>
      <c r="H551" s="106"/>
      <c r="I551" s="81"/>
      <c r="J551" s="82"/>
      <c r="K551" s="106"/>
      <c r="L551" s="106"/>
      <c r="M551" s="106"/>
      <c r="N551" s="106"/>
      <c r="O551" s="83"/>
      <c r="P551" s="111" t="s">
        <v>229</v>
      </c>
      <c r="R551" s="87"/>
      <c r="S551" s="87"/>
      <c r="T551" s="149"/>
      <c r="U551" s="87"/>
      <c r="V551" s="87"/>
      <c r="W551" s="87"/>
      <c r="X551" s="87"/>
      <c r="Y551" s="87"/>
      <c r="Z551" s="87"/>
      <c r="AA551" s="87"/>
      <c r="AB551" s="87"/>
      <c r="AC551" s="87"/>
      <c r="AD551" s="87"/>
      <c r="AE551" s="87"/>
      <c r="AF551" s="87"/>
    </row>
    <row r="552" spans="1:32" s="111" customFormat="1" ht="15.6" outlineLevel="1">
      <c r="A552" s="82"/>
      <c r="B552" s="84"/>
      <c r="C552" s="189"/>
      <c r="D552" s="186"/>
      <c r="E552" s="82"/>
      <c r="F552" s="82"/>
      <c r="G552" s="106"/>
      <c r="H552" s="106"/>
      <c r="I552" s="81"/>
      <c r="J552" s="82"/>
      <c r="K552" s="106"/>
      <c r="L552" s="106"/>
      <c r="M552" s="106"/>
      <c r="N552" s="106"/>
      <c r="O552" s="83"/>
      <c r="P552" s="111" t="s">
        <v>229</v>
      </c>
      <c r="R552" s="87"/>
      <c r="S552" s="87"/>
      <c r="T552" s="149"/>
      <c r="U552" s="87"/>
      <c r="V552" s="87"/>
      <c r="W552" s="87"/>
      <c r="X552" s="87"/>
      <c r="Y552" s="87"/>
      <c r="Z552" s="87"/>
      <c r="AA552" s="87"/>
      <c r="AB552" s="87"/>
      <c r="AC552" s="87"/>
      <c r="AD552" s="87"/>
      <c r="AE552" s="87"/>
      <c r="AF552" s="87"/>
    </row>
    <row r="553" spans="1:32" s="111" customFormat="1" ht="66.599999999999994" customHeight="1" outlineLevel="1">
      <c r="A553" s="102">
        <v>169</v>
      </c>
      <c r="B553" s="84">
        <f t="shared" si="24"/>
        <v>169</v>
      </c>
      <c r="C553" s="189" t="str">
        <f t="shared" si="25"/>
        <v>IVF169</v>
      </c>
      <c r="D553" s="80" t="s">
        <v>595</v>
      </c>
      <c r="E553" s="102">
        <v>130</v>
      </c>
      <c r="F553" s="101" t="s">
        <v>4</v>
      </c>
      <c r="G553" s="103">
        <v>1225</v>
      </c>
      <c r="H553" s="104">
        <f>ROUND(E553*G553,0)</f>
        <v>159250</v>
      </c>
      <c r="I553" s="105">
        <v>119.84</v>
      </c>
      <c r="J553" s="102" t="str">
        <f>F553</f>
        <v>Sqm</v>
      </c>
      <c r="K553" s="104">
        <f>G553</f>
        <v>1225</v>
      </c>
      <c r="L553" s="104">
        <f>ROUND(I553*K553,0)</f>
        <v>146804</v>
      </c>
      <c r="M553" s="106">
        <f>IF(L553&gt;H553,L553-H553,0)</f>
        <v>0</v>
      </c>
      <c r="N553" s="104">
        <f>IF(H553&gt;L553,H553-L553,0)</f>
        <v>12446</v>
      </c>
      <c r="O553" s="83" t="s">
        <v>624</v>
      </c>
      <c r="P553" s="111" t="s">
        <v>229</v>
      </c>
      <c r="R553" s="87"/>
      <c r="S553" s="87"/>
      <c r="T553" s="149"/>
      <c r="U553" s="87"/>
      <c r="V553" s="87"/>
      <c r="W553" s="87"/>
      <c r="X553" s="87"/>
      <c r="Y553" s="87"/>
      <c r="Z553" s="87"/>
      <c r="AA553" s="87"/>
      <c r="AB553" s="87"/>
      <c r="AC553" s="87"/>
      <c r="AD553" s="87"/>
      <c r="AE553" s="87"/>
      <c r="AF553" s="87"/>
    </row>
    <row r="554" spans="1:32" s="111" customFormat="1" ht="15.6" outlineLevel="1">
      <c r="A554" s="82"/>
      <c r="B554" s="84" t="str">
        <f t="shared" si="24"/>
        <v/>
      </c>
      <c r="C554" s="189"/>
      <c r="D554" s="186" t="s">
        <v>688</v>
      </c>
      <c r="E554" s="82"/>
      <c r="F554" s="82"/>
      <c r="G554" s="106"/>
      <c r="H554" s="106"/>
      <c r="I554" s="81"/>
      <c r="J554" s="82"/>
      <c r="K554" s="106"/>
      <c r="L554" s="106"/>
      <c r="M554" s="106"/>
      <c r="N554" s="106"/>
      <c r="O554" s="83"/>
      <c r="P554" s="111" t="s">
        <v>229</v>
      </c>
      <c r="R554" s="87"/>
      <c r="S554" s="87"/>
      <c r="T554" s="149"/>
      <c r="U554" s="87"/>
      <c r="V554" s="87"/>
      <c r="W554" s="87"/>
      <c r="X554" s="87"/>
      <c r="Y554" s="87"/>
      <c r="Z554" s="87"/>
      <c r="AA554" s="87"/>
      <c r="AB554" s="87"/>
      <c r="AC554" s="87"/>
      <c r="AD554" s="87"/>
      <c r="AE554" s="87"/>
      <c r="AF554" s="87"/>
    </row>
    <row r="555" spans="1:32" s="111" customFormat="1" ht="15.6" outlineLevel="1">
      <c r="A555" s="82"/>
      <c r="B555" s="84"/>
      <c r="C555" s="189"/>
      <c r="D555" s="186"/>
      <c r="E555" s="82"/>
      <c r="F555" s="82"/>
      <c r="G555" s="106"/>
      <c r="H555" s="106"/>
      <c r="I555" s="81"/>
      <c r="J555" s="82"/>
      <c r="K555" s="106"/>
      <c r="L555" s="106"/>
      <c r="M555" s="106"/>
      <c r="N555" s="106"/>
      <c r="O555" s="83"/>
      <c r="P555" s="111" t="s">
        <v>229</v>
      </c>
      <c r="R555" s="87"/>
      <c r="S555" s="87"/>
      <c r="T555" s="149"/>
      <c r="U555" s="87"/>
      <c r="V555" s="87"/>
      <c r="W555" s="87"/>
      <c r="X555" s="87"/>
      <c r="Y555" s="87"/>
      <c r="Z555" s="87"/>
      <c r="AA555" s="87"/>
      <c r="AB555" s="87"/>
      <c r="AC555" s="87"/>
      <c r="AD555" s="87"/>
      <c r="AE555" s="87"/>
      <c r="AF555" s="87"/>
    </row>
    <row r="556" spans="1:32" s="111" customFormat="1" ht="69" customHeight="1" outlineLevel="1">
      <c r="A556" s="102">
        <v>170</v>
      </c>
      <c r="B556" s="84">
        <f t="shared" si="24"/>
        <v>170</v>
      </c>
      <c r="C556" s="189" t="str">
        <f t="shared" si="25"/>
        <v>IVF170</v>
      </c>
      <c r="D556" s="80" t="s">
        <v>596</v>
      </c>
      <c r="E556" s="102">
        <v>130</v>
      </c>
      <c r="F556" s="101" t="s">
        <v>4</v>
      </c>
      <c r="G556" s="103">
        <v>1075</v>
      </c>
      <c r="H556" s="104">
        <f>ROUND(E556*G556,0)</f>
        <v>139750</v>
      </c>
      <c r="I556" s="105">
        <v>84.41</v>
      </c>
      <c r="J556" s="102" t="str">
        <f>F556</f>
        <v>Sqm</v>
      </c>
      <c r="K556" s="104">
        <f>G556</f>
        <v>1075</v>
      </c>
      <c r="L556" s="104">
        <f>ROUND(I556*K556,0)</f>
        <v>90741</v>
      </c>
      <c r="M556" s="106">
        <f>IF(L556&gt;H556,L556-H556,0)</f>
        <v>0</v>
      </c>
      <c r="N556" s="104">
        <f>IF(H556&gt;L556,H556-L556,0)</f>
        <v>49009</v>
      </c>
      <c r="O556" s="83" t="s">
        <v>624</v>
      </c>
      <c r="P556" s="111" t="s">
        <v>229</v>
      </c>
      <c r="R556" s="87"/>
      <c r="S556" s="87"/>
      <c r="T556" s="149"/>
      <c r="U556" s="87"/>
      <c r="V556" s="87"/>
      <c r="W556" s="87"/>
      <c r="X556" s="87"/>
      <c r="Y556" s="87"/>
      <c r="Z556" s="87"/>
      <c r="AA556" s="87"/>
      <c r="AB556" s="87"/>
      <c r="AC556" s="87"/>
      <c r="AD556" s="87"/>
      <c r="AE556" s="87"/>
      <c r="AF556" s="87"/>
    </row>
    <row r="557" spans="1:32" s="111" customFormat="1" ht="15.6" outlineLevel="1">
      <c r="A557" s="82"/>
      <c r="B557" s="84" t="str">
        <f t="shared" si="24"/>
        <v/>
      </c>
      <c r="C557" s="189"/>
      <c r="D557" s="186" t="s">
        <v>689</v>
      </c>
      <c r="E557" s="82"/>
      <c r="F557" s="82"/>
      <c r="G557" s="106"/>
      <c r="H557" s="106"/>
      <c r="I557" s="81"/>
      <c r="J557" s="82"/>
      <c r="K557" s="106"/>
      <c r="L557" s="106"/>
      <c r="M557" s="106"/>
      <c r="N557" s="106"/>
      <c r="O557" s="83"/>
      <c r="P557" s="111" t="s">
        <v>229</v>
      </c>
      <c r="R557" s="87"/>
      <c r="S557" s="87"/>
      <c r="T557" s="149"/>
      <c r="U557" s="87"/>
      <c r="V557" s="87"/>
      <c r="W557" s="87"/>
      <c r="X557" s="87"/>
      <c r="Y557" s="87"/>
      <c r="Z557" s="87"/>
      <c r="AA557" s="87"/>
      <c r="AB557" s="87"/>
      <c r="AC557" s="87"/>
      <c r="AD557" s="87"/>
      <c r="AE557" s="87"/>
      <c r="AF557" s="87"/>
    </row>
    <row r="558" spans="1:32" s="111" customFormat="1" ht="15.6" outlineLevel="1">
      <c r="A558" s="82"/>
      <c r="B558" s="84"/>
      <c r="C558" s="189"/>
      <c r="D558" s="186"/>
      <c r="E558" s="82"/>
      <c r="F558" s="82"/>
      <c r="G558" s="106"/>
      <c r="H558" s="106"/>
      <c r="I558" s="81"/>
      <c r="J558" s="82"/>
      <c r="K558" s="106"/>
      <c r="L558" s="106"/>
      <c r="M558" s="106"/>
      <c r="N558" s="106"/>
      <c r="O558" s="260"/>
      <c r="P558" s="111" t="s">
        <v>229</v>
      </c>
      <c r="R558" s="87"/>
      <c r="S558" s="87"/>
      <c r="T558" s="149"/>
      <c r="U558" s="87"/>
      <c r="V558" s="87"/>
      <c r="W558" s="87"/>
      <c r="X558" s="87"/>
      <c r="Y558" s="87"/>
      <c r="Z558" s="87"/>
      <c r="AA558" s="87"/>
      <c r="AB558" s="87"/>
      <c r="AC558" s="87"/>
      <c r="AD558" s="87"/>
      <c r="AE558" s="87"/>
      <c r="AF558" s="87"/>
    </row>
    <row r="559" spans="1:32" s="111" customFormat="1" ht="96" customHeight="1" outlineLevel="1">
      <c r="A559" s="102">
        <v>171</v>
      </c>
      <c r="B559" s="84">
        <f t="shared" si="24"/>
        <v>171</v>
      </c>
      <c r="C559" s="189" t="str">
        <f t="shared" si="25"/>
        <v>IVF171</v>
      </c>
      <c r="D559" s="80" t="s">
        <v>597</v>
      </c>
      <c r="E559" s="102">
        <v>40</v>
      </c>
      <c r="F559" s="101" t="s">
        <v>4</v>
      </c>
      <c r="G559" s="103">
        <v>785</v>
      </c>
      <c r="H559" s="104">
        <f>ROUND(E559*G559,0)</f>
        <v>31400</v>
      </c>
      <c r="I559" s="105">
        <v>40</v>
      </c>
      <c r="J559" s="102" t="str">
        <f>F559</f>
        <v>Sqm</v>
      </c>
      <c r="K559" s="104">
        <f>G559</f>
        <v>785</v>
      </c>
      <c r="L559" s="104">
        <f>ROUND(I559*K559,0)</f>
        <v>31400</v>
      </c>
      <c r="M559" s="106">
        <f>IF(L559&gt;H559,L559-H559,0)</f>
        <v>0</v>
      </c>
      <c r="N559" s="104">
        <f>IF(H559&gt;L559,H559-L559,0)</f>
        <v>0</v>
      </c>
      <c r="O559" s="740" t="s">
        <v>786</v>
      </c>
      <c r="P559" s="111" t="s">
        <v>229</v>
      </c>
      <c r="R559" s="87"/>
      <c r="S559" s="87"/>
      <c r="T559" s="149"/>
      <c r="U559" s="87"/>
      <c r="V559" s="87"/>
      <c r="W559" s="87"/>
      <c r="X559" s="87"/>
      <c r="Y559" s="87"/>
      <c r="Z559" s="87"/>
      <c r="AA559" s="87"/>
      <c r="AB559" s="87"/>
      <c r="AC559" s="87"/>
      <c r="AD559" s="87"/>
      <c r="AE559" s="87"/>
      <c r="AF559" s="87"/>
    </row>
    <row r="560" spans="1:32" s="111" customFormat="1" ht="15.6" outlineLevel="1">
      <c r="A560" s="82"/>
      <c r="B560" s="84" t="str">
        <f t="shared" si="24"/>
        <v/>
      </c>
      <c r="C560" s="189"/>
      <c r="D560" s="110" t="s">
        <v>184</v>
      </c>
      <c r="E560" s="82"/>
      <c r="F560" s="82"/>
      <c r="G560" s="106"/>
      <c r="H560" s="106"/>
      <c r="I560" s="81">
        <v>35.04</v>
      </c>
      <c r="J560" s="82" t="s">
        <v>4</v>
      </c>
      <c r="K560" s="103">
        <v>785</v>
      </c>
      <c r="L560" s="104">
        <f>ROUND(I560*K560,0)</f>
        <v>27506</v>
      </c>
      <c r="M560" s="106">
        <f>IF(L560&gt;H560,L560-H560,0)</f>
        <v>27506</v>
      </c>
      <c r="N560" s="104">
        <f>IF(H560&gt;L560,H560-L560,0)</f>
        <v>0</v>
      </c>
      <c r="O560" s="741"/>
      <c r="P560" s="111" t="s">
        <v>229</v>
      </c>
      <c r="R560" s="87"/>
      <c r="S560" s="87"/>
      <c r="T560" s="149"/>
      <c r="U560" s="87"/>
      <c r="V560" s="87"/>
      <c r="W560" s="87"/>
      <c r="X560" s="87"/>
      <c r="Y560" s="87"/>
      <c r="Z560" s="87"/>
      <c r="AA560" s="87"/>
      <c r="AB560" s="87"/>
      <c r="AC560" s="87"/>
      <c r="AD560" s="87"/>
      <c r="AE560" s="87"/>
      <c r="AF560" s="87"/>
    </row>
    <row r="561" spans="1:32" s="111" customFormat="1" ht="15.6" outlineLevel="1">
      <c r="A561" s="82"/>
      <c r="B561" s="84" t="str">
        <f t="shared" si="24"/>
        <v/>
      </c>
      <c r="C561" s="189"/>
      <c r="D561" s="186" t="s">
        <v>689</v>
      </c>
      <c r="E561" s="82"/>
      <c r="F561" s="82"/>
      <c r="G561" s="106"/>
      <c r="H561" s="106"/>
      <c r="I561" s="81"/>
      <c r="J561" s="82"/>
      <c r="K561" s="103"/>
      <c r="L561" s="104"/>
      <c r="M561" s="106"/>
      <c r="N561" s="104"/>
      <c r="O561" s="83"/>
      <c r="P561" s="111" t="s">
        <v>229</v>
      </c>
      <c r="R561" s="87"/>
      <c r="S561" s="87"/>
      <c r="T561" s="149"/>
      <c r="U561" s="87"/>
      <c r="V561" s="87"/>
      <c r="W561" s="87"/>
      <c r="X561" s="87"/>
      <c r="Y561" s="87"/>
      <c r="Z561" s="87"/>
      <c r="AA561" s="87"/>
      <c r="AB561" s="87"/>
      <c r="AC561" s="87"/>
      <c r="AD561" s="87"/>
      <c r="AE561" s="87"/>
      <c r="AF561" s="87"/>
    </row>
    <row r="562" spans="1:32" s="111" customFormat="1" ht="15.6" outlineLevel="1">
      <c r="A562" s="82"/>
      <c r="B562" s="84"/>
      <c r="C562" s="189"/>
      <c r="D562" s="186"/>
      <c r="E562" s="82"/>
      <c r="F562" s="82"/>
      <c r="G562" s="106"/>
      <c r="H562" s="106"/>
      <c r="I562" s="81"/>
      <c r="J562" s="82"/>
      <c r="K562" s="103"/>
      <c r="L562" s="104"/>
      <c r="M562" s="106"/>
      <c r="N562" s="104"/>
      <c r="O562" s="83"/>
      <c r="P562" s="111" t="s">
        <v>229</v>
      </c>
      <c r="R562" s="87"/>
      <c r="S562" s="87"/>
      <c r="T562" s="149"/>
      <c r="U562" s="87"/>
      <c r="V562" s="87"/>
      <c r="W562" s="87"/>
      <c r="X562" s="87"/>
      <c r="Y562" s="87"/>
      <c r="Z562" s="87"/>
      <c r="AA562" s="87"/>
      <c r="AB562" s="87"/>
      <c r="AC562" s="87"/>
      <c r="AD562" s="87"/>
      <c r="AE562" s="87"/>
      <c r="AF562" s="87"/>
    </row>
    <row r="563" spans="1:32" s="111" customFormat="1" ht="66.599999999999994" customHeight="1" outlineLevel="1">
      <c r="A563" s="102">
        <v>172</v>
      </c>
      <c r="B563" s="84">
        <f t="shared" si="24"/>
        <v>172</v>
      </c>
      <c r="C563" s="189" t="str">
        <f t="shared" si="25"/>
        <v>IVF172</v>
      </c>
      <c r="D563" s="80" t="s">
        <v>598</v>
      </c>
      <c r="E563" s="102">
        <v>40</v>
      </c>
      <c r="F563" s="101" t="s">
        <v>4</v>
      </c>
      <c r="G563" s="103">
        <v>660</v>
      </c>
      <c r="H563" s="104">
        <f>ROUND(E563*G563,0)</f>
        <v>26400</v>
      </c>
      <c r="I563" s="105">
        <v>19.239999999999998</v>
      </c>
      <c r="J563" s="102" t="str">
        <f>F563</f>
        <v>Sqm</v>
      </c>
      <c r="K563" s="104">
        <f>G563</f>
        <v>660</v>
      </c>
      <c r="L563" s="104">
        <f>ROUND(I563*K563,0)</f>
        <v>12698</v>
      </c>
      <c r="M563" s="106">
        <f>IF(L563&gt;H563,L563-H563,0)</f>
        <v>0</v>
      </c>
      <c r="N563" s="104">
        <f>IF(H563&gt;L563,H563-L563,0)</f>
        <v>13702</v>
      </c>
      <c r="O563" s="83" t="s">
        <v>624</v>
      </c>
      <c r="P563" s="111" t="s">
        <v>229</v>
      </c>
      <c r="R563" s="87"/>
      <c r="S563" s="87"/>
      <c r="T563" s="149"/>
      <c r="U563" s="87"/>
      <c r="V563" s="87"/>
      <c r="W563" s="87"/>
      <c r="X563" s="87"/>
      <c r="Y563" s="87"/>
      <c r="Z563" s="87"/>
      <c r="AA563" s="87"/>
      <c r="AB563" s="87"/>
      <c r="AC563" s="87"/>
      <c r="AD563" s="87"/>
      <c r="AE563" s="87"/>
      <c r="AF563" s="87"/>
    </row>
    <row r="564" spans="1:32" s="111" customFormat="1" ht="15.6" outlineLevel="1">
      <c r="A564" s="82"/>
      <c r="B564" s="84" t="str">
        <f t="shared" si="24"/>
        <v/>
      </c>
      <c r="C564" s="189"/>
      <c r="D564" s="186" t="s">
        <v>690</v>
      </c>
      <c r="E564" s="82"/>
      <c r="F564" s="82"/>
      <c r="G564" s="106"/>
      <c r="H564" s="106"/>
      <c r="I564" s="81"/>
      <c r="J564" s="82"/>
      <c r="K564" s="106"/>
      <c r="L564" s="106"/>
      <c r="M564" s="106"/>
      <c r="N564" s="106"/>
      <c r="O564" s="83"/>
      <c r="P564" s="111" t="s">
        <v>229</v>
      </c>
      <c r="R564" s="87"/>
      <c r="S564" s="87"/>
      <c r="T564" s="149"/>
      <c r="U564" s="87"/>
      <c r="V564" s="87"/>
      <c r="W564" s="87"/>
      <c r="X564" s="87"/>
      <c r="Y564" s="87"/>
      <c r="Z564" s="87"/>
      <c r="AA564" s="87"/>
      <c r="AB564" s="87"/>
      <c r="AC564" s="87"/>
      <c r="AD564" s="87"/>
      <c r="AE564" s="87"/>
      <c r="AF564" s="87"/>
    </row>
    <row r="565" spans="1:32" s="111" customFormat="1" ht="15.6" outlineLevel="1">
      <c r="A565" s="82"/>
      <c r="B565" s="84"/>
      <c r="C565" s="189"/>
      <c r="D565" s="186"/>
      <c r="E565" s="82"/>
      <c r="F565" s="82"/>
      <c r="G565" s="106"/>
      <c r="H565" s="106"/>
      <c r="I565" s="81"/>
      <c r="J565" s="82"/>
      <c r="K565" s="106"/>
      <c r="L565" s="106"/>
      <c r="M565" s="106"/>
      <c r="N565" s="106"/>
      <c r="O565" s="83"/>
      <c r="P565" s="111" t="s">
        <v>229</v>
      </c>
      <c r="R565" s="87"/>
      <c r="S565" s="87"/>
      <c r="T565" s="149"/>
      <c r="U565" s="87"/>
      <c r="V565" s="87"/>
      <c r="W565" s="87"/>
      <c r="X565" s="87"/>
      <c r="Y565" s="87"/>
      <c r="Z565" s="87"/>
      <c r="AA565" s="87"/>
      <c r="AB565" s="87"/>
      <c r="AC565" s="87"/>
      <c r="AD565" s="87"/>
      <c r="AE565" s="87"/>
      <c r="AF565" s="87"/>
    </row>
    <row r="566" spans="1:32" s="111" customFormat="1" ht="379.8" customHeight="1" outlineLevel="1">
      <c r="A566" s="102">
        <v>173</v>
      </c>
      <c r="B566" s="84">
        <f t="shared" si="24"/>
        <v>173</v>
      </c>
      <c r="C566" s="189" t="str">
        <f t="shared" si="25"/>
        <v>IVF173</v>
      </c>
      <c r="D566" s="80" t="s">
        <v>561</v>
      </c>
      <c r="E566" s="102">
        <v>1</v>
      </c>
      <c r="F566" s="101" t="s">
        <v>143</v>
      </c>
      <c r="G566" s="103">
        <v>325000</v>
      </c>
      <c r="H566" s="104">
        <f>ROUND(E566*G566,0)</f>
        <v>325000</v>
      </c>
      <c r="I566" s="105">
        <v>1</v>
      </c>
      <c r="J566" s="102" t="str">
        <f>F566</f>
        <v>Set</v>
      </c>
      <c r="K566" s="104">
        <f>G566</f>
        <v>325000</v>
      </c>
      <c r="L566" s="104">
        <f>ROUND(I566*K566,0)</f>
        <v>325000</v>
      </c>
      <c r="M566" s="106">
        <f>IF(L566&gt;H566,L566-H566,0)</f>
        <v>0</v>
      </c>
      <c r="N566" s="104">
        <f>IF(H566&gt;L566,H566-L566,0)</f>
        <v>0</v>
      </c>
      <c r="O566" s="83" t="s">
        <v>568</v>
      </c>
      <c r="P566" s="111" t="s">
        <v>229</v>
      </c>
      <c r="R566" s="87"/>
      <c r="S566" s="87"/>
      <c r="T566" s="149"/>
      <c r="U566" s="87"/>
      <c r="V566" s="87"/>
      <c r="W566" s="87"/>
      <c r="X566" s="87"/>
      <c r="Y566" s="87"/>
      <c r="Z566" s="87"/>
      <c r="AA566" s="87"/>
      <c r="AB566" s="87"/>
      <c r="AC566" s="87"/>
      <c r="AD566" s="87"/>
      <c r="AE566" s="87"/>
      <c r="AF566" s="87"/>
    </row>
    <row r="567" spans="1:32" s="111" customFormat="1" ht="15.6" outlineLevel="1">
      <c r="A567" s="82"/>
      <c r="B567" s="84" t="str">
        <f t="shared" si="24"/>
        <v/>
      </c>
      <c r="C567" s="189"/>
      <c r="D567" s="186" t="s">
        <v>669</v>
      </c>
      <c r="E567" s="82"/>
      <c r="F567" s="82"/>
      <c r="G567" s="106"/>
      <c r="H567" s="106"/>
      <c r="I567" s="81"/>
      <c r="J567" s="82"/>
      <c r="K567" s="106"/>
      <c r="L567" s="106"/>
      <c r="M567" s="106"/>
      <c r="N567" s="106"/>
      <c r="O567" s="83"/>
      <c r="P567" s="111" t="s">
        <v>229</v>
      </c>
      <c r="R567" s="87"/>
      <c r="S567" s="87"/>
      <c r="T567" s="149"/>
      <c r="U567" s="87"/>
      <c r="V567" s="87"/>
      <c r="W567" s="87"/>
      <c r="X567" s="87"/>
      <c r="Y567" s="87"/>
      <c r="Z567" s="87"/>
      <c r="AA567" s="87"/>
      <c r="AB567" s="87"/>
      <c r="AC567" s="87"/>
      <c r="AD567" s="87"/>
      <c r="AE567" s="87"/>
      <c r="AF567" s="87"/>
    </row>
    <row r="568" spans="1:32" s="111" customFormat="1" ht="15.6" outlineLevel="1">
      <c r="A568" s="82"/>
      <c r="B568" s="84"/>
      <c r="C568" s="189"/>
      <c r="D568" s="186"/>
      <c r="E568" s="82"/>
      <c r="F568" s="82"/>
      <c r="G568" s="106"/>
      <c r="H568" s="106"/>
      <c r="I568" s="81"/>
      <c r="J568" s="82"/>
      <c r="K568" s="106"/>
      <c r="L568" s="106"/>
      <c r="M568" s="106"/>
      <c r="N568" s="106"/>
      <c r="O568" s="83"/>
      <c r="P568" s="111" t="s">
        <v>229</v>
      </c>
      <c r="R568" s="87"/>
      <c r="S568" s="87"/>
      <c r="T568" s="149"/>
      <c r="U568" s="87"/>
      <c r="V568" s="87"/>
      <c r="W568" s="87"/>
      <c r="X568" s="87"/>
      <c r="Y568" s="87"/>
      <c r="Z568" s="87"/>
      <c r="AA568" s="87"/>
      <c r="AB568" s="87"/>
      <c r="AC568" s="87"/>
      <c r="AD568" s="87"/>
      <c r="AE568" s="87"/>
      <c r="AF568" s="87"/>
    </row>
    <row r="569" spans="1:32" s="111" customFormat="1" ht="172.2" customHeight="1" outlineLevel="1">
      <c r="A569" s="102">
        <v>174</v>
      </c>
      <c r="B569" s="84">
        <f t="shared" si="24"/>
        <v>174</v>
      </c>
      <c r="C569" s="189" t="str">
        <f t="shared" si="25"/>
        <v>IVF174</v>
      </c>
      <c r="D569" s="80" t="s">
        <v>144</v>
      </c>
      <c r="E569" s="102">
        <v>2</v>
      </c>
      <c r="F569" s="101" t="s">
        <v>7</v>
      </c>
      <c r="G569" s="103">
        <v>30700</v>
      </c>
      <c r="H569" s="104">
        <f>ROUND(E569*G569,0)</f>
        <v>61400</v>
      </c>
      <c r="I569" s="105">
        <v>1</v>
      </c>
      <c r="J569" s="102" t="str">
        <f>F569</f>
        <v>No</v>
      </c>
      <c r="K569" s="104">
        <f>G569</f>
        <v>30700</v>
      </c>
      <c r="L569" s="104">
        <f>ROUND(I569*K569,0)</f>
        <v>30700</v>
      </c>
      <c r="M569" s="106">
        <f>IF(L569&gt;H569,L569-H569,0)</f>
        <v>0</v>
      </c>
      <c r="N569" s="104">
        <f>IF(H569&gt;L569,H569-L569,0)</f>
        <v>30700</v>
      </c>
      <c r="O569" s="83" t="s">
        <v>624</v>
      </c>
      <c r="P569" s="111" t="s">
        <v>229</v>
      </c>
      <c r="R569" s="87"/>
      <c r="S569" s="87"/>
      <c r="T569" s="149"/>
      <c r="U569" s="87"/>
      <c r="V569" s="87"/>
      <c r="W569" s="87"/>
      <c r="X569" s="87"/>
      <c r="Y569" s="87"/>
      <c r="Z569" s="87"/>
      <c r="AA569" s="87"/>
      <c r="AB569" s="87"/>
      <c r="AC569" s="87"/>
      <c r="AD569" s="87"/>
      <c r="AE569" s="87"/>
      <c r="AF569" s="87"/>
    </row>
    <row r="570" spans="1:32" s="111" customFormat="1" ht="15" customHeight="1" outlineLevel="1">
      <c r="A570" s="102"/>
      <c r="B570" s="84"/>
      <c r="C570" s="189"/>
      <c r="D570" s="186" t="s">
        <v>669</v>
      </c>
      <c r="E570" s="102"/>
      <c r="F570" s="101"/>
      <c r="G570" s="103"/>
      <c r="H570" s="104"/>
      <c r="I570" s="105"/>
      <c r="J570" s="102"/>
      <c r="K570" s="104"/>
      <c r="L570" s="104"/>
      <c r="M570" s="106"/>
      <c r="N570" s="104"/>
      <c r="O570" s="83"/>
      <c r="P570" s="111" t="s">
        <v>229</v>
      </c>
      <c r="R570" s="87"/>
      <c r="S570" s="87"/>
      <c r="T570" s="149"/>
      <c r="U570" s="87"/>
      <c r="V570" s="87"/>
      <c r="W570" s="87"/>
      <c r="X570" s="87"/>
      <c r="Y570" s="87"/>
      <c r="Z570" s="87"/>
      <c r="AA570" s="87"/>
      <c r="AB570" s="87"/>
      <c r="AC570" s="87"/>
      <c r="AD570" s="87"/>
      <c r="AE570" s="87"/>
      <c r="AF570" s="87"/>
    </row>
    <row r="571" spans="1:32" s="111" customFormat="1" ht="12" customHeight="1" outlineLevel="1">
      <c r="A571" s="82"/>
      <c r="B571" s="84" t="str">
        <f t="shared" si="24"/>
        <v/>
      </c>
      <c r="C571" s="189"/>
      <c r="D571" s="80"/>
      <c r="E571" s="82"/>
      <c r="F571" s="82"/>
      <c r="G571" s="106"/>
      <c r="H571" s="106"/>
      <c r="I571" s="81"/>
      <c r="J571" s="82"/>
      <c r="K571" s="106"/>
      <c r="L571" s="106"/>
      <c r="M571" s="106"/>
      <c r="N571" s="106"/>
      <c r="O571" s="83"/>
      <c r="P571" s="111" t="s">
        <v>229</v>
      </c>
      <c r="R571" s="87"/>
      <c r="S571" s="87"/>
      <c r="T571" s="149"/>
      <c r="U571" s="87"/>
      <c r="V571" s="87"/>
      <c r="W571" s="87"/>
      <c r="X571" s="87"/>
      <c r="Y571" s="87"/>
      <c r="Z571" s="87"/>
      <c r="AA571" s="87"/>
      <c r="AB571" s="87"/>
      <c r="AC571" s="87"/>
      <c r="AD571" s="87"/>
      <c r="AE571" s="87"/>
      <c r="AF571" s="87"/>
    </row>
    <row r="572" spans="1:32" s="111" customFormat="1" ht="163.80000000000001" customHeight="1" outlineLevel="1">
      <c r="A572" s="102">
        <v>175</v>
      </c>
      <c r="B572" s="84">
        <f t="shared" si="24"/>
        <v>175</v>
      </c>
      <c r="C572" s="189" t="str">
        <f t="shared" si="25"/>
        <v>IVF175</v>
      </c>
      <c r="D572" s="80" t="s">
        <v>145</v>
      </c>
      <c r="E572" s="102">
        <v>4</v>
      </c>
      <c r="F572" s="101" t="s">
        <v>7</v>
      </c>
      <c r="G572" s="103">
        <v>30700</v>
      </c>
      <c r="H572" s="104">
        <f>ROUND(E572*G572,0)</f>
        <v>122800</v>
      </c>
      <c r="I572" s="105">
        <v>4</v>
      </c>
      <c r="J572" s="102" t="str">
        <f>F572</f>
        <v>No</v>
      </c>
      <c r="K572" s="104">
        <f>G572</f>
        <v>30700</v>
      </c>
      <c r="L572" s="104">
        <f>ROUND(I572*K572,0)</f>
        <v>122800</v>
      </c>
      <c r="M572" s="106">
        <f>IF(L572&gt;H572,L572-H572,0)</f>
        <v>0</v>
      </c>
      <c r="N572" s="104">
        <f>IF(H572&gt;L572,H572-L572,0)</f>
        <v>0</v>
      </c>
      <c r="O572" s="83" t="s">
        <v>568</v>
      </c>
      <c r="P572" s="111" t="s">
        <v>229</v>
      </c>
      <c r="R572" s="87"/>
      <c r="S572" s="87"/>
      <c r="T572" s="149"/>
      <c r="U572" s="87"/>
      <c r="V572" s="87"/>
      <c r="W572" s="87"/>
      <c r="X572" s="87"/>
      <c r="Y572" s="87"/>
      <c r="Z572" s="87"/>
      <c r="AA572" s="87"/>
      <c r="AB572" s="87"/>
      <c r="AC572" s="87"/>
      <c r="AD572" s="87"/>
      <c r="AE572" s="87"/>
      <c r="AF572" s="87"/>
    </row>
    <row r="573" spans="1:32" s="111" customFormat="1" ht="18" customHeight="1" outlineLevel="1">
      <c r="A573" s="102"/>
      <c r="B573" s="84"/>
      <c r="C573" s="189"/>
      <c r="D573" s="186" t="s">
        <v>670</v>
      </c>
      <c r="E573" s="102"/>
      <c r="F573" s="101"/>
      <c r="G573" s="103"/>
      <c r="H573" s="104"/>
      <c r="I573" s="105"/>
      <c r="J573" s="102"/>
      <c r="K573" s="104"/>
      <c r="L573" s="104"/>
      <c r="M573" s="106"/>
      <c r="N573" s="104"/>
      <c r="O573" s="83"/>
      <c r="P573" s="111" t="s">
        <v>229</v>
      </c>
      <c r="R573" s="87"/>
      <c r="S573" s="87"/>
      <c r="T573" s="149"/>
      <c r="U573" s="87"/>
      <c r="V573" s="87"/>
      <c r="W573" s="87"/>
      <c r="X573" s="87"/>
      <c r="Y573" s="87"/>
      <c r="Z573" s="87"/>
      <c r="AA573" s="87"/>
      <c r="AB573" s="87"/>
      <c r="AC573" s="87"/>
      <c r="AD573" s="87"/>
      <c r="AE573" s="87"/>
      <c r="AF573" s="87"/>
    </row>
    <row r="574" spans="1:32" s="111" customFormat="1" ht="12" customHeight="1" outlineLevel="1">
      <c r="A574" s="82"/>
      <c r="B574" s="84" t="str">
        <f t="shared" si="24"/>
        <v/>
      </c>
      <c r="C574" s="189"/>
      <c r="D574" s="80"/>
      <c r="E574" s="82"/>
      <c r="F574" s="82"/>
      <c r="G574" s="106"/>
      <c r="H574" s="106"/>
      <c r="I574" s="81"/>
      <c r="J574" s="82"/>
      <c r="K574" s="106"/>
      <c r="L574" s="106"/>
      <c r="M574" s="106"/>
      <c r="N574" s="106"/>
      <c r="O574" s="83"/>
      <c r="P574" s="111" t="s">
        <v>229</v>
      </c>
      <c r="R574" s="87"/>
      <c r="S574" s="87"/>
      <c r="T574" s="149"/>
      <c r="U574" s="87"/>
      <c r="V574" s="87"/>
      <c r="W574" s="87"/>
      <c r="X574" s="87"/>
      <c r="Y574" s="87"/>
      <c r="Z574" s="87"/>
      <c r="AA574" s="87"/>
      <c r="AB574" s="87"/>
      <c r="AC574" s="87"/>
      <c r="AD574" s="87"/>
      <c r="AE574" s="87"/>
      <c r="AF574" s="87"/>
    </row>
    <row r="575" spans="1:32" s="111" customFormat="1" ht="162.6" customHeight="1" outlineLevel="1">
      <c r="A575" s="102">
        <v>176</v>
      </c>
      <c r="B575" s="84">
        <f t="shared" si="24"/>
        <v>176</v>
      </c>
      <c r="C575" s="189" t="str">
        <f t="shared" si="25"/>
        <v>IVF176</v>
      </c>
      <c r="D575" s="80" t="s">
        <v>599</v>
      </c>
      <c r="E575" s="102">
        <v>4</v>
      </c>
      <c r="F575" s="101" t="s">
        <v>7</v>
      </c>
      <c r="G575" s="103">
        <v>35000</v>
      </c>
      <c r="H575" s="104">
        <f>ROUND(E575*G575,0)</f>
        <v>140000</v>
      </c>
      <c r="I575" s="105">
        <v>4</v>
      </c>
      <c r="J575" s="102" t="str">
        <f>F575</f>
        <v>No</v>
      </c>
      <c r="K575" s="104">
        <f>G575</f>
        <v>35000</v>
      </c>
      <c r="L575" s="104">
        <f>ROUND(I575*K575,0)</f>
        <v>140000</v>
      </c>
      <c r="M575" s="106">
        <f>IF(L575&gt;H575,L575-H575,0)</f>
        <v>0</v>
      </c>
      <c r="N575" s="104">
        <f>IF(H575&gt;L575,H575-L575,0)</f>
        <v>0</v>
      </c>
      <c r="O575" s="740" t="s">
        <v>787</v>
      </c>
      <c r="P575" s="111" t="s">
        <v>229</v>
      </c>
      <c r="R575" s="87"/>
      <c r="S575" s="87"/>
      <c r="T575" s="149"/>
      <c r="U575" s="87"/>
      <c r="V575" s="87"/>
      <c r="W575" s="87"/>
      <c r="X575" s="87"/>
      <c r="Y575" s="87"/>
      <c r="Z575" s="87"/>
      <c r="AA575" s="87"/>
      <c r="AB575" s="87"/>
      <c r="AC575" s="87"/>
      <c r="AD575" s="87"/>
      <c r="AE575" s="87"/>
      <c r="AF575" s="87"/>
    </row>
    <row r="576" spans="1:32" s="111" customFormat="1" ht="15.6" outlineLevel="1">
      <c r="A576" s="82"/>
      <c r="B576" s="84" t="str">
        <f t="shared" si="24"/>
        <v/>
      </c>
      <c r="C576" s="189"/>
      <c r="D576" s="110" t="s">
        <v>184</v>
      </c>
      <c r="E576" s="82"/>
      <c r="F576" s="82"/>
      <c r="G576" s="106"/>
      <c r="H576" s="106"/>
      <c r="I576" s="81">
        <v>1</v>
      </c>
      <c r="J576" s="82" t="s">
        <v>7</v>
      </c>
      <c r="K576" s="103">
        <v>35000</v>
      </c>
      <c r="L576" s="104">
        <f>ROUND(I576*K576,0)</f>
        <v>35000</v>
      </c>
      <c r="M576" s="106">
        <f>IF(L576&gt;H576,L576-H576,0)</f>
        <v>35000</v>
      </c>
      <c r="N576" s="104">
        <f>IF(H576&gt;L576,H576-L576,0)</f>
        <v>0</v>
      </c>
      <c r="O576" s="741"/>
      <c r="P576" s="111" t="s">
        <v>229</v>
      </c>
      <c r="R576" s="87"/>
      <c r="S576" s="87"/>
      <c r="T576" s="149"/>
      <c r="U576" s="87"/>
      <c r="V576" s="87"/>
      <c r="W576" s="87"/>
      <c r="X576" s="87"/>
      <c r="Y576" s="87"/>
      <c r="Z576" s="87"/>
      <c r="AA576" s="87"/>
      <c r="AB576" s="87"/>
      <c r="AC576" s="87"/>
      <c r="AD576" s="87"/>
      <c r="AE576" s="87"/>
      <c r="AF576" s="87"/>
    </row>
    <row r="577" spans="1:32" s="111" customFormat="1" ht="15.6" outlineLevel="1">
      <c r="A577" s="82"/>
      <c r="B577" s="84"/>
      <c r="C577" s="189"/>
      <c r="D577" s="186" t="s">
        <v>670</v>
      </c>
      <c r="E577" s="82"/>
      <c r="F577" s="82"/>
      <c r="G577" s="106"/>
      <c r="H577" s="106"/>
      <c r="I577" s="81"/>
      <c r="J577" s="82"/>
      <c r="K577" s="103"/>
      <c r="L577" s="104"/>
      <c r="M577" s="106"/>
      <c r="N577" s="104"/>
      <c r="O577" s="261"/>
      <c r="P577" s="111" t="s">
        <v>229</v>
      </c>
      <c r="R577" s="87"/>
      <c r="S577" s="87"/>
      <c r="T577" s="149"/>
      <c r="U577" s="87"/>
      <c r="V577" s="87"/>
      <c r="W577" s="87"/>
      <c r="X577" s="87"/>
      <c r="Y577" s="87"/>
      <c r="Z577" s="87"/>
      <c r="AA577" s="87"/>
      <c r="AB577" s="87"/>
      <c r="AC577" s="87"/>
      <c r="AD577" s="87"/>
      <c r="AE577" s="87"/>
      <c r="AF577" s="87"/>
    </row>
    <row r="578" spans="1:32" s="111" customFormat="1" ht="10.95" customHeight="1" outlineLevel="1">
      <c r="A578" s="82"/>
      <c r="B578" s="84" t="str">
        <f t="shared" si="24"/>
        <v/>
      </c>
      <c r="C578" s="189"/>
      <c r="D578" s="110"/>
      <c r="E578" s="82"/>
      <c r="F578" s="82"/>
      <c r="G578" s="106"/>
      <c r="H578" s="106"/>
      <c r="I578" s="81"/>
      <c r="J578" s="82"/>
      <c r="K578" s="103"/>
      <c r="L578" s="104"/>
      <c r="M578" s="106"/>
      <c r="N578" s="104"/>
      <c r="O578" s="83"/>
      <c r="P578" s="111" t="s">
        <v>229</v>
      </c>
      <c r="R578" s="87"/>
      <c r="S578" s="87"/>
      <c r="T578" s="149"/>
      <c r="U578" s="87"/>
      <c r="V578" s="87"/>
      <c r="W578" s="87"/>
      <c r="X578" s="87"/>
      <c r="Y578" s="87"/>
      <c r="Z578" s="87"/>
      <c r="AA578" s="87"/>
      <c r="AB578" s="87"/>
      <c r="AC578" s="87"/>
      <c r="AD578" s="87"/>
      <c r="AE578" s="87"/>
      <c r="AF578" s="87"/>
    </row>
    <row r="579" spans="1:32" s="111" customFormat="1" ht="168" customHeight="1" outlineLevel="1">
      <c r="A579" s="102">
        <v>177</v>
      </c>
      <c r="B579" s="84">
        <f t="shared" si="24"/>
        <v>177</v>
      </c>
      <c r="C579" s="189" t="str">
        <f t="shared" si="25"/>
        <v>IVF177</v>
      </c>
      <c r="D579" s="80" t="s">
        <v>600</v>
      </c>
      <c r="E579" s="102">
        <v>1</v>
      </c>
      <c r="F579" s="101" t="s">
        <v>7</v>
      </c>
      <c r="G579" s="103">
        <v>50000</v>
      </c>
      <c r="H579" s="104">
        <f>ROUND(E579*G579,0)</f>
        <v>50000</v>
      </c>
      <c r="I579" s="105">
        <v>1</v>
      </c>
      <c r="J579" s="102" t="str">
        <f>F579</f>
        <v>No</v>
      </c>
      <c r="K579" s="104">
        <f>G579</f>
        <v>50000</v>
      </c>
      <c r="L579" s="104">
        <f>ROUND(I579*K579,0)</f>
        <v>50000</v>
      </c>
      <c r="M579" s="106">
        <f>IF(L579&gt;H579,L579-H579,0)</f>
        <v>0</v>
      </c>
      <c r="N579" s="104">
        <f>IF(H579&gt;L579,H579-L579,0)</f>
        <v>0</v>
      </c>
      <c r="O579" s="83" t="s">
        <v>624</v>
      </c>
      <c r="P579" s="111" t="s">
        <v>229</v>
      </c>
      <c r="R579" s="87"/>
      <c r="S579" s="87"/>
      <c r="T579" s="149"/>
      <c r="U579" s="87"/>
      <c r="V579" s="87"/>
      <c r="W579" s="87"/>
      <c r="X579" s="87"/>
      <c r="Y579" s="87"/>
      <c r="Z579" s="87"/>
      <c r="AA579" s="87"/>
      <c r="AB579" s="87"/>
      <c r="AC579" s="87"/>
      <c r="AD579" s="87"/>
      <c r="AE579" s="87"/>
      <c r="AF579" s="87"/>
    </row>
    <row r="580" spans="1:32" s="111" customFormat="1" ht="15.6" outlineLevel="1">
      <c r="A580" s="102"/>
      <c r="B580" s="84"/>
      <c r="C580" s="189"/>
      <c r="D580" s="186" t="s">
        <v>670</v>
      </c>
      <c r="E580" s="102"/>
      <c r="F580" s="101"/>
      <c r="G580" s="103"/>
      <c r="H580" s="104"/>
      <c r="I580" s="105"/>
      <c r="J580" s="102"/>
      <c r="K580" s="104"/>
      <c r="L580" s="104"/>
      <c r="M580" s="106"/>
      <c r="N580" s="104"/>
      <c r="O580" s="83"/>
      <c r="P580" s="111" t="s">
        <v>229</v>
      </c>
      <c r="R580" s="87"/>
      <c r="S580" s="87"/>
      <c r="T580" s="149"/>
      <c r="U580" s="87"/>
      <c r="V580" s="87"/>
      <c r="W580" s="87"/>
      <c r="X580" s="87"/>
      <c r="Y580" s="87"/>
      <c r="Z580" s="87"/>
      <c r="AA580" s="87"/>
      <c r="AB580" s="87"/>
      <c r="AC580" s="87"/>
      <c r="AD580" s="87"/>
      <c r="AE580" s="87"/>
      <c r="AF580" s="87"/>
    </row>
    <row r="581" spans="1:32" s="111" customFormat="1" outlineLevel="1">
      <c r="A581" s="82"/>
      <c r="B581" s="84" t="str">
        <f t="shared" si="24"/>
        <v/>
      </c>
      <c r="C581" s="189"/>
      <c r="D581" s="80"/>
      <c r="E581" s="82"/>
      <c r="F581" s="82"/>
      <c r="G581" s="106"/>
      <c r="H581" s="106"/>
      <c r="I581" s="81"/>
      <c r="J581" s="82"/>
      <c r="K581" s="106"/>
      <c r="L581" s="106"/>
      <c r="M581" s="106"/>
      <c r="N581" s="106"/>
      <c r="O581" s="83"/>
      <c r="P581" s="111" t="s">
        <v>229</v>
      </c>
      <c r="R581" s="87"/>
      <c r="S581" s="87"/>
      <c r="T581" s="149"/>
      <c r="U581" s="87"/>
      <c r="V581" s="87"/>
      <c r="W581" s="87"/>
      <c r="X581" s="87"/>
      <c r="Y581" s="87"/>
      <c r="Z581" s="87"/>
      <c r="AA581" s="87"/>
      <c r="AB581" s="87"/>
      <c r="AC581" s="87"/>
      <c r="AD581" s="87"/>
      <c r="AE581" s="87"/>
      <c r="AF581" s="87"/>
    </row>
    <row r="582" spans="1:32" s="111" customFormat="1" ht="281.39999999999998" customHeight="1" outlineLevel="1">
      <c r="A582" s="102">
        <v>178</v>
      </c>
      <c r="B582" s="84">
        <f t="shared" si="24"/>
        <v>178</v>
      </c>
      <c r="C582" s="189" t="str">
        <f t="shared" si="25"/>
        <v>IVF178</v>
      </c>
      <c r="D582" s="80" t="s">
        <v>146</v>
      </c>
      <c r="E582" s="102">
        <v>1</v>
      </c>
      <c r="F582" s="101" t="s">
        <v>55</v>
      </c>
      <c r="G582" s="103">
        <v>400000</v>
      </c>
      <c r="H582" s="104">
        <f>ROUND(E582*G582,0)</f>
        <v>400000</v>
      </c>
      <c r="I582" s="105">
        <v>1</v>
      </c>
      <c r="J582" s="102" t="str">
        <f>F582</f>
        <v>Lot</v>
      </c>
      <c r="K582" s="104">
        <f>G582</f>
        <v>400000</v>
      </c>
      <c r="L582" s="104">
        <f>ROUND(I582*K582,0)</f>
        <v>400000</v>
      </c>
      <c r="M582" s="106">
        <f>IF(L582&gt;H582,L582-H582,0)</f>
        <v>0</v>
      </c>
      <c r="N582" s="104">
        <f>IF(H582&gt;L582,H582-L582,0)</f>
        <v>0</v>
      </c>
      <c r="O582" s="83" t="s">
        <v>624</v>
      </c>
      <c r="P582" s="111" t="s">
        <v>229</v>
      </c>
      <c r="R582" s="87"/>
      <c r="S582" s="87"/>
      <c r="T582" s="149"/>
      <c r="U582" s="87"/>
      <c r="V582" s="87"/>
      <c r="W582" s="87"/>
      <c r="X582" s="87"/>
      <c r="Y582" s="87"/>
      <c r="Z582" s="87"/>
      <c r="AA582" s="87"/>
      <c r="AB582" s="87"/>
      <c r="AC582" s="87"/>
      <c r="AD582" s="87"/>
      <c r="AE582" s="87"/>
      <c r="AF582" s="87"/>
    </row>
    <row r="583" spans="1:32" s="111" customFormat="1" ht="15.6" outlineLevel="1">
      <c r="A583" s="102"/>
      <c r="B583" s="84"/>
      <c r="C583" s="189"/>
      <c r="D583" s="186" t="s">
        <v>675</v>
      </c>
      <c r="E583" s="102"/>
      <c r="F583" s="101"/>
      <c r="G583" s="103"/>
      <c r="H583" s="104"/>
      <c r="I583" s="105"/>
      <c r="J583" s="102"/>
      <c r="K583" s="104"/>
      <c r="L583" s="104"/>
      <c r="M583" s="106"/>
      <c r="N583" s="104"/>
      <c r="O583" s="83"/>
      <c r="P583" s="111" t="s">
        <v>229</v>
      </c>
      <c r="R583" s="87"/>
      <c r="S583" s="87"/>
      <c r="T583" s="149"/>
      <c r="U583" s="87"/>
      <c r="V583" s="87"/>
      <c r="W583" s="87"/>
      <c r="X583" s="87"/>
      <c r="Y583" s="87"/>
      <c r="Z583" s="87"/>
      <c r="AA583" s="87"/>
      <c r="AB583" s="87"/>
      <c r="AC583" s="87"/>
      <c r="AD583" s="87"/>
      <c r="AE583" s="87"/>
      <c r="AF583" s="87"/>
    </row>
    <row r="584" spans="1:32" s="186" customFormat="1" ht="15.6" outlineLevel="1">
      <c r="P584" s="111" t="s">
        <v>229</v>
      </c>
    </row>
    <row r="585" spans="1:32" s="111" customFormat="1" ht="72.599999999999994" customHeight="1" outlineLevel="1">
      <c r="A585" s="102">
        <v>179</v>
      </c>
      <c r="B585" s="84">
        <f t="shared" si="24"/>
        <v>179</v>
      </c>
      <c r="C585" s="189" t="str">
        <f t="shared" si="25"/>
        <v>IVF179</v>
      </c>
      <c r="D585" s="80" t="s">
        <v>147</v>
      </c>
      <c r="E585" s="102">
        <v>10</v>
      </c>
      <c r="F585" s="101" t="s">
        <v>143</v>
      </c>
      <c r="G585" s="103">
        <v>6191</v>
      </c>
      <c r="H585" s="104">
        <f>ROUND(E585*G585,0)</f>
        <v>61910</v>
      </c>
      <c r="I585" s="105">
        <v>10</v>
      </c>
      <c r="J585" s="102" t="str">
        <f>F585</f>
        <v>Set</v>
      </c>
      <c r="K585" s="104">
        <f>G585</f>
        <v>6191</v>
      </c>
      <c r="L585" s="104">
        <f t="shared" ref="L585:L593" si="26">ROUND(I585*K585,0)</f>
        <v>61910</v>
      </c>
      <c r="M585" s="106">
        <f t="shared" ref="M585:M593" si="27">IF(L585&gt;H585,L585-H585,0)</f>
        <v>0</v>
      </c>
      <c r="N585" s="104">
        <f t="shared" ref="N585:N593" si="28">IF(H585&gt;L585,H585-L585,0)</f>
        <v>0</v>
      </c>
      <c r="O585" s="740" t="s">
        <v>788</v>
      </c>
      <c r="P585" s="111" t="s">
        <v>229</v>
      </c>
      <c r="R585" s="87"/>
      <c r="S585" s="87"/>
      <c r="T585" s="149"/>
      <c r="U585" s="87"/>
      <c r="V585" s="87"/>
      <c r="W585" s="87"/>
      <c r="X585" s="87"/>
      <c r="Y585" s="87"/>
      <c r="Z585" s="87"/>
      <c r="AA585" s="87"/>
      <c r="AB585" s="87"/>
      <c r="AC585" s="87"/>
      <c r="AD585" s="87"/>
      <c r="AE585" s="87"/>
      <c r="AF585" s="87"/>
    </row>
    <row r="586" spans="1:32" s="111" customFormat="1" ht="15.6" outlineLevel="1">
      <c r="A586" s="82"/>
      <c r="B586" s="84" t="str">
        <f t="shared" si="24"/>
        <v/>
      </c>
      <c r="C586" s="189"/>
      <c r="D586" s="110" t="s">
        <v>184</v>
      </c>
      <c r="E586" s="82"/>
      <c r="F586" s="82"/>
      <c r="G586" s="106"/>
      <c r="H586" s="106"/>
      <c r="I586" s="81">
        <v>1</v>
      </c>
      <c r="J586" s="82" t="s">
        <v>143</v>
      </c>
      <c r="K586" s="103">
        <v>6191</v>
      </c>
      <c r="L586" s="104">
        <f t="shared" si="26"/>
        <v>6191</v>
      </c>
      <c r="M586" s="106">
        <f t="shared" si="27"/>
        <v>6191</v>
      </c>
      <c r="N586" s="104">
        <f t="shared" si="28"/>
        <v>0</v>
      </c>
      <c r="O586" s="741"/>
      <c r="P586" s="111" t="s">
        <v>229</v>
      </c>
      <c r="R586" s="87"/>
      <c r="S586" s="87"/>
      <c r="T586" s="149"/>
      <c r="U586" s="87"/>
      <c r="V586" s="87"/>
      <c r="W586" s="87"/>
      <c r="X586" s="87"/>
      <c r="Y586" s="87"/>
      <c r="Z586" s="87"/>
      <c r="AA586" s="87"/>
      <c r="AB586" s="87"/>
      <c r="AC586" s="87"/>
      <c r="AD586" s="87"/>
      <c r="AE586" s="87"/>
      <c r="AF586" s="87"/>
    </row>
    <row r="587" spans="1:32" s="111" customFormat="1" ht="15.6" outlineLevel="1">
      <c r="A587" s="82"/>
      <c r="B587" s="84"/>
      <c r="C587" s="189"/>
      <c r="D587" s="186" t="s">
        <v>675</v>
      </c>
      <c r="E587" s="82"/>
      <c r="F587" s="82"/>
      <c r="G587" s="106"/>
      <c r="H587" s="106"/>
      <c r="I587" s="81"/>
      <c r="J587" s="82"/>
      <c r="K587" s="103"/>
      <c r="L587" s="104"/>
      <c r="M587" s="106"/>
      <c r="N587" s="104"/>
      <c r="O587" s="261"/>
      <c r="P587" s="111" t="s">
        <v>229</v>
      </c>
      <c r="R587" s="87"/>
      <c r="S587" s="87"/>
      <c r="T587" s="149"/>
      <c r="U587" s="87"/>
      <c r="V587" s="87"/>
      <c r="W587" s="87"/>
      <c r="X587" s="87"/>
      <c r="Y587" s="87"/>
      <c r="Z587" s="87"/>
      <c r="AA587" s="87"/>
      <c r="AB587" s="87"/>
      <c r="AC587" s="87"/>
      <c r="AD587" s="87"/>
      <c r="AE587" s="87"/>
      <c r="AF587" s="87"/>
    </row>
    <row r="588" spans="1:32" s="111" customFormat="1" ht="15.6" outlineLevel="1">
      <c r="A588" s="82"/>
      <c r="B588" s="84" t="str">
        <f t="shared" si="24"/>
        <v/>
      </c>
      <c r="C588" s="189"/>
      <c r="D588" s="110"/>
      <c r="E588" s="82"/>
      <c r="F588" s="82"/>
      <c r="G588" s="106"/>
      <c r="H588" s="106"/>
      <c r="I588" s="81"/>
      <c r="J588" s="82"/>
      <c r="K588" s="103"/>
      <c r="L588" s="104"/>
      <c r="M588" s="106"/>
      <c r="N588" s="104"/>
      <c r="O588" s="83"/>
      <c r="P588" s="111" t="s">
        <v>229</v>
      </c>
      <c r="R588" s="87"/>
      <c r="S588" s="87"/>
      <c r="T588" s="149"/>
      <c r="U588" s="87"/>
      <c r="V588" s="87"/>
      <c r="W588" s="87"/>
      <c r="X588" s="87"/>
      <c r="Y588" s="87"/>
      <c r="Z588" s="87"/>
      <c r="AA588" s="87"/>
      <c r="AB588" s="87"/>
      <c r="AC588" s="87"/>
      <c r="AD588" s="87"/>
      <c r="AE588" s="87"/>
      <c r="AF588" s="87"/>
    </row>
    <row r="589" spans="1:32" s="111" customFormat="1" ht="67.8" customHeight="1" outlineLevel="1">
      <c r="A589" s="102">
        <v>180</v>
      </c>
      <c r="B589" s="84">
        <f t="shared" si="24"/>
        <v>180</v>
      </c>
      <c r="C589" s="189" t="str">
        <f t="shared" si="25"/>
        <v>IVF180</v>
      </c>
      <c r="D589" s="80" t="s">
        <v>148</v>
      </c>
      <c r="E589" s="102">
        <v>150</v>
      </c>
      <c r="F589" s="101" t="s">
        <v>3</v>
      </c>
      <c r="G589" s="103">
        <v>320</v>
      </c>
      <c r="H589" s="104">
        <f>ROUND(E589*G589,0)</f>
        <v>48000</v>
      </c>
      <c r="I589" s="105">
        <v>150</v>
      </c>
      <c r="J589" s="102" t="str">
        <f>F589</f>
        <v>Rmt</v>
      </c>
      <c r="K589" s="104">
        <f>G589</f>
        <v>320</v>
      </c>
      <c r="L589" s="104">
        <f t="shared" si="26"/>
        <v>48000</v>
      </c>
      <c r="M589" s="106">
        <f t="shared" si="27"/>
        <v>0</v>
      </c>
      <c r="N589" s="104">
        <f t="shared" si="28"/>
        <v>0</v>
      </c>
      <c r="O589" s="740" t="s">
        <v>788</v>
      </c>
      <c r="P589" s="111" t="s">
        <v>229</v>
      </c>
      <c r="R589" s="87"/>
      <c r="S589" s="87"/>
      <c r="T589" s="149"/>
      <c r="U589" s="87"/>
      <c r="V589" s="87"/>
      <c r="W589" s="87"/>
      <c r="X589" s="87"/>
      <c r="Y589" s="87"/>
      <c r="Z589" s="87"/>
      <c r="AA589" s="87"/>
      <c r="AB589" s="87"/>
      <c r="AC589" s="87"/>
      <c r="AD589" s="87"/>
      <c r="AE589" s="87"/>
      <c r="AF589" s="87"/>
    </row>
    <row r="590" spans="1:32" s="111" customFormat="1" ht="15.6" outlineLevel="1">
      <c r="A590" s="82"/>
      <c r="B590" s="84" t="str">
        <f t="shared" si="24"/>
        <v/>
      </c>
      <c r="C590" s="189"/>
      <c r="D590" s="110" t="s">
        <v>184</v>
      </c>
      <c r="E590" s="82"/>
      <c r="F590" s="82"/>
      <c r="G590" s="106"/>
      <c r="H590" s="106"/>
      <c r="I590" s="81">
        <v>15</v>
      </c>
      <c r="J590" s="82" t="s">
        <v>3</v>
      </c>
      <c r="K590" s="103">
        <v>320</v>
      </c>
      <c r="L590" s="104">
        <f t="shared" si="26"/>
        <v>4800</v>
      </c>
      <c r="M590" s="106">
        <f t="shared" si="27"/>
        <v>4800</v>
      </c>
      <c r="N590" s="104">
        <f t="shared" si="28"/>
        <v>0</v>
      </c>
      <c r="O590" s="741"/>
      <c r="P590" s="111" t="s">
        <v>229</v>
      </c>
      <c r="R590" s="87"/>
      <c r="S590" s="87"/>
      <c r="T590" s="149"/>
      <c r="U590" s="87"/>
      <c r="V590" s="87"/>
      <c r="W590" s="87"/>
      <c r="X590" s="87"/>
      <c r="Y590" s="87"/>
      <c r="Z590" s="87"/>
      <c r="AA590" s="87"/>
      <c r="AB590" s="87"/>
      <c r="AC590" s="87"/>
      <c r="AD590" s="87"/>
      <c r="AE590" s="87"/>
      <c r="AF590" s="87"/>
    </row>
    <row r="591" spans="1:32" s="111" customFormat="1" ht="15.6" outlineLevel="1">
      <c r="A591" s="82"/>
      <c r="B591" s="84" t="str">
        <f t="shared" si="24"/>
        <v/>
      </c>
      <c r="C591" s="189"/>
      <c r="D591" s="110"/>
      <c r="E591" s="82"/>
      <c r="F591" s="82"/>
      <c r="G591" s="106"/>
      <c r="H591" s="106"/>
      <c r="I591" s="81"/>
      <c r="J591" s="82"/>
      <c r="K591" s="103"/>
      <c r="L591" s="104"/>
      <c r="M591" s="106"/>
      <c r="N591" s="104"/>
      <c r="O591" s="83"/>
      <c r="P591" s="111" t="s">
        <v>229</v>
      </c>
      <c r="R591" s="87"/>
      <c r="S591" s="87"/>
      <c r="T591" s="149"/>
      <c r="U591" s="87"/>
      <c r="V591" s="87"/>
      <c r="W591" s="87"/>
      <c r="X591" s="87"/>
      <c r="Y591" s="87"/>
      <c r="Z591" s="87"/>
      <c r="AA591" s="87"/>
      <c r="AB591" s="87"/>
      <c r="AC591" s="87"/>
      <c r="AD591" s="87"/>
      <c r="AE591" s="87"/>
      <c r="AF591" s="87"/>
    </row>
    <row r="592" spans="1:32" s="111" customFormat="1" ht="64.8" customHeight="1" outlineLevel="1">
      <c r="A592" s="102">
        <v>181</v>
      </c>
      <c r="B592" s="84">
        <f t="shared" si="24"/>
        <v>181</v>
      </c>
      <c r="C592" s="189" t="str">
        <f t="shared" si="25"/>
        <v>IVF181</v>
      </c>
      <c r="D592" s="80" t="s">
        <v>149</v>
      </c>
      <c r="E592" s="102">
        <v>100</v>
      </c>
      <c r="F592" s="101" t="s">
        <v>3</v>
      </c>
      <c r="G592" s="103">
        <v>255</v>
      </c>
      <c r="H592" s="104">
        <f>ROUND(E592*G592,0)</f>
        <v>25500</v>
      </c>
      <c r="I592" s="105">
        <v>100</v>
      </c>
      <c r="J592" s="102" t="str">
        <f>F592</f>
        <v>Rmt</v>
      </c>
      <c r="K592" s="104">
        <f>G592</f>
        <v>255</v>
      </c>
      <c r="L592" s="104">
        <f t="shared" si="26"/>
        <v>25500</v>
      </c>
      <c r="M592" s="106">
        <f t="shared" si="27"/>
        <v>0</v>
      </c>
      <c r="N592" s="104">
        <f t="shared" si="28"/>
        <v>0</v>
      </c>
      <c r="O592" s="740" t="s">
        <v>749</v>
      </c>
      <c r="P592" s="111" t="s">
        <v>229</v>
      </c>
      <c r="R592" s="87"/>
      <c r="S592" s="87"/>
      <c r="T592" s="149"/>
      <c r="U592" s="87"/>
      <c r="V592" s="87"/>
      <c r="W592" s="87"/>
      <c r="X592" s="87"/>
      <c r="Y592" s="87"/>
      <c r="Z592" s="87"/>
      <c r="AA592" s="87"/>
      <c r="AB592" s="87"/>
      <c r="AC592" s="87"/>
      <c r="AD592" s="87"/>
      <c r="AE592" s="87"/>
      <c r="AF592" s="87"/>
    </row>
    <row r="593" spans="1:32" s="111" customFormat="1" ht="15.6" outlineLevel="1">
      <c r="A593" s="82"/>
      <c r="B593" s="84" t="str">
        <f t="shared" si="24"/>
        <v/>
      </c>
      <c r="C593" s="189"/>
      <c r="D593" s="110" t="s">
        <v>184</v>
      </c>
      <c r="E593" s="82"/>
      <c r="F593" s="82"/>
      <c r="G593" s="106"/>
      <c r="H593" s="106"/>
      <c r="I593" s="81">
        <v>20</v>
      </c>
      <c r="J593" s="82" t="s">
        <v>3</v>
      </c>
      <c r="K593" s="103">
        <v>255</v>
      </c>
      <c r="L593" s="104">
        <f t="shared" si="26"/>
        <v>5100</v>
      </c>
      <c r="M593" s="106">
        <f t="shared" si="27"/>
        <v>5100</v>
      </c>
      <c r="N593" s="104">
        <f t="shared" si="28"/>
        <v>0</v>
      </c>
      <c r="O593" s="741"/>
      <c r="P593" s="111" t="s">
        <v>229</v>
      </c>
      <c r="R593" s="87"/>
      <c r="S593" s="87"/>
      <c r="T593" s="149"/>
      <c r="U593" s="87"/>
      <c r="V593" s="87"/>
      <c r="W593" s="87"/>
      <c r="X593" s="87"/>
      <c r="Y593" s="87"/>
      <c r="Z593" s="87"/>
      <c r="AA593" s="87"/>
      <c r="AB593" s="87"/>
      <c r="AC593" s="87"/>
      <c r="AD593" s="87"/>
      <c r="AE593" s="87"/>
      <c r="AF593" s="87"/>
    </row>
    <row r="594" spans="1:32" s="111" customFormat="1" ht="15.6">
      <c r="A594" s="82"/>
      <c r="B594" s="84" t="str">
        <f t="shared" si="24"/>
        <v/>
      </c>
      <c r="C594" s="189"/>
      <c r="D594" s="80"/>
      <c r="E594" s="82"/>
      <c r="F594" s="82"/>
      <c r="G594" s="106"/>
      <c r="H594" s="106"/>
      <c r="I594" s="81"/>
      <c r="J594" s="82"/>
      <c r="K594" s="146" t="s">
        <v>218</v>
      </c>
      <c r="L594" s="147">
        <f>SUM(L492:L593)</f>
        <v>3839121</v>
      </c>
      <c r="M594" s="147">
        <f>SUM(M492:M593)</f>
        <v>355055</v>
      </c>
      <c r="N594" s="147">
        <f>SUM(N492:N593)</f>
        <v>395819</v>
      </c>
      <c r="O594" s="83"/>
      <c r="R594" s="87"/>
      <c r="S594" s="87"/>
      <c r="T594" s="149"/>
      <c r="U594" s="87"/>
      <c r="V594" s="87"/>
      <c r="W594" s="87"/>
      <c r="X594" s="87"/>
      <c r="Y594" s="87"/>
      <c r="Z594" s="87"/>
      <c r="AA594" s="87"/>
      <c r="AB594" s="87"/>
      <c r="AC594" s="87"/>
      <c r="AD594" s="87"/>
      <c r="AE594" s="87"/>
      <c r="AF594" s="87"/>
    </row>
    <row r="595" spans="1:32" ht="15.6">
      <c r="A595" s="286"/>
      <c r="B595" s="283"/>
      <c r="C595" s="284"/>
      <c r="D595" s="285"/>
      <c r="E595" s="286"/>
      <c r="F595" s="286"/>
      <c r="G595" s="287"/>
      <c r="H595" s="287"/>
      <c r="I595" s="288"/>
      <c r="J595" s="286"/>
      <c r="K595" s="289"/>
      <c r="L595" s="290"/>
      <c r="M595" s="290"/>
      <c r="N595" s="290"/>
      <c r="O595" s="298"/>
      <c r="P595" s="89"/>
      <c r="Q595" s="84"/>
      <c r="R595" s="85"/>
      <c r="S595" s="85"/>
      <c r="T595" s="85"/>
      <c r="U595" s="112"/>
      <c r="V595" s="108"/>
      <c r="W595" s="109"/>
      <c r="X595" s="85"/>
      <c r="Y595" s="85"/>
      <c r="Z595" s="85"/>
      <c r="AA595" s="85"/>
      <c r="AB595" s="85"/>
      <c r="AC595" s="85"/>
      <c r="AD595" s="85"/>
    </row>
    <row r="596" spans="1:32" ht="15.6">
      <c r="A596" s="292"/>
      <c r="B596" s="111"/>
      <c r="C596" s="203"/>
      <c r="E596" s="292"/>
      <c r="F596" s="292"/>
      <c r="G596" s="304"/>
      <c r="H596" s="304"/>
      <c r="I596" s="293"/>
      <c r="J596" s="292"/>
      <c r="K596" s="294"/>
      <c r="L596" s="295"/>
      <c r="M596" s="295"/>
      <c r="N596" s="295"/>
      <c r="P596" s="89"/>
      <c r="Q596" s="84"/>
      <c r="R596" s="85"/>
      <c r="S596" s="85"/>
      <c r="T596" s="85"/>
      <c r="U596" s="112"/>
      <c r="V596" s="108"/>
      <c r="W596" s="109"/>
      <c r="X596" s="85"/>
      <c r="Y596" s="85"/>
      <c r="Z596" s="85"/>
      <c r="AA596" s="85"/>
      <c r="AB596" s="85"/>
      <c r="AC596" s="85"/>
      <c r="AD596" s="85"/>
    </row>
    <row r="597" spans="1:32" ht="15.6">
      <c r="A597" s="292"/>
      <c r="B597" s="111"/>
      <c r="C597" s="203"/>
      <c r="E597" s="292"/>
      <c r="F597" s="292"/>
      <c r="G597" s="304"/>
      <c r="H597" s="304"/>
      <c r="I597" s="293"/>
      <c r="J597" s="292"/>
      <c r="K597" s="294"/>
      <c r="L597" s="295"/>
      <c r="M597" s="295"/>
      <c r="N597" s="295"/>
      <c r="P597" s="89"/>
      <c r="Q597" s="84"/>
      <c r="R597" s="85"/>
      <c r="S597" s="85"/>
      <c r="T597" s="85"/>
      <c r="U597" s="112"/>
      <c r="V597" s="108"/>
      <c r="W597" s="109"/>
      <c r="X597" s="85"/>
      <c r="Y597" s="85"/>
      <c r="Z597" s="85"/>
      <c r="AA597" s="85"/>
      <c r="AB597" s="85"/>
      <c r="AC597" s="85"/>
      <c r="AD597" s="85"/>
    </row>
    <row r="598" spans="1:32" ht="15.6">
      <c r="A598" s="291" t="s">
        <v>805</v>
      </c>
      <c r="B598" s="111"/>
      <c r="D598" s="87"/>
      <c r="E598" s="297" t="s">
        <v>804</v>
      </c>
      <c r="F598" s="292"/>
      <c r="H598" s="291" t="s">
        <v>802</v>
      </c>
      <c r="I598" s="293"/>
      <c r="J598" s="292"/>
      <c r="K598" s="294"/>
      <c r="L598" s="87"/>
      <c r="M598" s="295"/>
      <c r="N598" s="296" t="s">
        <v>803</v>
      </c>
      <c r="P598" s="89"/>
      <c r="Q598" s="84"/>
      <c r="R598" s="85"/>
      <c r="S598" s="85"/>
      <c r="T598" s="85"/>
      <c r="U598" s="112"/>
      <c r="V598" s="108"/>
      <c r="W598" s="109"/>
      <c r="X598" s="85"/>
      <c r="Y598" s="85"/>
      <c r="Z598" s="85"/>
      <c r="AA598" s="85"/>
      <c r="AB598" s="85"/>
      <c r="AC598" s="85"/>
      <c r="AD598" s="85"/>
    </row>
    <row r="599" spans="1:32" ht="15.6">
      <c r="A599" s="291" t="s">
        <v>806</v>
      </c>
      <c r="B599" s="111"/>
      <c r="D599" s="87"/>
      <c r="E599" s="297" t="s">
        <v>794</v>
      </c>
      <c r="F599" s="292"/>
      <c r="H599" s="291" t="s">
        <v>795</v>
      </c>
      <c r="I599" s="293"/>
      <c r="J599" s="292"/>
      <c r="K599" s="294"/>
      <c r="L599" s="87"/>
      <c r="M599" s="295"/>
      <c r="N599" s="296" t="s">
        <v>796</v>
      </c>
      <c r="P599" s="89"/>
      <c r="Q599" s="84"/>
      <c r="R599" s="85"/>
      <c r="S599" s="85"/>
      <c r="T599" s="85"/>
      <c r="U599" s="112"/>
      <c r="V599" s="108"/>
      <c r="W599" s="109"/>
      <c r="X599" s="85"/>
      <c r="Y599" s="85"/>
      <c r="Z599" s="85"/>
      <c r="AA599" s="85"/>
      <c r="AB599" s="85"/>
      <c r="AC599" s="85"/>
      <c r="AD599" s="85"/>
    </row>
    <row r="600" spans="1:32" s="111" customFormat="1" ht="15.6">
      <c r="A600" s="292"/>
      <c r="C600" s="203"/>
      <c r="D600" s="201"/>
      <c r="E600" s="292"/>
      <c r="F600" s="292"/>
      <c r="G600" s="304"/>
      <c r="H600" s="304"/>
      <c r="I600" s="293"/>
      <c r="J600" s="292"/>
      <c r="K600" s="319"/>
      <c r="L600" s="320"/>
      <c r="M600" s="320"/>
      <c r="N600" s="320"/>
      <c r="O600" s="206"/>
      <c r="R600" s="87"/>
      <c r="S600" s="87"/>
      <c r="T600" s="149"/>
      <c r="U600" s="87"/>
      <c r="V600" s="87"/>
      <c r="W600" s="87"/>
      <c r="X600" s="87"/>
      <c r="Y600" s="87"/>
      <c r="Z600" s="87"/>
      <c r="AA600" s="87"/>
      <c r="AB600" s="87"/>
      <c r="AC600" s="87"/>
      <c r="AD600" s="87"/>
      <c r="AE600" s="87"/>
      <c r="AF600" s="87"/>
    </row>
    <row r="601" spans="1:32" s="111" customFormat="1" ht="17.399999999999999">
      <c r="A601" s="305"/>
      <c r="B601" s="306" t="str">
        <f t="shared" si="24"/>
        <v/>
      </c>
      <c r="C601" s="307"/>
      <c r="D601" s="315" t="s">
        <v>216</v>
      </c>
      <c r="E601" s="305"/>
      <c r="F601" s="309"/>
      <c r="G601" s="316"/>
      <c r="H601" s="311"/>
      <c r="I601" s="312"/>
      <c r="J601" s="305"/>
      <c r="K601" s="313"/>
      <c r="L601" s="313"/>
      <c r="M601" s="314"/>
      <c r="N601" s="313"/>
      <c r="O601" s="261"/>
      <c r="R601" s="87"/>
      <c r="S601" s="87"/>
      <c r="T601" s="149"/>
      <c r="U601" s="87"/>
      <c r="V601" s="87"/>
      <c r="W601" s="87"/>
      <c r="X601" s="87"/>
      <c r="Y601" s="87"/>
      <c r="Z601" s="87"/>
      <c r="AA601" s="87"/>
      <c r="AB601" s="87"/>
      <c r="AC601" s="87"/>
      <c r="AD601" s="87"/>
      <c r="AE601" s="87"/>
      <c r="AF601" s="87"/>
    </row>
    <row r="602" spans="1:32" s="111" customFormat="1" ht="45" outlineLevel="1">
      <c r="A602" s="102">
        <v>182</v>
      </c>
      <c r="B602" s="84">
        <f t="shared" ref="B602:B669" si="29">IF(ISBLANK(A602),"",A602)</f>
        <v>182</v>
      </c>
      <c r="C602" s="189" t="str">
        <f t="shared" ref="C602:C658" si="30">IF(ISBLANK(B602), "", IF(B602&lt;10, "IVF00" &amp; B602, IF(AND(B602&gt;=10, B602&lt;=99), "IVF0" &amp; B602, IF(B602&gt;99, "IVF" &amp; B602))))</f>
        <v>IVF182</v>
      </c>
      <c r="D602" s="80" t="s">
        <v>150</v>
      </c>
      <c r="E602" s="102">
        <v>1</v>
      </c>
      <c r="F602" s="101" t="s">
        <v>143</v>
      </c>
      <c r="G602" s="103">
        <v>20750</v>
      </c>
      <c r="H602" s="104">
        <f>ROUND(E602*G602,0)</f>
        <v>20750</v>
      </c>
      <c r="I602" s="105">
        <f>E602</f>
        <v>1</v>
      </c>
      <c r="J602" s="102" t="str">
        <f>F602</f>
        <v>Set</v>
      </c>
      <c r="K602" s="104">
        <f>G602</f>
        <v>20750</v>
      </c>
      <c r="L602" s="104">
        <f>ROUND(I602*K602,0)</f>
        <v>20750</v>
      </c>
      <c r="M602" s="106">
        <f>IF(L602&gt;H602,L602-H602,0)</f>
        <v>0</v>
      </c>
      <c r="N602" s="104">
        <f>IF(H602&gt;L602,H602-L602,0)</f>
        <v>0</v>
      </c>
      <c r="O602" s="83" t="s">
        <v>568</v>
      </c>
      <c r="P602" s="111" t="s">
        <v>230</v>
      </c>
      <c r="R602" s="87"/>
      <c r="S602" s="87"/>
      <c r="T602" s="149"/>
      <c r="U602" s="87"/>
      <c r="V602" s="87"/>
      <c r="W602" s="87"/>
      <c r="X602" s="87"/>
      <c r="Y602" s="87"/>
      <c r="Z602" s="87"/>
      <c r="AA602" s="87"/>
      <c r="AB602" s="87"/>
      <c r="AC602" s="87"/>
      <c r="AD602" s="87"/>
      <c r="AE602" s="87"/>
      <c r="AF602" s="87"/>
    </row>
    <row r="603" spans="1:32" s="111" customFormat="1" ht="15.6" outlineLevel="1">
      <c r="A603" s="82"/>
      <c r="B603" s="84" t="str">
        <f t="shared" si="29"/>
        <v/>
      </c>
      <c r="C603" s="189"/>
      <c r="D603" s="186" t="s">
        <v>700</v>
      </c>
      <c r="E603" s="82"/>
      <c r="F603" s="82"/>
      <c r="G603" s="106"/>
      <c r="H603" s="106"/>
      <c r="I603" s="81"/>
      <c r="J603" s="82"/>
      <c r="K603" s="106"/>
      <c r="L603" s="106"/>
      <c r="M603" s="106"/>
      <c r="N603" s="106"/>
      <c r="O603" s="83"/>
      <c r="P603" s="111" t="s">
        <v>230</v>
      </c>
      <c r="R603" s="87"/>
      <c r="S603" s="87"/>
      <c r="T603" s="149"/>
      <c r="U603" s="87"/>
      <c r="V603" s="87"/>
      <c r="W603" s="87"/>
      <c r="X603" s="87"/>
      <c r="Y603" s="87"/>
      <c r="Z603" s="87"/>
      <c r="AA603" s="87"/>
      <c r="AB603" s="87"/>
      <c r="AC603" s="87"/>
      <c r="AD603" s="87"/>
      <c r="AE603" s="87"/>
      <c r="AF603" s="87"/>
    </row>
    <row r="604" spans="1:32" s="111" customFormat="1" ht="15.6" outlineLevel="1">
      <c r="A604" s="82"/>
      <c r="B604" s="84"/>
      <c r="C604" s="189"/>
      <c r="D604" s="186"/>
      <c r="E604" s="82"/>
      <c r="F604" s="82"/>
      <c r="G604" s="106"/>
      <c r="H604" s="106"/>
      <c r="I604" s="81"/>
      <c r="J604" s="82"/>
      <c r="K604" s="106"/>
      <c r="L604" s="106"/>
      <c r="M604" s="106"/>
      <c r="N604" s="106"/>
      <c r="O604" s="83"/>
      <c r="P604" s="111" t="s">
        <v>230</v>
      </c>
      <c r="R604" s="87"/>
      <c r="S604" s="87"/>
      <c r="T604" s="149"/>
      <c r="U604" s="87"/>
      <c r="V604" s="87"/>
      <c r="W604" s="87"/>
      <c r="X604" s="87"/>
      <c r="Y604" s="87"/>
      <c r="Z604" s="87"/>
      <c r="AA604" s="87"/>
      <c r="AB604" s="87"/>
      <c r="AC604" s="87"/>
      <c r="AD604" s="87"/>
      <c r="AE604" s="87"/>
      <c r="AF604" s="87"/>
    </row>
    <row r="605" spans="1:32" s="111" customFormat="1" ht="55.5" customHeight="1" outlineLevel="1">
      <c r="A605" s="102">
        <v>183</v>
      </c>
      <c r="B605" s="84">
        <f t="shared" si="29"/>
        <v>183</v>
      </c>
      <c r="C605" s="189" t="str">
        <f t="shared" si="30"/>
        <v>IVF183</v>
      </c>
      <c r="D605" s="80" t="s">
        <v>151</v>
      </c>
      <c r="E605" s="102">
        <v>4</v>
      </c>
      <c r="F605" s="101" t="s">
        <v>152</v>
      </c>
      <c r="G605" s="103">
        <v>2506</v>
      </c>
      <c r="H605" s="104">
        <f>ROUND(E605*G605,0)</f>
        <v>10024</v>
      </c>
      <c r="I605" s="105">
        <v>4</v>
      </c>
      <c r="J605" s="102" t="str">
        <f>F605</f>
        <v>each</v>
      </c>
      <c r="K605" s="104">
        <f>G605</f>
        <v>2506</v>
      </c>
      <c r="L605" s="104">
        <f>ROUND(I605*K605,0)</f>
        <v>10024</v>
      </c>
      <c r="M605" s="106">
        <f>IF(L605&gt;H605,L605-H605,0)</f>
        <v>0</v>
      </c>
      <c r="N605" s="104">
        <f>IF(H605&gt;L605,H605-L605,0)</f>
        <v>0</v>
      </c>
      <c r="O605" s="740" t="s">
        <v>792</v>
      </c>
      <c r="P605" s="111" t="s">
        <v>230</v>
      </c>
      <c r="R605" s="87"/>
      <c r="S605" s="87"/>
      <c r="T605" s="149"/>
      <c r="U605" s="87"/>
      <c r="V605" s="87"/>
      <c r="W605" s="87"/>
      <c r="X605" s="87"/>
      <c r="Y605" s="87"/>
      <c r="Z605" s="87"/>
      <c r="AA605" s="87"/>
      <c r="AB605" s="87"/>
      <c r="AC605" s="87"/>
      <c r="AD605" s="87"/>
      <c r="AE605" s="87"/>
      <c r="AF605" s="87"/>
    </row>
    <row r="606" spans="1:32" s="111" customFormat="1" ht="15.6" outlineLevel="1">
      <c r="A606" s="82"/>
      <c r="B606" s="84" t="str">
        <f t="shared" si="29"/>
        <v/>
      </c>
      <c r="C606" s="189"/>
      <c r="D606" s="110" t="s">
        <v>184</v>
      </c>
      <c r="E606" s="82"/>
      <c r="F606" s="82"/>
      <c r="G606" s="106"/>
      <c r="H606" s="106"/>
      <c r="I606" s="81">
        <v>2</v>
      </c>
      <c r="J606" s="102" t="s">
        <v>152</v>
      </c>
      <c r="K606" s="104">
        <f>G605</f>
        <v>2506</v>
      </c>
      <c r="L606" s="104">
        <f>I606*K606</f>
        <v>5012</v>
      </c>
      <c r="M606" s="106">
        <f>IF(L606&gt;H606,L606-H606,0)</f>
        <v>5012</v>
      </c>
      <c r="N606" s="104">
        <f>IF(H606&gt;L606,H606-L606,0)</f>
        <v>0</v>
      </c>
      <c r="O606" s="741"/>
      <c r="P606" s="111" t="s">
        <v>230</v>
      </c>
      <c r="R606" s="87"/>
      <c r="S606" s="87"/>
      <c r="T606" s="149"/>
      <c r="U606" s="87"/>
      <c r="V606" s="87"/>
      <c r="W606" s="87"/>
      <c r="X606" s="87"/>
      <c r="Y606" s="87"/>
      <c r="Z606" s="87"/>
      <c r="AA606" s="87"/>
      <c r="AB606" s="87"/>
      <c r="AC606" s="87"/>
      <c r="AD606" s="87"/>
      <c r="AE606" s="87"/>
      <c r="AF606" s="87"/>
    </row>
    <row r="607" spans="1:32" s="111" customFormat="1" ht="15.6" outlineLevel="1">
      <c r="A607" s="82"/>
      <c r="B607" s="84" t="str">
        <f t="shared" si="29"/>
        <v/>
      </c>
      <c r="C607" s="189"/>
      <c r="D607" s="186" t="s">
        <v>700</v>
      </c>
      <c r="E607" s="82"/>
      <c r="F607" s="82"/>
      <c r="G607" s="106"/>
      <c r="H607" s="106"/>
      <c r="I607" s="81"/>
      <c r="J607" s="102"/>
      <c r="K607" s="104"/>
      <c r="L607" s="104"/>
      <c r="M607" s="106"/>
      <c r="N607" s="104"/>
      <c r="O607" s="83"/>
      <c r="P607" s="111" t="s">
        <v>230</v>
      </c>
      <c r="R607" s="87"/>
      <c r="S607" s="87"/>
      <c r="T607" s="149"/>
      <c r="U607" s="87"/>
      <c r="V607" s="87"/>
      <c r="W607" s="87"/>
      <c r="X607" s="87"/>
      <c r="Y607" s="87"/>
      <c r="Z607" s="87"/>
      <c r="AA607" s="87"/>
      <c r="AB607" s="87"/>
      <c r="AC607" s="87"/>
      <c r="AD607" s="87"/>
      <c r="AE607" s="87"/>
      <c r="AF607" s="87"/>
    </row>
    <row r="608" spans="1:32" s="111" customFormat="1" ht="15.6" outlineLevel="1">
      <c r="A608" s="82"/>
      <c r="B608" s="84"/>
      <c r="C608" s="189"/>
      <c r="D608" s="186"/>
      <c r="E608" s="82"/>
      <c r="F608" s="82"/>
      <c r="G608" s="106"/>
      <c r="H608" s="106"/>
      <c r="I608" s="81"/>
      <c r="J608" s="102"/>
      <c r="K608" s="104"/>
      <c r="L608" s="104"/>
      <c r="M608" s="106"/>
      <c r="N608" s="104"/>
      <c r="O608" s="83"/>
      <c r="P608" s="111" t="s">
        <v>230</v>
      </c>
      <c r="R608" s="87"/>
      <c r="S608" s="87"/>
      <c r="T608" s="149"/>
      <c r="U608" s="87"/>
      <c r="V608" s="87"/>
      <c r="W608" s="87"/>
      <c r="X608" s="87"/>
      <c r="Y608" s="87"/>
      <c r="Z608" s="87"/>
      <c r="AA608" s="87"/>
      <c r="AB608" s="87"/>
      <c r="AC608" s="87"/>
      <c r="AD608" s="87"/>
      <c r="AE608" s="87"/>
      <c r="AF608" s="87"/>
    </row>
    <row r="609" spans="1:32" s="111" customFormat="1" ht="53.55" customHeight="1" outlineLevel="1">
      <c r="A609" s="102">
        <v>184</v>
      </c>
      <c r="B609" s="84">
        <f t="shared" si="29"/>
        <v>184</v>
      </c>
      <c r="C609" s="189" t="str">
        <f t="shared" si="30"/>
        <v>IVF184</v>
      </c>
      <c r="D609" s="80" t="s">
        <v>832</v>
      </c>
      <c r="E609" s="102">
        <v>4</v>
      </c>
      <c r="F609" s="101" t="s">
        <v>152</v>
      </c>
      <c r="G609" s="103">
        <v>1805</v>
      </c>
      <c r="H609" s="104">
        <f>ROUND(E609*G609,0)</f>
        <v>7220</v>
      </c>
      <c r="I609" s="105">
        <f>E609</f>
        <v>4</v>
      </c>
      <c r="J609" s="102" t="str">
        <f>F609</f>
        <v>each</v>
      </c>
      <c r="K609" s="104">
        <f>G609</f>
        <v>1805</v>
      </c>
      <c r="L609" s="104">
        <f>ROUND(I609*K609,0)</f>
        <v>7220</v>
      </c>
      <c r="M609" s="106">
        <f>IF(L609&gt;H609,L609-H609,0)</f>
        <v>0</v>
      </c>
      <c r="N609" s="104">
        <f>IF(H609&gt;L609,H609-L609,0)</f>
        <v>0</v>
      </c>
      <c r="O609" s="740" t="s">
        <v>792</v>
      </c>
      <c r="P609" s="111" t="s">
        <v>230</v>
      </c>
      <c r="R609" s="87"/>
      <c r="S609" s="87"/>
      <c r="T609" s="149"/>
      <c r="U609" s="87"/>
      <c r="V609" s="87"/>
      <c r="W609" s="87"/>
      <c r="X609" s="87"/>
      <c r="Y609" s="87"/>
      <c r="Z609" s="87"/>
      <c r="AA609" s="87"/>
      <c r="AB609" s="87"/>
      <c r="AC609" s="87"/>
      <c r="AD609" s="87"/>
      <c r="AE609" s="87"/>
      <c r="AF609" s="87"/>
    </row>
    <row r="610" spans="1:32" s="111" customFormat="1" ht="20.55" customHeight="1" outlineLevel="1">
      <c r="A610" s="82"/>
      <c r="B610" s="84" t="str">
        <f t="shared" si="29"/>
        <v/>
      </c>
      <c r="C610" s="189"/>
      <c r="D610" s="110" t="s">
        <v>184</v>
      </c>
      <c r="E610" s="82"/>
      <c r="F610" s="82"/>
      <c r="G610" s="106"/>
      <c r="H610" s="106"/>
      <c r="I610" s="81">
        <v>2</v>
      </c>
      <c r="J610" s="82" t="s">
        <v>152</v>
      </c>
      <c r="K610" s="106">
        <f>G609</f>
        <v>1805</v>
      </c>
      <c r="L610" s="106">
        <f>I610*K610</f>
        <v>3610</v>
      </c>
      <c r="M610" s="106">
        <f>IF(L610&gt;H610,L610-H610,0)</f>
        <v>3610</v>
      </c>
      <c r="N610" s="104">
        <f>IF(H610&gt;L610,H610-L610,0)</f>
        <v>0</v>
      </c>
      <c r="O610" s="741"/>
      <c r="P610" s="111" t="s">
        <v>230</v>
      </c>
      <c r="R610" s="87"/>
      <c r="S610" s="87"/>
      <c r="T610" s="149"/>
      <c r="U610" s="87"/>
      <c r="V610" s="87"/>
      <c r="W610" s="87"/>
      <c r="X610" s="87"/>
      <c r="Y610" s="87"/>
      <c r="Z610" s="87"/>
      <c r="AA610" s="87"/>
      <c r="AB610" s="87"/>
      <c r="AC610" s="87"/>
      <c r="AD610" s="87"/>
      <c r="AE610" s="87"/>
      <c r="AF610" s="87"/>
    </row>
    <row r="611" spans="1:32" s="111" customFormat="1" ht="15.6" outlineLevel="1">
      <c r="A611" s="82"/>
      <c r="B611" s="84" t="str">
        <f t="shared" si="29"/>
        <v/>
      </c>
      <c r="C611" s="189"/>
      <c r="D611" s="186" t="s">
        <v>700</v>
      </c>
      <c r="E611" s="82"/>
      <c r="F611" s="82"/>
      <c r="G611" s="106"/>
      <c r="H611" s="106"/>
      <c r="I611" s="81"/>
      <c r="J611" s="82"/>
      <c r="K611" s="106"/>
      <c r="L611" s="106"/>
      <c r="M611" s="106"/>
      <c r="N611" s="104"/>
      <c r="O611" s="83"/>
      <c r="P611" s="111" t="s">
        <v>230</v>
      </c>
      <c r="R611" s="87"/>
      <c r="S611" s="87"/>
      <c r="T611" s="149"/>
      <c r="U611" s="87"/>
      <c r="V611" s="87"/>
      <c r="W611" s="87"/>
      <c r="X611" s="87"/>
      <c r="Y611" s="87"/>
      <c r="Z611" s="87"/>
      <c r="AA611" s="87"/>
      <c r="AB611" s="87"/>
      <c r="AC611" s="87"/>
      <c r="AD611" s="87"/>
      <c r="AE611" s="87"/>
      <c r="AF611" s="87"/>
    </row>
    <row r="612" spans="1:32" s="111" customFormat="1" ht="15.6" outlineLevel="1">
      <c r="A612" s="82"/>
      <c r="B612" s="84"/>
      <c r="C612" s="189"/>
      <c r="D612" s="186"/>
      <c r="E612" s="82"/>
      <c r="F612" s="82"/>
      <c r="G612" s="106"/>
      <c r="H612" s="106"/>
      <c r="I612" s="81"/>
      <c r="J612" s="82"/>
      <c r="K612" s="106"/>
      <c r="L612" s="106"/>
      <c r="M612" s="106"/>
      <c r="N612" s="104"/>
      <c r="O612" s="83"/>
      <c r="P612" s="111" t="s">
        <v>230</v>
      </c>
      <c r="R612" s="87"/>
      <c r="S612" s="87"/>
      <c r="T612" s="149"/>
      <c r="U612" s="87"/>
      <c r="V612" s="87"/>
      <c r="W612" s="87"/>
      <c r="X612" s="87"/>
      <c r="Y612" s="87"/>
      <c r="Z612" s="87"/>
      <c r="AA612" s="87"/>
      <c r="AB612" s="87"/>
      <c r="AC612" s="87"/>
      <c r="AD612" s="87"/>
      <c r="AE612" s="87"/>
      <c r="AF612" s="87"/>
    </row>
    <row r="613" spans="1:32" s="111" customFormat="1" ht="45" outlineLevel="1">
      <c r="A613" s="102">
        <v>185</v>
      </c>
      <c r="B613" s="84">
        <f t="shared" si="29"/>
        <v>185</v>
      </c>
      <c r="C613" s="189" t="str">
        <f t="shared" si="30"/>
        <v>IVF185</v>
      </c>
      <c r="D613" s="80" t="s">
        <v>833</v>
      </c>
      <c r="E613" s="102">
        <v>1</v>
      </c>
      <c r="F613" s="101" t="s">
        <v>143</v>
      </c>
      <c r="G613" s="103">
        <v>13250</v>
      </c>
      <c r="H613" s="104">
        <f>ROUND(E613*G613,0)</f>
        <v>13250</v>
      </c>
      <c r="I613" s="105">
        <f>E613</f>
        <v>1</v>
      </c>
      <c r="J613" s="102" t="str">
        <f>F613</f>
        <v>Set</v>
      </c>
      <c r="K613" s="104">
        <f>G613</f>
        <v>13250</v>
      </c>
      <c r="L613" s="104">
        <f>ROUND(I613*K613,0)</f>
        <v>13250</v>
      </c>
      <c r="M613" s="106">
        <f>IF(L613&gt;H613,L613-H613,0)</f>
        <v>0</v>
      </c>
      <c r="N613" s="104">
        <f>IF(H613&gt;L613,H613-L613,0)</f>
        <v>0</v>
      </c>
      <c r="O613" s="83" t="s">
        <v>568</v>
      </c>
      <c r="P613" s="111" t="s">
        <v>230</v>
      </c>
      <c r="R613" s="87"/>
      <c r="S613" s="87"/>
      <c r="T613" s="149"/>
      <c r="U613" s="87"/>
      <c r="V613" s="87"/>
      <c r="W613" s="87"/>
      <c r="X613" s="87"/>
      <c r="Y613" s="87"/>
      <c r="Z613" s="87"/>
      <c r="AA613" s="87"/>
      <c r="AB613" s="87"/>
      <c r="AC613" s="87"/>
      <c r="AD613" s="87"/>
      <c r="AE613" s="87"/>
      <c r="AF613" s="87"/>
    </row>
    <row r="614" spans="1:32" s="111" customFormat="1" ht="15.6" outlineLevel="1">
      <c r="A614" s="82"/>
      <c r="B614" s="84" t="str">
        <f t="shared" si="29"/>
        <v/>
      </c>
      <c r="C614" s="189"/>
      <c r="D614" s="186" t="s">
        <v>700</v>
      </c>
      <c r="E614" s="82"/>
      <c r="F614" s="82"/>
      <c r="G614" s="106"/>
      <c r="H614" s="106"/>
      <c r="I614" s="81"/>
      <c r="J614" s="82"/>
      <c r="K614" s="106"/>
      <c r="L614" s="106"/>
      <c r="M614" s="106"/>
      <c r="N614" s="106"/>
      <c r="O614" s="83"/>
      <c r="P614" s="111" t="s">
        <v>230</v>
      </c>
      <c r="R614" s="87"/>
      <c r="S614" s="87"/>
      <c r="T614" s="149"/>
      <c r="U614" s="87"/>
      <c r="V614" s="87"/>
      <c r="W614" s="87"/>
      <c r="X614" s="87"/>
      <c r="Y614" s="87"/>
      <c r="Z614" s="87"/>
      <c r="AA614" s="87"/>
      <c r="AB614" s="87"/>
      <c r="AC614" s="87"/>
      <c r="AD614" s="87"/>
      <c r="AE614" s="87"/>
      <c r="AF614" s="87"/>
    </row>
    <row r="615" spans="1:32" s="111" customFormat="1" ht="15.6" outlineLevel="1">
      <c r="A615" s="82"/>
      <c r="B615" s="84"/>
      <c r="C615" s="189"/>
      <c r="D615" s="186"/>
      <c r="E615" s="82"/>
      <c r="F615" s="82"/>
      <c r="G615" s="106"/>
      <c r="H615" s="106"/>
      <c r="I615" s="81"/>
      <c r="J615" s="82"/>
      <c r="K615" s="106"/>
      <c r="L615" s="106"/>
      <c r="M615" s="106"/>
      <c r="N615" s="106"/>
      <c r="O615" s="83"/>
      <c r="P615" s="111" t="s">
        <v>230</v>
      </c>
      <c r="R615" s="87"/>
      <c r="S615" s="87"/>
      <c r="T615" s="149"/>
      <c r="U615" s="87"/>
      <c r="V615" s="87"/>
      <c r="W615" s="87"/>
      <c r="X615" s="87"/>
      <c r="Y615" s="87"/>
      <c r="Z615" s="87"/>
      <c r="AA615" s="87"/>
      <c r="AB615" s="87"/>
      <c r="AC615" s="87"/>
      <c r="AD615" s="87"/>
      <c r="AE615" s="87"/>
      <c r="AF615" s="87"/>
    </row>
    <row r="616" spans="1:32" s="111" customFormat="1" ht="53.55" customHeight="1" outlineLevel="1">
      <c r="A616" s="102">
        <v>186</v>
      </c>
      <c r="B616" s="84">
        <f t="shared" si="29"/>
        <v>186</v>
      </c>
      <c r="C616" s="189" t="str">
        <f t="shared" si="30"/>
        <v>IVF186</v>
      </c>
      <c r="D616" s="80" t="s">
        <v>153</v>
      </c>
      <c r="E616" s="102">
        <v>4</v>
      </c>
      <c r="F616" s="101" t="s">
        <v>152</v>
      </c>
      <c r="G616" s="103">
        <v>2506</v>
      </c>
      <c r="H616" s="104">
        <f>ROUND(E616*G616,0)</f>
        <v>10024</v>
      </c>
      <c r="I616" s="105">
        <f>E616</f>
        <v>4</v>
      </c>
      <c r="J616" s="102" t="str">
        <f>F616</f>
        <v>each</v>
      </c>
      <c r="K616" s="104">
        <f>G616</f>
        <v>2506</v>
      </c>
      <c r="L616" s="104">
        <f>ROUND(I616*K616,0)</f>
        <v>10024</v>
      </c>
      <c r="M616" s="106">
        <f>IF(L616&gt;H616,L616-H616,0)</f>
        <v>0</v>
      </c>
      <c r="N616" s="104">
        <f>IF(H616&gt;L616,H616-L616,0)</f>
        <v>0</v>
      </c>
      <c r="O616" s="83" t="s">
        <v>568</v>
      </c>
      <c r="P616" s="111" t="s">
        <v>230</v>
      </c>
      <c r="R616" s="87"/>
      <c r="S616" s="87"/>
      <c r="T616" s="149"/>
      <c r="U616" s="87"/>
      <c r="V616" s="87"/>
      <c r="W616" s="87"/>
      <c r="X616" s="87"/>
      <c r="Y616" s="87"/>
      <c r="Z616" s="87"/>
      <c r="AA616" s="87"/>
      <c r="AB616" s="87"/>
      <c r="AC616" s="87"/>
      <c r="AD616" s="87"/>
      <c r="AE616" s="87"/>
      <c r="AF616" s="87"/>
    </row>
    <row r="617" spans="1:32" s="111" customFormat="1" ht="15.6" outlineLevel="1">
      <c r="A617" s="82"/>
      <c r="B617" s="84" t="str">
        <f t="shared" si="29"/>
        <v/>
      </c>
      <c r="C617" s="189"/>
      <c r="D617" s="186" t="s">
        <v>700</v>
      </c>
      <c r="E617" s="82"/>
      <c r="F617" s="82"/>
      <c r="G617" s="106"/>
      <c r="H617" s="106"/>
      <c r="I617" s="81"/>
      <c r="J617" s="82"/>
      <c r="K617" s="106"/>
      <c r="L617" s="106"/>
      <c r="M617" s="106"/>
      <c r="N617" s="106"/>
      <c r="O617" s="83"/>
      <c r="P617" s="111" t="s">
        <v>230</v>
      </c>
      <c r="R617" s="87"/>
      <c r="S617" s="87"/>
      <c r="T617" s="149"/>
      <c r="U617" s="87"/>
      <c r="V617" s="87"/>
      <c r="W617" s="87"/>
      <c r="X617" s="87"/>
      <c r="Y617" s="87"/>
      <c r="Z617" s="87"/>
      <c r="AA617" s="87"/>
      <c r="AB617" s="87"/>
      <c r="AC617" s="87"/>
      <c r="AD617" s="87"/>
      <c r="AE617" s="87"/>
      <c r="AF617" s="87"/>
    </row>
    <row r="618" spans="1:32" s="111" customFormat="1" ht="15.6" outlineLevel="1">
      <c r="A618" s="82"/>
      <c r="B618" s="84"/>
      <c r="C618" s="189"/>
      <c r="D618" s="186"/>
      <c r="E618" s="82"/>
      <c r="F618" s="82"/>
      <c r="G618" s="106"/>
      <c r="H618" s="106"/>
      <c r="I618" s="81"/>
      <c r="J618" s="82"/>
      <c r="K618" s="106"/>
      <c r="L618" s="106"/>
      <c r="M618" s="106"/>
      <c r="N618" s="106"/>
      <c r="O618" s="83"/>
      <c r="P618" s="111" t="s">
        <v>230</v>
      </c>
      <c r="R618" s="87"/>
      <c r="S618" s="87"/>
      <c r="T618" s="149"/>
      <c r="U618" s="87"/>
      <c r="V618" s="87"/>
      <c r="W618" s="87"/>
      <c r="X618" s="87"/>
      <c r="Y618" s="87"/>
      <c r="Z618" s="87"/>
      <c r="AA618" s="87"/>
      <c r="AB618" s="87"/>
      <c r="AC618" s="87"/>
      <c r="AD618" s="87"/>
      <c r="AE618" s="87"/>
      <c r="AF618" s="87"/>
    </row>
    <row r="619" spans="1:32" s="111" customFormat="1" ht="45" outlineLevel="1">
      <c r="A619" s="102">
        <v>187</v>
      </c>
      <c r="B619" s="84">
        <f t="shared" si="29"/>
        <v>187</v>
      </c>
      <c r="C619" s="189" t="str">
        <f t="shared" si="30"/>
        <v>IVF187</v>
      </c>
      <c r="D619" s="80" t="s">
        <v>574</v>
      </c>
      <c r="E619" s="102">
        <v>1</v>
      </c>
      <c r="F619" s="101" t="s">
        <v>143</v>
      </c>
      <c r="G619" s="103">
        <v>20750</v>
      </c>
      <c r="H619" s="104">
        <f>ROUND(E619*G619,0)</f>
        <v>20750</v>
      </c>
      <c r="I619" s="105">
        <f>E619</f>
        <v>1</v>
      </c>
      <c r="J619" s="102" t="str">
        <f>F619</f>
        <v>Set</v>
      </c>
      <c r="K619" s="104">
        <f>G619</f>
        <v>20750</v>
      </c>
      <c r="L619" s="104">
        <f>ROUND(I619*K619,0)</f>
        <v>20750</v>
      </c>
      <c r="M619" s="106">
        <f>IF(L619&gt;H619,L619-H619,0)</f>
        <v>0</v>
      </c>
      <c r="N619" s="104">
        <f>IF(H619&gt;L619,H619-L619,0)</f>
        <v>0</v>
      </c>
      <c r="O619" s="83" t="s">
        <v>568</v>
      </c>
      <c r="P619" s="111" t="s">
        <v>230</v>
      </c>
      <c r="R619" s="87"/>
      <c r="S619" s="87"/>
      <c r="T619" s="149"/>
      <c r="U619" s="87"/>
      <c r="V619" s="87"/>
      <c r="W619" s="87"/>
      <c r="X619" s="87"/>
      <c r="Y619" s="87"/>
      <c r="Z619" s="87"/>
      <c r="AA619" s="87"/>
      <c r="AB619" s="87"/>
      <c r="AC619" s="87"/>
      <c r="AD619" s="87"/>
      <c r="AE619" s="87"/>
      <c r="AF619" s="87"/>
    </row>
    <row r="620" spans="1:32" s="111" customFormat="1" ht="15.6" outlineLevel="1">
      <c r="A620" s="82"/>
      <c r="B620" s="84" t="str">
        <f t="shared" si="29"/>
        <v/>
      </c>
      <c r="C620" s="189"/>
      <c r="D620" s="186" t="s">
        <v>701</v>
      </c>
      <c r="E620" s="82"/>
      <c r="F620" s="82"/>
      <c r="G620" s="106"/>
      <c r="H620" s="106"/>
      <c r="I620" s="81"/>
      <c r="J620" s="82"/>
      <c r="K620" s="106"/>
      <c r="L620" s="106"/>
      <c r="M620" s="106"/>
      <c r="N620" s="106"/>
      <c r="O620" s="83"/>
      <c r="P620" s="111" t="s">
        <v>230</v>
      </c>
      <c r="R620" s="87"/>
      <c r="S620" s="87"/>
      <c r="T620" s="149"/>
      <c r="U620" s="87"/>
      <c r="V620" s="87"/>
      <c r="W620" s="87"/>
      <c r="X620" s="87"/>
      <c r="Y620" s="87"/>
      <c r="Z620" s="87"/>
      <c r="AA620" s="87"/>
      <c r="AB620" s="87"/>
      <c r="AC620" s="87"/>
      <c r="AD620" s="87"/>
      <c r="AE620" s="87"/>
      <c r="AF620" s="87"/>
    </row>
    <row r="621" spans="1:32" s="111" customFormat="1" ht="15.6" outlineLevel="1">
      <c r="A621" s="82"/>
      <c r="B621" s="84"/>
      <c r="C621" s="189"/>
      <c r="D621" s="186"/>
      <c r="E621" s="82"/>
      <c r="F621" s="82"/>
      <c r="G621" s="106"/>
      <c r="H621" s="106"/>
      <c r="I621" s="81"/>
      <c r="J621" s="82"/>
      <c r="K621" s="106"/>
      <c r="L621" s="106"/>
      <c r="M621" s="106"/>
      <c r="N621" s="106"/>
      <c r="O621" s="260"/>
      <c r="P621" s="111" t="s">
        <v>230</v>
      </c>
      <c r="R621" s="87"/>
      <c r="S621" s="87"/>
      <c r="T621" s="149"/>
      <c r="U621" s="87"/>
      <c r="V621" s="87"/>
      <c r="W621" s="87"/>
      <c r="X621" s="87"/>
      <c r="Y621" s="87"/>
      <c r="Z621" s="87"/>
      <c r="AA621" s="87"/>
      <c r="AB621" s="87"/>
      <c r="AC621" s="87"/>
      <c r="AD621" s="87"/>
      <c r="AE621" s="87"/>
      <c r="AF621" s="87"/>
    </row>
    <row r="622" spans="1:32" s="111" customFormat="1" ht="51.45" customHeight="1" outlineLevel="1">
      <c r="A622" s="102">
        <v>188</v>
      </c>
      <c r="B622" s="84">
        <f t="shared" si="29"/>
        <v>188</v>
      </c>
      <c r="C622" s="189" t="str">
        <f t="shared" si="30"/>
        <v>IVF188</v>
      </c>
      <c r="D622" s="80" t="s">
        <v>830</v>
      </c>
      <c r="E622" s="102">
        <v>4</v>
      </c>
      <c r="F622" s="101" t="s">
        <v>152</v>
      </c>
      <c r="G622" s="103">
        <v>2506</v>
      </c>
      <c r="H622" s="104">
        <f>ROUND(E622*G622,0)</f>
        <v>10024</v>
      </c>
      <c r="I622" s="105">
        <f>E622</f>
        <v>4</v>
      </c>
      <c r="J622" s="102" t="str">
        <f>F622</f>
        <v>each</v>
      </c>
      <c r="K622" s="104">
        <f>G622</f>
        <v>2506</v>
      </c>
      <c r="L622" s="104">
        <f>ROUND(I622*K622,0)</f>
        <v>10024</v>
      </c>
      <c r="M622" s="106">
        <f t="shared" ref="M622:M642" si="31">IF(L622&gt;H622,L622-H622,0)</f>
        <v>0</v>
      </c>
      <c r="N622" s="104">
        <f t="shared" ref="N622:N642" si="32">IF(H622&gt;L622,H622-L622,0)</f>
        <v>0</v>
      </c>
      <c r="O622" s="740" t="s">
        <v>749</v>
      </c>
      <c r="P622" s="111" t="s">
        <v>230</v>
      </c>
      <c r="R622" s="87" t="s">
        <v>830</v>
      </c>
      <c r="S622" s="87"/>
      <c r="T622" s="149"/>
      <c r="U622" s="87"/>
      <c r="V622" s="87"/>
      <c r="W622" s="87"/>
      <c r="X622" s="87"/>
      <c r="Y622" s="87"/>
      <c r="Z622" s="87"/>
      <c r="AA622" s="87"/>
      <c r="AB622" s="87"/>
      <c r="AC622" s="87"/>
      <c r="AD622" s="87"/>
      <c r="AE622" s="87"/>
      <c r="AF622" s="87"/>
    </row>
    <row r="623" spans="1:32" s="111" customFormat="1" ht="16.5" customHeight="1" outlineLevel="1">
      <c r="A623" s="82"/>
      <c r="B623" s="84"/>
      <c r="C623" s="189" t="str">
        <f t="shared" si="30"/>
        <v/>
      </c>
      <c r="D623" s="110" t="s">
        <v>184</v>
      </c>
      <c r="E623" s="82"/>
      <c r="F623" s="82"/>
      <c r="G623" s="106"/>
      <c r="H623" s="106"/>
      <c r="I623" s="81">
        <v>2</v>
      </c>
      <c r="J623" s="82" t="s">
        <v>152</v>
      </c>
      <c r="K623" s="106">
        <f>K622</f>
        <v>2506</v>
      </c>
      <c r="L623" s="106">
        <f>I623*K623</f>
        <v>5012</v>
      </c>
      <c r="M623" s="106">
        <f t="shared" si="31"/>
        <v>5012</v>
      </c>
      <c r="N623" s="104">
        <f t="shared" si="32"/>
        <v>0</v>
      </c>
      <c r="O623" s="741"/>
      <c r="P623" s="111" t="s">
        <v>230</v>
      </c>
      <c r="R623" s="87"/>
      <c r="S623" s="87"/>
      <c r="T623" s="149"/>
      <c r="U623" s="87"/>
      <c r="V623" s="87"/>
      <c r="W623" s="87"/>
      <c r="X623" s="87"/>
      <c r="Y623" s="87"/>
      <c r="Z623" s="87"/>
      <c r="AA623" s="87"/>
      <c r="AB623" s="87"/>
      <c r="AC623" s="87"/>
      <c r="AD623" s="87"/>
      <c r="AE623" s="87"/>
      <c r="AF623" s="87"/>
    </row>
    <row r="624" spans="1:32" s="111" customFormat="1" ht="15.6" outlineLevel="1">
      <c r="A624" s="82"/>
      <c r="B624" s="84" t="str">
        <f t="shared" si="29"/>
        <v/>
      </c>
      <c r="C624" s="189"/>
      <c r="D624" s="186" t="s">
        <v>701</v>
      </c>
      <c r="E624" s="82"/>
      <c r="F624" s="82"/>
      <c r="G624" s="106"/>
      <c r="H624" s="106"/>
      <c r="I624" s="81"/>
      <c r="J624" s="82"/>
      <c r="K624" s="106"/>
      <c r="L624" s="106"/>
      <c r="M624" s="106"/>
      <c r="N624" s="104"/>
      <c r="O624" s="83"/>
      <c r="P624" s="111" t="s">
        <v>230</v>
      </c>
      <c r="R624" s="87"/>
      <c r="S624" s="87"/>
      <c r="T624" s="149"/>
      <c r="U624" s="87"/>
      <c r="V624" s="87"/>
      <c r="W624" s="87"/>
      <c r="X624" s="87"/>
      <c r="Y624" s="87"/>
      <c r="Z624" s="87"/>
      <c r="AA624" s="87"/>
      <c r="AB624" s="87"/>
      <c r="AC624" s="87"/>
      <c r="AD624" s="87"/>
      <c r="AE624" s="87"/>
      <c r="AF624" s="87"/>
    </row>
    <row r="625" spans="1:32" s="111" customFormat="1" ht="15.6" outlineLevel="1">
      <c r="A625" s="82"/>
      <c r="B625" s="84"/>
      <c r="C625" s="189"/>
      <c r="D625" s="186"/>
      <c r="E625" s="82"/>
      <c r="F625" s="82"/>
      <c r="G625" s="106"/>
      <c r="H625" s="106"/>
      <c r="I625" s="81"/>
      <c r="J625" s="82"/>
      <c r="K625" s="106"/>
      <c r="L625" s="106"/>
      <c r="M625" s="106"/>
      <c r="N625" s="104"/>
      <c r="O625" s="260"/>
      <c r="P625" s="111" t="s">
        <v>230</v>
      </c>
      <c r="R625" s="87"/>
      <c r="S625" s="87"/>
      <c r="T625" s="149"/>
      <c r="U625" s="87"/>
      <c r="V625" s="87"/>
      <c r="W625" s="87"/>
      <c r="X625" s="87"/>
      <c r="Y625" s="87"/>
      <c r="Z625" s="87"/>
      <c r="AA625" s="87"/>
      <c r="AB625" s="87"/>
      <c r="AC625" s="87"/>
      <c r="AD625" s="87"/>
      <c r="AE625" s="87"/>
      <c r="AF625" s="87"/>
    </row>
    <row r="626" spans="1:32" s="111" customFormat="1" ht="56.55" customHeight="1" outlineLevel="1">
      <c r="A626" s="102">
        <v>189</v>
      </c>
      <c r="B626" s="84">
        <f t="shared" si="29"/>
        <v>189</v>
      </c>
      <c r="C626" s="189" t="str">
        <f t="shared" si="30"/>
        <v>IVF189</v>
      </c>
      <c r="D626" s="80" t="s">
        <v>154</v>
      </c>
      <c r="E626" s="102">
        <v>24</v>
      </c>
      <c r="F626" s="101" t="s">
        <v>3</v>
      </c>
      <c r="G626" s="103">
        <v>642</v>
      </c>
      <c r="H626" s="104">
        <f>ROUND(E626*G626,0)</f>
        <v>15408</v>
      </c>
      <c r="I626" s="105">
        <f>E626</f>
        <v>24</v>
      </c>
      <c r="J626" s="102" t="str">
        <f>F626</f>
        <v>Rmt</v>
      </c>
      <c r="K626" s="104">
        <f>G626</f>
        <v>642</v>
      </c>
      <c r="L626" s="104">
        <f>ROUND(I626*K626,0)</f>
        <v>15408</v>
      </c>
      <c r="M626" s="106">
        <f t="shared" si="31"/>
        <v>0</v>
      </c>
      <c r="N626" s="104">
        <f t="shared" si="32"/>
        <v>0</v>
      </c>
      <c r="O626" s="740" t="s">
        <v>749</v>
      </c>
      <c r="P626" s="111" t="s">
        <v>230</v>
      </c>
      <c r="R626" s="87"/>
      <c r="S626" s="87"/>
      <c r="T626" s="149"/>
      <c r="U626" s="87"/>
      <c r="V626" s="87"/>
      <c r="W626" s="87"/>
      <c r="X626" s="87"/>
      <c r="Y626" s="87"/>
      <c r="Z626" s="87"/>
      <c r="AA626" s="87"/>
      <c r="AB626" s="87"/>
      <c r="AC626" s="87"/>
      <c r="AD626" s="87"/>
      <c r="AE626" s="87"/>
      <c r="AF626" s="87"/>
    </row>
    <row r="627" spans="1:32" s="111" customFormat="1" ht="15.6" outlineLevel="1">
      <c r="A627" s="82"/>
      <c r="B627" s="84" t="str">
        <f t="shared" si="29"/>
        <v/>
      </c>
      <c r="C627" s="189"/>
      <c r="D627" s="110" t="s">
        <v>184</v>
      </c>
      <c r="E627" s="82"/>
      <c r="F627" s="82"/>
      <c r="G627" s="106"/>
      <c r="H627" s="106"/>
      <c r="I627" s="81">
        <v>14.3</v>
      </c>
      <c r="J627" s="82" t="s">
        <v>3</v>
      </c>
      <c r="K627" s="106">
        <f>K626</f>
        <v>642</v>
      </c>
      <c r="L627" s="106">
        <f>I627*K627</f>
        <v>9180.6</v>
      </c>
      <c r="M627" s="106">
        <f t="shared" si="31"/>
        <v>9180.6</v>
      </c>
      <c r="N627" s="104">
        <f t="shared" si="32"/>
        <v>0</v>
      </c>
      <c r="O627" s="741"/>
      <c r="P627" s="111" t="s">
        <v>230</v>
      </c>
      <c r="R627" s="87"/>
      <c r="S627" s="87"/>
      <c r="T627" s="149"/>
      <c r="U627" s="87"/>
      <c r="V627" s="87"/>
      <c r="W627" s="87"/>
      <c r="X627" s="87"/>
      <c r="Y627" s="87"/>
      <c r="Z627" s="87"/>
      <c r="AA627" s="87"/>
      <c r="AB627" s="87"/>
      <c r="AC627" s="87"/>
      <c r="AD627" s="87"/>
      <c r="AE627" s="87"/>
      <c r="AF627" s="87"/>
    </row>
    <row r="628" spans="1:32" s="111" customFormat="1" ht="15.6" outlineLevel="1">
      <c r="A628" s="82"/>
      <c r="B628" s="84" t="str">
        <f t="shared" si="29"/>
        <v/>
      </c>
      <c r="C628" s="189"/>
      <c r="D628" s="186" t="s">
        <v>701</v>
      </c>
      <c r="E628" s="82"/>
      <c r="F628" s="82"/>
      <c r="G628" s="106"/>
      <c r="H628" s="106"/>
      <c r="I628" s="81"/>
      <c r="J628" s="82"/>
      <c r="K628" s="106"/>
      <c r="L628" s="106"/>
      <c r="M628" s="106"/>
      <c r="N628" s="104"/>
      <c r="O628" s="83"/>
      <c r="P628" s="111" t="s">
        <v>230</v>
      </c>
      <c r="R628" s="87"/>
      <c r="S628" s="87"/>
      <c r="T628" s="149"/>
      <c r="U628" s="87"/>
      <c r="V628" s="87"/>
      <c r="W628" s="87"/>
      <c r="X628" s="87"/>
      <c r="Y628" s="87"/>
      <c r="Z628" s="87"/>
      <c r="AA628" s="87"/>
      <c r="AB628" s="87"/>
      <c r="AC628" s="87"/>
      <c r="AD628" s="87"/>
      <c r="AE628" s="87"/>
      <c r="AF628" s="87"/>
    </row>
    <row r="629" spans="1:32" s="111" customFormat="1" ht="15.6" outlineLevel="1">
      <c r="A629" s="82"/>
      <c r="B629" s="84"/>
      <c r="C629" s="189"/>
      <c r="D629" s="186"/>
      <c r="E629" s="82"/>
      <c r="F629" s="82"/>
      <c r="G629" s="106"/>
      <c r="H629" s="106"/>
      <c r="I629" s="81"/>
      <c r="J629" s="82"/>
      <c r="K629" s="106"/>
      <c r="L629" s="106"/>
      <c r="M629" s="106"/>
      <c r="N629" s="104"/>
      <c r="O629" s="260"/>
      <c r="P629" s="111" t="s">
        <v>230</v>
      </c>
      <c r="R629" s="87"/>
      <c r="S629" s="87"/>
      <c r="T629" s="149"/>
      <c r="U629" s="87"/>
      <c r="V629" s="87"/>
      <c r="W629" s="87"/>
      <c r="X629" s="87"/>
      <c r="Y629" s="87"/>
      <c r="Z629" s="87"/>
      <c r="AA629" s="87"/>
      <c r="AB629" s="87"/>
      <c r="AC629" s="87"/>
      <c r="AD629" s="87"/>
      <c r="AE629" s="87"/>
      <c r="AF629" s="87"/>
    </row>
    <row r="630" spans="1:32" s="111" customFormat="1" ht="49.05" customHeight="1" outlineLevel="1">
      <c r="A630" s="102">
        <v>190</v>
      </c>
      <c r="B630" s="84">
        <f t="shared" si="29"/>
        <v>190</v>
      </c>
      <c r="C630" s="189" t="str">
        <f t="shared" si="30"/>
        <v>IVF190</v>
      </c>
      <c r="D630" s="80" t="s">
        <v>155</v>
      </c>
      <c r="E630" s="102">
        <v>114</v>
      </c>
      <c r="F630" s="101" t="s">
        <v>3</v>
      </c>
      <c r="G630" s="103">
        <v>824</v>
      </c>
      <c r="H630" s="104">
        <f>ROUND(E630*G630,0)</f>
        <v>93936</v>
      </c>
      <c r="I630" s="105">
        <f>E630</f>
        <v>114</v>
      </c>
      <c r="J630" s="102" t="str">
        <f>F630</f>
        <v>Rmt</v>
      </c>
      <c r="K630" s="104">
        <f>G630</f>
        <v>824</v>
      </c>
      <c r="L630" s="104">
        <f t="shared" ref="L630:L642" si="33">ROUND(I630*K630,0)</f>
        <v>93936</v>
      </c>
      <c r="M630" s="106">
        <f t="shared" si="31"/>
        <v>0</v>
      </c>
      <c r="N630" s="104">
        <f t="shared" si="32"/>
        <v>0</v>
      </c>
      <c r="O630" s="740" t="s">
        <v>749</v>
      </c>
      <c r="P630" s="111" t="s">
        <v>230</v>
      </c>
      <c r="R630" s="87"/>
      <c r="S630" s="87"/>
      <c r="T630" s="149"/>
      <c r="U630" s="87"/>
      <c r="V630" s="87"/>
      <c r="W630" s="87"/>
      <c r="X630" s="87"/>
      <c r="Y630" s="87"/>
      <c r="Z630" s="87"/>
      <c r="AA630" s="87"/>
      <c r="AB630" s="87"/>
      <c r="AC630" s="87"/>
      <c r="AD630" s="87"/>
      <c r="AE630" s="87"/>
      <c r="AF630" s="87"/>
    </row>
    <row r="631" spans="1:32" s="111" customFormat="1" ht="15.6" outlineLevel="1">
      <c r="A631" s="82"/>
      <c r="B631" s="84" t="str">
        <f t="shared" si="29"/>
        <v/>
      </c>
      <c r="C631" s="189"/>
      <c r="D631" s="110" t="s">
        <v>184</v>
      </c>
      <c r="E631" s="82"/>
      <c r="F631" s="82"/>
      <c r="G631" s="106"/>
      <c r="H631" s="106"/>
      <c r="I631" s="81">
        <v>43.7</v>
      </c>
      <c r="J631" s="82" t="s">
        <v>3</v>
      </c>
      <c r="K631" s="104">
        <f>K630</f>
        <v>824</v>
      </c>
      <c r="L631" s="104">
        <f t="shared" si="33"/>
        <v>36009</v>
      </c>
      <c r="M631" s="106">
        <f t="shared" si="31"/>
        <v>36009</v>
      </c>
      <c r="N631" s="104">
        <f t="shared" si="32"/>
        <v>0</v>
      </c>
      <c r="O631" s="741"/>
      <c r="P631" s="111" t="s">
        <v>230</v>
      </c>
      <c r="R631" s="87"/>
      <c r="S631" s="87"/>
      <c r="T631" s="149"/>
      <c r="U631" s="87"/>
      <c r="V631" s="87"/>
      <c r="W631" s="87"/>
      <c r="X631" s="87"/>
      <c r="Y631" s="87"/>
      <c r="Z631" s="87"/>
      <c r="AA631" s="87"/>
      <c r="AB631" s="87"/>
      <c r="AC631" s="87"/>
      <c r="AD631" s="87"/>
      <c r="AE631" s="87"/>
      <c r="AF631" s="87"/>
    </row>
    <row r="632" spans="1:32" s="111" customFormat="1" ht="15.6" outlineLevel="1">
      <c r="A632" s="82"/>
      <c r="B632" s="84" t="str">
        <f t="shared" si="29"/>
        <v/>
      </c>
      <c r="C632" s="189"/>
      <c r="D632" s="186" t="s">
        <v>701</v>
      </c>
      <c r="E632" s="82"/>
      <c r="F632" s="82"/>
      <c r="G632" s="106"/>
      <c r="H632" s="106"/>
      <c r="I632" s="81"/>
      <c r="J632" s="82"/>
      <c r="K632" s="104"/>
      <c r="L632" s="104"/>
      <c r="M632" s="106"/>
      <c r="N632" s="104"/>
      <c r="O632" s="83"/>
      <c r="P632" s="111" t="s">
        <v>230</v>
      </c>
      <c r="R632" s="87"/>
      <c r="S632" s="87"/>
      <c r="T632" s="149"/>
      <c r="U632" s="87"/>
      <c r="V632" s="87"/>
      <c r="W632" s="87"/>
      <c r="X632" s="87"/>
      <c r="Y632" s="87"/>
      <c r="Z632" s="87"/>
      <c r="AA632" s="87"/>
      <c r="AB632" s="87"/>
      <c r="AC632" s="87"/>
      <c r="AD632" s="87"/>
      <c r="AE632" s="87"/>
      <c r="AF632" s="87"/>
    </row>
    <row r="633" spans="1:32" s="111" customFormat="1" ht="15.6" outlineLevel="1">
      <c r="A633" s="82"/>
      <c r="B633" s="84"/>
      <c r="C633" s="189"/>
      <c r="D633" s="186"/>
      <c r="E633" s="82"/>
      <c r="F633" s="82"/>
      <c r="G633" s="106"/>
      <c r="H633" s="106"/>
      <c r="I633" s="81"/>
      <c r="J633" s="82"/>
      <c r="K633" s="104"/>
      <c r="L633" s="104"/>
      <c r="M633" s="106"/>
      <c r="N633" s="104"/>
      <c r="O633" s="260"/>
      <c r="P633" s="111" t="s">
        <v>230</v>
      </c>
      <c r="R633" s="87"/>
      <c r="S633" s="87"/>
      <c r="T633" s="149"/>
      <c r="U633" s="87"/>
      <c r="V633" s="87"/>
      <c r="W633" s="87"/>
      <c r="X633" s="87"/>
      <c r="Y633" s="87"/>
      <c r="Z633" s="87"/>
      <c r="AA633" s="87"/>
      <c r="AB633" s="87"/>
      <c r="AC633" s="87"/>
      <c r="AD633" s="87"/>
      <c r="AE633" s="87"/>
      <c r="AF633" s="87"/>
    </row>
    <row r="634" spans="1:32" s="111" customFormat="1" ht="30" outlineLevel="1">
      <c r="A634" s="102">
        <v>191</v>
      </c>
      <c r="B634" s="84">
        <f t="shared" si="29"/>
        <v>191</v>
      </c>
      <c r="C634" s="189" t="str">
        <f t="shared" si="30"/>
        <v>IVF191</v>
      </c>
      <c r="D634" s="80" t="s">
        <v>156</v>
      </c>
      <c r="E634" s="102">
        <v>36</v>
      </c>
      <c r="F634" s="101" t="s">
        <v>3</v>
      </c>
      <c r="G634" s="103">
        <v>1191</v>
      </c>
      <c r="H634" s="104">
        <f>ROUND(E634*G634,0)</f>
        <v>42876</v>
      </c>
      <c r="I634" s="105">
        <f>E634</f>
        <v>36</v>
      </c>
      <c r="J634" s="102" t="str">
        <f>F634</f>
        <v>Rmt</v>
      </c>
      <c r="K634" s="104">
        <f>G634</f>
        <v>1191</v>
      </c>
      <c r="L634" s="104">
        <f t="shared" si="33"/>
        <v>42876</v>
      </c>
      <c r="M634" s="106">
        <f t="shared" si="31"/>
        <v>0</v>
      </c>
      <c r="N634" s="104">
        <f t="shared" si="32"/>
        <v>0</v>
      </c>
      <c r="O634" s="740" t="s">
        <v>749</v>
      </c>
      <c r="P634" s="111" t="s">
        <v>230</v>
      </c>
      <c r="R634" s="87"/>
      <c r="S634" s="87"/>
      <c r="T634" s="149"/>
      <c r="U634" s="87"/>
      <c r="V634" s="87"/>
      <c r="W634" s="87"/>
      <c r="X634" s="87"/>
      <c r="Y634" s="87"/>
      <c r="Z634" s="87"/>
      <c r="AA634" s="87"/>
      <c r="AB634" s="87"/>
      <c r="AC634" s="87"/>
      <c r="AD634" s="87"/>
      <c r="AE634" s="87"/>
      <c r="AF634" s="87"/>
    </row>
    <row r="635" spans="1:32" s="111" customFormat="1" ht="34.5" customHeight="1" outlineLevel="1">
      <c r="A635" s="82"/>
      <c r="B635" s="84" t="str">
        <f t="shared" si="29"/>
        <v/>
      </c>
      <c r="C635" s="189"/>
      <c r="D635" s="110" t="s">
        <v>184</v>
      </c>
      <c r="E635" s="82"/>
      <c r="F635" s="82"/>
      <c r="G635" s="106"/>
      <c r="H635" s="106"/>
      <c r="I635" s="81">
        <v>43.5</v>
      </c>
      <c r="J635" s="82" t="s">
        <v>3</v>
      </c>
      <c r="K635" s="106">
        <f>K634</f>
        <v>1191</v>
      </c>
      <c r="L635" s="104">
        <f t="shared" si="33"/>
        <v>51809</v>
      </c>
      <c r="M635" s="106">
        <f t="shared" si="31"/>
        <v>51809</v>
      </c>
      <c r="N635" s="104">
        <f t="shared" si="32"/>
        <v>0</v>
      </c>
      <c r="O635" s="741"/>
      <c r="P635" s="111" t="s">
        <v>230</v>
      </c>
      <c r="R635" s="87"/>
      <c r="S635" s="87"/>
      <c r="T635" s="149"/>
      <c r="U635" s="87"/>
      <c r="V635" s="87"/>
      <c r="W635" s="87"/>
      <c r="X635" s="87"/>
      <c r="Y635" s="87"/>
      <c r="Z635" s="87"/>
      <c r="AA635" s="87"/>
      <c r="AB635" s="87"/>
      <c r="AC635" s="87"/>
      <c r="AD635" s="87"/>
      <c r="AE635" s="87"/>
      <c r="AF635" s="87"/>
    </row>
    <row r="636" spans="1:32" s="111" customFormat="1" ht="15.6" outlineLevel="1">
      <c r="A636" s="82"/>
      <c r="B636" s="84" t="str">
        <f t="shared" si="29"/>
        <v/>
      </c>
      <c r="C636" s="189"/>
      <c r="D636" s="186" t="s">
        <v>701</v>
      </c>
      <c r="E636" s="82"/>
      <c r="F636" s="82"/>
      <c r="G636" s="106"/>
      <c r="H636" s="106"/>
      <c r="I636" s="81"/>
      <c r="J636" s="82"/>
      <c r="K636" s="106"/>
      <c r="L636" s="104"/>
      <c r="M636" s="106"/>
      <c r="N636" s="104"/>
      <c r="O636" s="83"/>
      <c r="P636" s="111" t="s">
        <v>230</v>
      </c>
      <c r="R636" s="87"/>
      <c r="S636" s="87"/>
      <c r="T636" s="149"/>
      <c r="U636" s="87"/>
      <c r="V636" s="87"/>
      <c r="W636" s="87"/>
      <c r="X636" s="87"/>
      <c r="Y636" s="87"/>
      <c r="Z636" s="87"/>
      <c r="AA636" s="87"/>
      <c r="AB636" s="87"/>
      <c r="AC636" s="87"/>
      <c r="AD636" s="87"/>
      <c r="AE636" s="87"/>
      <c r="AF636" s="87"/>
    </row>
    <row r="637" spans="1:32" s="111" customFormat="1" ht="15.6" outlineLevel="1">
      <c r="A637" s="82"/>
      <c r="B637" s="84"/>
      <c r="C637" s="189"/>
      <c r="D637" s="186"/>
      <c r="E637" s="82"/>
      <c r="F637" s="82"/>
      <c r="G637" s="106"/>
      <c r="H637" s="106"/>
      <c r="I637" s="81"/>
      <c r="J637" s="82"/>
      <c r="K637" s="106"/>
      <c r="L637" s="104"/>
      <c r="M637" s="106"/>
      <c r="N637" s="104"/>
      <c r="O637" s="260"/>
      <c r="P637" s="111" t="s">
        <v>230</v>
      </c>
      <c r="R637" s="87"/>
      <c r="S637" s="87"/>
      <c r="T637" s="149"/>
      <c r="U637" s="87"/>
      <c r="V637" s="87"/>
      <c r="W637" s="87"/>
      <c r="X637" s="87"/>
      <c r="Y637" s="87"/>
      <c r="Z637" s="87"/>
      <c r="AA637" s="87"/>
      <c r="AB637" s="87"/>
      <c r="AC637" s="87"/>
      <c r="AD637" s="87"/>
      <c r="AE637" s="87"/>
      <c r="AF637" s="87"/>
    </row>
    <row r="638" spans="1:32" s="111" customFormat="1" ht="50.55" customHeight="1" outlineLevel="1">
      <c r="A638" s="102">
        <v>192</v>
      </c>
      <c r="B638" s="84">
        <f t="shared" si="29"/>
        <v>192</v>
      </c>
      <c r="C638" s="189" t="str">
        <f t="shared" si="30"/>
        <v>IVF192</v>
      </c>
      <c r="D638" s="80" t="s">
        <v>157</v>
      </c>
      <c r="E638" s="102">
        <v>18</v>
      </c>
      <c r="F638" s="101" t="s">
        <v>3</v>
      </c>
      <c r="G638" s="103">
        <v>1473</v>
      </c>
      <c r="H638" s="104">
        <f>ROUND(E638*G638,0)</f>
        <v>26514</v>
      </c>
      <c r="I638" s="105">
        <f>E638</f>
        <v>18</v>
      </c>
      <c r="J638" s="102" t="str">
        <f>F638</f>
        <v>Rmt</v>
      </c>
      <c r="K638" s="104">
        <f>G638</f>
        <v>1473</v>
      </c>
      <c r="L638" s="104">
        <f t="shared" si="33"/>
        <v>26514</v>
      </c>
      <c r="M638" s="106">
        <f t="shared" si="31"/>
        <v>0</v>
      </c>
      <c r="N638" s="104">
        <f t="shared" si="32"/>
        <v>0</v>
      </c>
      <c r="O638" s="740" t="s">
        <v>749</v>
      </c>
      <c r="P638" s="111" t="s">
        <v>230</v>
      </c>
      <c r="R638" s="87"/>
      <c r="S638" s="87"/>
      <c r="T638" s="149"/>
      <c r="U638" s="87"/>
      <c r="V638" s="87"/>
      <c r="W638" s="87"/>
      <c r="X638" s="87"/>
      <c r="Y638" s="87"/>
      <c r="Z638" s="87"/>
      <c r="AA638" s="87"/>
      <c r="AB638" s="87"/>
      <c r="AC638" s="87"/>
      <c r="AD638" s="87"/>
      <c r="AE638" s="87"/>
      <c r="AF638" s="87"/>
    </row>
    <row r="639" spans="1:32" s="111" customFormat="1" ht="15.6" outlineLevel="1">
      <c r="A639" s="82"/>
      <c r="B639" s="84" t="str">
        <f t="shared" si="29"/>
        <v/>
      </c>
      <c r="C639" s="189"/>
      <c r="D639" s="110" t="s">
        <v>184</v>
      </c>
      <c r="E639" s="82"/>
      <c r="F639" s="82"/>
      <c r="G639" s="106"/>
      <c r="H639" s="106"/>
      <c r="I639" s="81">
        <v>9</v>
      </c>
      <c r="J639" s="82" t="s">
        <v>3</v>
      </c>
      <c r="K639" s="106">
        <f>K638</f>
        <v>1473</v>
      </c>
      <c r="L639" s="104">
        <f t="shared" si="33"/>
        <v>13257</v>
      </c>
      <c r="M639" s="106">
        <f t="shared" si="31"/>
        <v>13257</v>
      </c>
      <c r="N639" s="104">
        <f t="shared" si="32"/>
        <v>0</v>
      </c>
      <c r="O639" s="741"/>
      <c r="P639" s="111" t="s">
        <v>230</v>
      </c>
      <c r="R639" s="87"/>
      <c r="S639" s="87"/>
      <c r="T639" s="149"/>
      <c r="U639" s="87"/>
      <c r="V639" s="87"/>
      <c r="W639" s="87"/>
      <c r="X639" s="87"/>
      <c r="Y639" s="87"/>
      <c r="Z639" s="87"/>
      <c r="AA639" s="87"/>
      <c r="AB639" s="87"/>
      <c r="AC639" s="87"/>
      <c r="AD639" s="87"/>
      <c r="AE639" s="87"/>
      <c r="AF639" s="87"/>
    </row>
    <row r="640" spans="1:32" s="111" customFormat="1" ht="15.6" outlineLevel="1">
      <c r="A640" s="82"/>
      <c r="B640" s="84" t="str">
        <f t="shared" si="29"/>
        <v/>
      </c>
      <c r="C640" s="189"/>
      <c r="D640" s="186" t="s">
        <v>701</v>
      </c>
      <c r="E640" s="82"/>
      <c r="F640" s="82"/>
      <c r="G640" s="106"/>
      <c r="H640" s="106"/>
      <c r="I640" s="81"/>
      <c r="J640" s="82"/>
      <c r="K640" s="106"/>
      <c r="L640" s="104"/>
      <c r="M640" s="106"/>
      <c r="N640" s="104"/>
      <c r="O640" s="83"/>
      <c r="P640" s="111" t="s">
        <v>230</v>
      </c>
      <c r="R640" s="87"/>
      <c r="S640" s="87"/>
      <c r="T640" s="149"/>
      <c r="U640" s="87"/>
      <c r="V640" s="87"/>
      <c r="W640" s="87"/>
      <c r="X640" s="87"/>
      <c r="Y640" s="87"/>
      <c r="Z640" s="87"/>
      <c r="AA640" s="87"/>
      <c r="AB640" s="87"/>
      <c r="AC640" s="87"/>
      <c r="AD640" s="87"/>
      <c r="AE640" s="87"/>
      <c r="AF640" s="87"/>
    </row>
    <row r="641" spans="1:32" s="111" customFormat="1" ht="15.6" outlineLevel="1">
      <c r="A641" s="82"/>
      <c r="B641" s="84"/>
      <c r="C641" s="189"/>
      <c r="D641" s="186"/>
      <c r="E641" s="82"/>
      <c r="F641" s="82"/>
      <c r="G641" s="106"/>
      <c r="H641" s="106"/>
      <c r="I641" s="81"/>
      <c r="J641" s="82"/>
      <c r="K641" s="106"/>
      <c r="L641" s="104"/>
      <c r="M641" s="106"/>
      <c r="N641" s="104"/>
      <c r="O641" s="83"/>
      <c r="P641" s="111" t="s">
        <v>230</v>
      </c>
      <c r="R641" s="87"/>
      <c r="S641" s="87"/>
      <c r="T641" s="149"/>
      <c r="U641" s="87"/>
      <c r="V641" s="87"/>
      <c r="W641" s="87"/>
      <c r="X641" s="87"/>
      <c r="Y641" s="87"/>
      <c r="Z641" s="87"/>
      <c r="AA641" s="87"/>
      <c r="AB641" s="87"/>
      <c r="AC641" s="87"/>
      <c r="AD641" s="87"/>
      <c r="AE641" s="87"/>
      <c r="AF641" s="87"/>
    </row>
    <row r="642" spans="1:32" s="111" customFormat="1" ht="45" outlineLevel="1">
      <c r="A642" s="102">
        <v>193</v>
      </c>
      <c r="B642" s="84">
        <f t="shared" si="29"/>
        <v>193</v>
      </c>
      <c r="C642" s="189" t="str">
        <f t="shared" si="30"/>
        <v>IVF193</v>
      </c>
      <c r="D642" s="80" t="s">
        <v>158</v>
      </c>
      <c r="E642" s="102">
        <v>1</v>
      </c>
      <c r="F642" s="101" t="s">
        <v>152</v>
      </c>
      <c r="G642" s="103">
        <v>275000</v>
      </c>
      <c r="H642" s="104">
        <f>ROUND(E642*G642,0)</f>
        <v>275000</v>
      </c>
      <c r="I642" s="105">
        <f>E642</f>
        <v>1</v>
      </c>
      <c r="J642" s="102" t="str">
        <f>F642</f>
        <v>each</v>
      </c>
      <c r="K642" s="104">
        <f>G642</f>
        <v>275000</v>
      </c>
      <c r="L642" s="104">
        <f t="shared" si="33"/>
        <v>275000</v>
      </c>
      <c r="M642" s="106">
        <f t="shared" si="31"/>
        <v>0</v>
      </c>
      <c r="N642" s="104">
        <f t="shared" si="32"/>
        <v>0</v>
      </c>
      <c r="O642" s="83" t="s">
        <v>568</v>
      </c>
      <c r="P642" s="111" t="s">
        <v>230</v>
      </c>
      <c r="R642" s="87"/>
      <c r="S642" s="87"/>
      <c r="T642" s="149"/>
      <c r="U642" s="87"/>
      <c r="V642" s="87"/>
      <c r="W642" s="87"/>
      <c r="X642" s="87"/>
      <c r="Y642" s="87"/>
      <c r="Z642" s="87"/>
      <c r="AA642" s="87"/>
      <c r="AB642" s="87"/>
      <c r="AC642" s="87"/>
      <c r="AD642" s="87"/>
      <c r="AE642" s="87"/>
      <c r="AF642" s="87"/>
    </row>
    <row r="643" spans="1:32" s="111" customFormat="1" ht="15.6" outlineLevel="1">
      <c r="A643" s="82"/>
      <c r="B643" s="84" t="str">
        <f t="shared" si="29"/>
        <v/>
      </c>
      <c r="C643" s="189"/>
      <c r="D643" s="186" t="s">
        <v>701</v>
      </c>
      <c r="E643" s="82"/>
      <c r="F643" s="82"/>
      <c r="G643" s="106"/>
      <c r="H643" s="106"/>
      <c r="I643" s="81"/>
      <c r="J643" s="82"/>
      <c r="K643" s="106"/>
      <c r="L643" s="106"/>
      <c r="M643" s="106"/>
      <c r="N643" s="106"/>
      <c r="O643" s="83"/>
      <c r="P643" s="111" t="s">
        <v>230</v>
      </c>
      <c r="R643" s="87"/>
      <c r="S643" s="87"/>
      <c r="T643" s="149"/>
      <c r="U643" s="87"/>
      <c r="V643" s="87"/>
      <c r="W643" s="87"/>
      <c r="X643" s="87"/>
      <c r="Y643" s="87"/>
      <c r="Z643" s="87"/>
      <c r="AA643" s="87"/>
      <c r="AB643" s="87"/>
      <c r="AC643" s="87"/>
      <c r="AD643" s="87"/>
      <c r="AE643" s="87"/>
      <c r="AF643" s="87"/>
    </row>
    <row r="644" spans="1:32" s="111" customFormat="1" ht="15.6" outlineLevel="1">
      <c r="A644" s="82"/>
      <c r="B644" s="84"/>
      <c r="C644" s="189"/>
      <c r="D644" s="186"/>
      <c r="E644" s="82"/>
      <c r="F644" s="82"/>
      <c r="G644" s="106"/>
      <c r="H644" s="106"/>
      <c r="I644" s="81"/>
      <c r="J644" s="82"/>
      <c r="K644" s="106"/>
      <c r="L644" s="106"/>
      <c r="M644" s="106"/>
      <c r="N644" s="106"/>
      <c r="O644" s="83"/>
      <c r="P644" s="111" t="s">
        <v>230</v>
      </c>
      <c r="R644" s="87"/>
      <c r="S644" s="87"/>
      <c r="T644" s="149"/>
      <c r="U644" s="87"/>
      <c r="V644" s="87"/>
      <c r="W644" s="87"/>
      <c r="X644" s="87"/>
      <c r="Y644" s="87"/>
      <c r="Z644" s="87"/>
      <c r="AA644" s="87"/>
      <c r="AB644" s="87"/>
      <c r="AC644" s="87"/>
      <c r="AD644" s="87"/>
      <c r="AE644" s="87"/>
      <c r="AF644" s="87"/>
    </row>
    <row r="645" spans="1:32" s="111" customFormat="1" ht="60" outlineLevel="1">
      <c r="A645" s="102">
        <v>194</v>
      </c>
      <c r="B645" s="84">
        <f t="shared" si="29"/>
        <v>194</v>
      </c>
      <c r="C645" s="189" t="str">
        <f t="shared" si="30"/>
        <v>IVF194</v>
      </c>
      <c r="D645" s="80" t="s">
        <v>159</v>
      </c>
      <c r="E645" s="102">
        <v>1</v>
      </c>
      <c r="F645" s="101" t="s">
        <v>152</v>
      </c>
      <c r="G645" s="103">
        <v>375000</v>
      </c>
      <c r="H645" s="104">
        <f>ROUND(E645*G645,0)</f>
        <v>375000</v>
      </c>
      <c r="I645" s="105">
        <f>E645</f>
        <v>1</v>
      </c>
      <c r="J645" s="102" t="str">
        <f>F645</f>
        <v>each</v>
      </c>
      <c r="K645" s="104">
        <f>G645</f>
        <v>375000</v>
      </c>
      <c r="L645" s="104">
        <f>ROUND(I645*K645,0)</f>
        <v>375000</v>
      </c>
      <c r="M645" s="106">
        <f>IF(L645&gt;H645,L645-H645,0)</f>
        <v>0</v>
      </c>
      <c r="N645" s="104">
        <f>IF(H645&gt;L645,H645-L645,0)</f>
        <v>0</v>
      </c>
      <c r="O645" s="83" t="s">
        <v>568</v>
      </c>
      <c r="P645" s="111" t="s">
        <v>230</v>
      </c>
      <c r="R645" s="87"/>
      <c r="S645" s="87"/>
      <c r="T645" s="149"/>
      <c r="U645" s="87"/>
      <c r="V645" s="87"/>
      <c r="W645" s="87"/>
      <c r="X645" s="87"/>
      <c r="Y645" s="87"/>
      <c r="Z645" s="87"/>
      <c r="AA645" s="87"/>
      <c r="AB645" s="87"/>
      <c r="AC645" s="87"/>
      <c r="AD645" s="87"/>
      <c r="AE645" s="87"/>
      <c r="AF645" s="87"/>
    </row>
    <row r="646" spans="1:32" s="111" customFormat="1" ht="15.6" outlineLevel="1">
      <c r="A646" s="82"/>
      <c r="B646" s="84" t="str">
        <f t="shared" si="29"/>
        <v/>
      </c>
      <c r="C646" s="189"/>
      <c r="D646" s="186" t="s">
        <v>701</v>
      </c>
      <c r="E646" s="82"/>
      <c r="F646" s="82"/>
      <c r="G646" s="106"/>
      <c r="H646" s="106"/>
      <c r="I646" s="81"/>
      <c r="J646" s="82"/>
      <c r="K646" s="106"/>
      <c r="L646" s="106"/>
      <c r="M646" s="106"/>
      <c r="N646" s="106"/>
      <c r="O646" s="83"/>
      <c r="P646" s="111" t="s">
        <v>230</v>
      </c>
      <c r="R646" s="87"/>
      <c r="S646" s="87"/>
      <c r="T646" s="149"/>
      <c r="U646" s="87"/>
      <c r="V646" s="87"/>
      <c r="W646" s="87"/>
      <c r="X646" s="87"/>
      <c r="Y646" s="87"/>
      <c r="Z646" s="87"/>
      <c r="AA646" s="87"/>
      <c r="AB646" s="87"/>
      <c r="AC646" s="87"/>
      <c r="AD646" s="87"/>
      <c r="AE646" s="87"/>
      <c r="AF646" s="87"/>
    </row>
    <row r="647" spans="1:32" s="111" customFormat="1" ht="15.6" outlineLevel="1">
      <c r="A647" s="82"/>
      <c r="B647" s="84"/>
      <c r="C647" s="189"/>
      <c r="D647" s="186"/>
      <c r="E647" s="82"/>
      <c r="F647" s="82"/>
      <c r="G647" s="106"/>
      <c r="H647" s="106"/>
      <c r="I647" s="81"/>
      <c r="J647" s="82"/>
      <c r="K647" s="106"/>
      <c r="L647" s="106"/>
      <c r="M647" s="106"/>
      <c r="N647" s="106"/>
      <c r="O647" s="260"/>
      <c r="P647" s="111" t="s">
        <v>230</v>
      </c>
      <c r="R647" s="87"/>
      <c r="S647" s="87"/>
      <c r="T647" s="149"/>
      <c r="U647" s="87"/>
      <c r="V647" s="87"/>
      <c r="W647" s="87"/>
      <c r="X647" s="87"/>
      <c r="Y647" s="87"/>
      <c r="Z647" s="87"/>
      <c r="AA647" s="87"/>
      <c r="AB647" s="87"/>
      <c r="AC647" s="87"/>
      <c r="AD647" s="87"/>
      <c r="AE647" s="87"/>
      <c r="AF647" s="87"/>
    </row>
    <row r="648" spans="1:32" s="111" customFormat="1" ht="45" outlineLevel="1">
      <c r="A648" s="102">
        <v>195</v>
      </c>
      <c r="B648" s="84">
        <f t="shared" si="29"/>
        <v>195</v>
      </c>
      <c r="C648" s="189" t="str">
        <f t="shared" si="30"/>
        <v>IVF195</v>
      </c>
      <c r="D648" s="80" t="s">
        <v>160</v>
      </c>
      <c r="E648" s="102">
        <v>3</v>
      </c>
      <c r="F648" s="101" t="s">
        <v>152</v>
      </c>
      <c r="G648" s="103">
        <v>1938</v>
      </c>
      <c r="H648" s="104">
        <f>ROUND(E648*G648,0)</f>
        <v>5814</v>
      </c>
      <c r="I648" s="105">
        <f>E648</f>
        <v>3</v>
      </c>
      <c r="J648" s="102" t="str">
        <f>F648</f>
        <v>each</v>
      </c>
      <c r="K648" s="104">
        <f>G648</f>
        <v>1938</v>
      </c>
      <c r="L648" s="104">
        <f>ROUND(I648*K648,0)</f>
        <v>5814</v>
      </c>
      <c r="M648" s="106">
        <f>IF(L648&gt;H648,L648-H648,0)</f>
        <v>0</v>
      </c>
      <c r="N648" s="104">
        <f>IF(H648&gt;L648,H648-L648,0)</f>
        <v>0</v>
      </c>
      <c r="O648" s="740" t="s">
        <v>749</v>
      </c>
      <c r="P648" s="111" t="s">
        <v>230</v>
      </c>
      <c r="R648" s="87"/>
      <c r="S648" s="87"/>
      <c r="T648" s="149"/>
      <c r="U648" s="87"/>
      <c r="V648" s="87"/>
      <c r="W648" s="87"/>
      <c r="X648" s="87"/>
      <c r="Y648" s="87"/>
      <c r="Z648" s="87"/>
      <c r="AA648" s="87"/>
      <c r="AB648" s="87"/>
      <c r="AC648" s="87"/>
      <c r="AD648" s="87"/>
      <c r="AE648" s="87"/>
      <c r="AF648" s="87"/>
    </row>
    <row r="649" spans="1:32" s="111" customFormat="1" ht="15.6" outlineLevel="1">
      <c r="A649" s="82"/>
      <c r="B649" s="84" t="str">
        <f t="shared" si="29"/>
        <v/>
      </c>
      <c r="C649" s="189"/>
      <c r="D649" s="110" t="s">
        <v>184</v>
      </c>
      <c r="E649" s="82"/>
      <c r="F649" s="82"/>
      <c r="G649" s="106"/>
      <c r="H649" s="106"/>
      <c r="I649" s="81">
        <v>5</v>
      </c>
      <c r="J649" s="102" t="str">
        <f>J648</f>
        <v>each</v>
      </c>
      <c r="K649" s="106">
        <f>K648</f>
        <v>1938</v>
      </c>
      <c r="L649" s="104">
        <f>ROUND(I649*K649,0)</f>
        <v>9690</v>
      </c>
      <c r="M649" s="106">
        <f>IF(L649&gt;H649,L649-H649,0)</f>
        <v>9690</v>
      </c>
      <c r="N649" s="104">
        <f>IF(H649&gt;L649,H649-L649,0)</f>
        <v>0</v>
      </c>
      <c r="O649" s="741"/>
      <c r="P649" s="111" t="s">
        <v>230</v>
      </c>
      <c r="R649" s="87"/>
      <c r="S649" s="87"/>
      <c r="T649" s="149"/>
      <c r="U649" s="87"/>
      <c r="V649" s="87"/>
      <c r="W649" s="87"/>
      <c r="X649" s="87"/>
      <c r="Y649" s="87"/>
      <c r="Z649" s="87"/>
      <c r="AA649" s="87"/>
      <c r="AB649" s="87"/>
      <c r="AC649" s="87"/>
      <c r="AD649" s="87"/>
      <c r="AE649" s="87"/>
      <c r="AF649" s="87"/>
    </row>
    <row r="650" spans="1:32" s="111" customFormat="1" ht="15.6" outlineLevel="1">
      <c r="A650" s="82"/>
      <c r="B650" s="84" t="str">
        <f t="shared" si="29"/>
        <v/>
      </c>
      <c r="C650" s="189"/>
      <c r="D650" s="186" t="s">
        <v>702</v>
      </c>
      <c r="E650" s="82"/>
      <c r="F650" s="82"/>
      <c r="G650" s="106"/>
      <c r="H650" s="106"/>
      <c r="I650" s="81"/>
      <c r="J650" s="102"/>
      <c r="K650" s="106"/>
      <c r="L650" s="104"/>
      <c r="M650" s="106"/>
      <c r="N650" s="104"/>
      <c r="O650" s="83"/>
      <c r="P650" s="111" t="s">
        <v>230</v>
      </c>
      <c r="R650" s="87"/>
      <c r="S650" s="87"/>
      <c r="T650" s="149"/>
      <c r="U650" s="87"/>
      <c r="V650" s="87"/>
      <c r="W650" s="87"/>
      <c r="X650" s="87"/>
      <c r="Y650" s="87"/>
      <c r="Z650" s="87"/>
      <c r="AA650" s="87"/>
      <c r="AB650" s="87"/>
      <c r="AC650" s="87"/>
      <c r="AD650" s="87"/>
      <c r="AE650" s="87"/>
      <c r="AF650" s="87"/>
    </row>
    <row r="651" spans="1:32" s="111" customFormat="1" ht="15.6" outlineLevel="1">
      <c r="A651" s="82"/>
      <c r="B651" s="84"/>
      <c r="C651" s="189"/>
      <c r="D651" s="186"/>
      <c r="E651" s="82"/>
      <c r="F651" s="82"/>
      <c r="G651" s="106"/>
      <c r="H651" s="106"/>
      <c r="I651" s="81"/>
      <c r="J651" s="102"/>
      <c r="K651" s="106"/>
      <c r="L651" s="104"/>
      <c r="M651" s="106"/>
      <c r="N651" s="104"/>
      <c r="O651" s="83"/>
      <c r="P651" s="111" t="s">
        <v>230</v>
      </c>
      <c r="R651" s="87"/>
      <c r="S651" s="87"/>
      <c r="T651" s="149"/>
      <c r="U651" s="87"/>
      <c r="V651" s="87"/>
      <c r="W651" s="87"/>
      <c r="X651" s="87"/>
      <c r="Y651" s="87"/>
      <c r="Z651" s="87"/>
      <c r="AA651" s="87"/>
      <c r="AB651" s="87"/>
      <c r="AC651" s="87"/>
      <c r="AD651" s="87"/>
      <c r="AE651" s="87"/>
      <c r="AF651" s="87"/>
    </row>
    <row r="652" spans="1:32" s="111" customFormat="1" ht="45" outlineLevel="1">
      <c r="A652" s="102">
        <v>196</v>
      </c>
      <c r="B652" s="84">
        <f t="shared" si="29"/>
        <v>196</v>
      </c>
      <c r="C652" s="189" t="str">
        <f t="shared" si="30"/>
        <v>IVF196</v>
      </c>
      <c r="D652" s="80" t="s">
        <v>161</v>
      </c>
      <c r="E652" s="102">
        <v>3</v>
      </c>
      <c r="F652" s="101" t="s">
        <v>152</v>
      </c>
      <c r="G652" s="103">
        <v>2740</v>
      </c>
      <c r="H652" s="104">
        <f>ROUND(E652*G652,0)</f>
        <v>8220</v>
      </c>
      <c r="I652" s="105">
        <f>E652</f>
        <v>3</v>
      </c>
      <c r="J652" s="102" t="str">
        <f>F652</f>
        <v>each</v>
      </c>
      <c r="K652" s="104">
        <f>G652</f>
        <v>2740</v>
      </c>
      <c r="L652" s="104">
        <f>ROUND(I652*K652,0)</f>
        <v>8220</v>
      </c>
      <c r="M652" s="106">
        <f>IF(L652&gt;H652,L652-H652,0)</f>
        <v>0</v>
      </c>
      <c r="N652" s="104">
        <f>IF(H652&gt;L652,H652-L652,0)</f>
        <v>0</v>
      </c>
      <c r="O652" s="83" t="s">
        <v>568</v>
      </c>
      <c r="P652" s="111" t="s">
        <v>230</v>
      </c>
      <c r="R652" s="87"/>
      <c r="S652" s="87"/>
      <c r="T652" s="149"/>
      <c r="U652" s="87"/>
      <c r="V652" s="87"/>
      <c r="W652" s="87"/>
      <c r="X652" s="87"/>
      <c r="Y652" s="87"/>
      <c r="Z652" s="87"/>
      <c r="AA652" s="87"/>
      <c r="AB652" s="87"/>
      <c r="AC652" s="87"/>
      <c r="AD652" s="87"/>
      <c r="AE652" s="87"/>
      <c r="AF652" s="87"/>
    </row>
    <row r="653" spans="1:32" s="111" customFormat="1" ht="15.6" outlineLevel="1">
      <c r="A653" s="82"/>
      <c r="B653" s="84" t="str">
        <f t="shared" si="29"/>
        <v/>
      </c>
      <c r="C653" s="189"/>
      <c r="D653" s="186" t="s">
        <v>702</v>
      </c>
      <c r="E653" s="82"/>
      <c r="F653" s="82"/>
      <c r="G653" s="106"/>
      <c r="H653" s="106"/>
      <c r="I653" s="81"/>
      <c r="J653" s="82"/>
      <c r="K653" s="106"/>
      <c r="L653" s="106"/>
      <c r="M653" s="106"/>
      <c r="N653" s="106"/>
      <c r="O653" s="83"/>
      <c r="P653" s="111" t="s">
        <v>230</v>
      </c>
      <c r="R653" s="87"/>
      <c r="S653" s="87"/>
      <c r="T653" s="149"/>
      <c r="U653" s="87"/>
      <c r="V653" s="87"/>
      <c r="W653" s="87"/>
      <c r="X653" s="87"/>
      <c r="Y653" s="87"/>
      <c r="Z653" s="87"/>
      <c r="AA653" s="87"/>
      <c r="AB653" s="87"/>
      <c r="AC653" s="87"/>
      <c r="AD653" s="87"/>
      <c r="AE653" s="87"/>
      <c r="AF653" s="87"/>
    </row>
    <row r="654" spans="1:32" s="111" customFormat="1" ht="15.6" outlineLevel="1">
      <c r="A654" s="82"/>
      <c r="B654" s="84"/>
      <c r="C654" s="189"/>
      <c r="D654" s="186"/>
      <c r="E654" s="82"/>
      <c r="F654" s="82"/>
      <c r="G654" s="106"/>
      <c r="H654" s="106"/>
      <c r="I654" s="81"/>
      <c r="J654" s="82"/>
      <c r="K654" s="106"/>
      <c r="L654" s="106"/>
      <c r="M654" s="106"/>
      <c r="N654" s="106"/>
      <c r="O654" s="83"/>
      <c r="P654" s="111" t="s">
        <v>230</v>
      </c>
      <c r="R654" s="87"/>
      <c r="S654" s="87"/>
      <c r="T654" s="149"/>
      <c r="U654" s="87"/>
      <c r="V654" s="87"/>
      <c r="W654" s="87"/>
      <c r="X654" s="87"/>
      <c r="Y654" s="87"/>
      <c r="Z654" s="87"/>
      <c r="AA654" s="87"/>
      <c r="AB654" s="87"/>
      <c r="AC654" s="87"/>
      <c r="AD654" s="87"/>
      <c r="AE654" s="87"/>
      <c r="AF654" s="87"/>
    </row>
    <row r="655" spans="1:32" s="111" customFormat="1" ht="45" outlineLevel="1">
      <c r="A655" s="102">
        <v>197</v>
      </c>
      <c r="B655" s="84">
        <f t="shared" si="29"/>
        <v>197</v>
      </c>
      <c r="C655" s="189" t="str">
        <f t="shared" si="30"/>
        <v>IVF197</v>
      </c>
      <c r="D655" s="80" t="s">
        <v>162</v>
      </c>
      <c r="E655" s="102">
        <v>4</v>
      </c>
      <c r="F655" s="101" t="s">
        <v>152</v>
      </c>
      <c r="G655" s="103">
        <v>4378</v>
      </c>
      <c r="H655" s="104">
        <f>ROUND(E655*G655,0)</f>
        <v>17512</v>
      </c>
      <c r="I655" s="105">
        <f>E655</f>
        <v>4</v>
      </c>
      <c r="J655" s="102" t="str">
        <f>F655</f>
        <v>each</v>
      </c>
      <c r="K655" s="104">
        <f>G655</f>
        <v>4378</v>
      </c>
      <c r="L655" s="104">
        <f>ROUND(I655*K655,0)</f>
        <v>17512</v>
      </c>
      <c r="M655" s="106">
        <f>IF(L655&gt;H655,L655-H655,0)</f>
        <v>0</v>
      </c>
      <c r="N655" s="104">
        <f>IF(H655&gt;L655,H655-L655,0)</f>
        <v>0</v>
      </c>
      <c r="O655" s="83" t="s">
        <v>568</v>
      </c>
      <c r="P655" s="111" t="s">
        <v>230</v>
      </c>
      <c r="R655" s="87"/>
      <c r="S655" s="87"/>
      <c r="T655" s="149"/>
      <c r="U655" s="87"/>
      <c r="V655" s="87"/>
      <c r="W655" s="87"/>
      <c r="X655" s="87"/>
      <c r="Y655" s="87"/>
      <c r="Z655" s="87"/>
      <c r="AA655" s="87"/>
      <c r="AB655" s="87"/>
      <c r="AC655" s="87"/>
      <c r="AD655" s="87"/>
      <c r="AE655" s="87"/>
      <c r="AF655" s="87"/>
    </row>
    <row r="656" spans="1:32" s="111" customFormat="1" ht="15.6" outlineLevel="1">
      <c r="A656" s="82"/>
      <c r="B656" s="84" t="str">
        <f t="shared" si="29"/>
        <v/>
      </c>
      <c r="C656" s="189"/>
      <c r="D656" s="186" t="s">
        <v>702</v>
      </c>
      <c r="E656" s="82"/>
      <c r="F656" s="82"/>
      <c r="G656" s="106"/>
      <c r="H656" s="106"/>
      <c r="I656" s="81"/>
      <c r="J656" s="82"/>
      <c r="K656" s="106"/>
      <c r="L656" s="106"/>
      <c r="M656" s="106"/>
      <c r="N656" s="106"/>
      <c r="O656" s="83"/>
      <c r="P656" s="111" t="s">
        <v>230</v>
      </c>
      <c r="R656" s="87"/>
      <c r="S656" s="87"/>
      <c r="T656" s="149"/>
      <c r="U656" s="87"/>
      <c r="V656" s="87"/>
      <c r="W656" s="87"/>
      <c r="X656" s="87"/>
      <c r="Y656" s="87"/>
      <c r="Z656" s="87"/>
      <c r="AA656" s="87"/>
      <c r="AB656" s="87"/>
      <c r="AC656" s="87"/>
      <c r="AD656" s="87"/>
      <c r="AE656" s="87"/>
      <c r="AF656" s="87"/>
    </row>
    <row r="657" spans="1:32" s="111" customFormat="1" ht="15.6" outlineLevel="1">
      <c r="A657" s="82"/>
      <c r="B657" s="84"/>
      <c r="C657" s="189"/>
      <c r="D657" s="186"/>
      <c r="E657" s="82"/>
      <c r="F657" s="82"/>
      <c r="G657" s="106"/>
      <c r="H657" s="106"/>
      <c r="I657" s="81"/>
      <c r="J657" s="82"/>
      <c r="K657" s="106"/>
      <c r="L657" s="106"/>
      <c r="M657" s="106"/>
      <c r="N657" s="106"/>
      <c r="O657" s="83"/>
      <c r="P657" s="111" t="s">
        <v>230</v>
      </c>
      <c r="R657" s="87"/>
      <c r="S657" s="87"/>
      <c r="T657" s="149"/>
      <c r="U657" s="87"/>
      <c r="V657" s="87"/>
      <c r="W657" s="87"/>
      <c r="X657" s="87"/>
      <c r="Y657" s="87"/>
      <c r="Z657" s="87"/>
      <c r="AA657" s="87"/>
      <c r="AB657" s="87"/>
      <c r="AC657" s="87"/>
      <c r="AD657" s="87"/>
      <c r="AE657" s="87"/>
      <c r="AF657" s="87"/>
    </row>
    <row r="658" spans="1:32" s="111" customFormat="1" ht="45" outlineLevel="1">
      <c r="A658" s="102">
        <v>198</v>
      </c>
      <c r="B658" s="84">
        <f t="shared" si="29"/>
        <v>198</v>
      </c>
      <c r="C658" s="189" t="str">
        <f t="shared" si="30"/>
        <v>IVF198</v>
      </c>
      <c r="D658" s="80" t="s">
        <v>163</v>
      </c>
      <c r="E658" s="102">
        <v>2</v>
      </c>
      <c r="F658" s="101" t="s">
        <v>152</v>
      </c>
      <c r="G658" s="103">
        <v>36750</v>
      </c>
      <c r="H658" s="104">
        <f>ROUND(E658*G658,0)</f>
        <v>73500</v>
      </c>
      <c r="I658" s="105">
        <f>E658</f>
        <v>2</v>
      </c>
      <c r="J658" s="102" t="str">
        <f>F658</f>
        <v>each</v>
      </c>
      <c r="K658" s="104">
        <f>G658</f>
        <v>36750</v>
      </c>
      <c r="L658" s="104">
        <f>ROUND(I658*K658,0)</f>
        <v>73500</v>
      </c>
      <c r="M658" s="106">
        <f>IF(L658&gt;H658,L658-H658,0)</f>
        <v>0</v>
      </c>
      <c r="N658" s="104">
        <f>IF(H658&gt;L658,H658-L658,0)</f>
        <v>0</v>
      </c>
      <c r="O658" s="83" t="s">
        <v>568</v>
      </c>
      <c r="P658" s="111" t="s">
        <v>230</v>
      </c>
      <c r="R658" s="87"/>
      <c r="S658" s="87"/>
      <c r="T658" s="149"/>
      <c r="U658" s="87"/>
      <c r="V658" s="87"/>
      <c r="W658" s="87"/>
      <c r="X658" s="87"/>
      <c r="Y658" s="87"/>
      <c r="Z658" s="87"/>
      <c r="AA658" s="87"/>
      <c r="AB658" s="87"/>
      <c r="AC658" s="87"/>
      <c r="AD658" s="87"/>
      <c r="AE658" s="87"/>
      <c r="AF658" s="87"/>
    </row>
    <row r="659" spans="1:32" s="111" customFormat="1" ht="15.6" outlineLevel="1">
      <c r="A659" s="84"/>
      <c r="B659" s="84" t="str">
        <f t="shared" si="29"/>
        <v/>
      </c>
      <c r="C659" s="85"/>
      <c r="D659" s="186" t="s">
        <v>702</v>
      </c>
      <c r="E659" s="84"/>
      <c r="F659" s="84"/>
      <c r="G659" s="156"/>
      <c r="H659" s="157"/>
      <c r="I659" s="158"/>
      <c r="J659" s="84"/>
      <c r="K659" s="157"/>
      <c r="L659" s="157"/>
      <c r="M659" s="156"/>
      <c r="N659" s="156"/>
      <c r="O659" s="83"/>
      <c r="P659" s="111" t="s">
        <v>230</v>
      </c>
      <c r="R659" s="87"/>
      <c r="S659" s="87"/>
      <c r="T659" s="149"/>
      <c r="U659" s="87"/>
      <c r="V659" s="87"/>
      <c r="W659" s="87"/>
      <c r="X659" s="87"/>
      <c r="Y659" s="87"/>
      <c r="Z659" s="87"/>
      <c r="AA659" s="87"/>
      <c r="AB659" s="87"/>
      <c r="AC659" s="87"/>
      <c r="AD659" s="87"/>
      <c r="AE659" s="87"/>
      <c r="AF659" s="87"/>
    </row>
    <row r="660" spans="1:32" s="111" customFormat="1" ht="15.6" outlineLevel="1">
      <c r="A660" s="84"/>
      <c r="B660" s="84"/>
      <c r="C660" s="85"/>
      <c r="D660" s="186"/>
      <c r="E660" s="84"/>
      <c r="F660" s="84"/>
      <c r="G660" s="156"/>
      <c r="H660" s="157"/>
      <c r="I660" s="158"/>
      <c r="J660" s="84"/>
      <c r="K660" s="157"/>
      <c r="L660" s="157"/>
      <c r="M660" s="156"/>
      <c r="N660" s="156"/>
      <c r="O660" s="83"/>
      <c r="P660" s="111" t="s">
        <v>230</v>
      </c>
      <c r="R660" s="87"/>
      <c r="S660" s="87"/>
      <c r="T660" s="149"/>
      <c r="U660" s="87"/>
      <c r="V660" s="87"/>
      <c r="W660" s="87"/>
      <c r="X660" s="87"/>
      <c r="Y660" s="87"/>
      <c r="Z660" s="87"/>
      <c r="AA660" s="87"/>
      <c r="AB660" s="87"/>
      <c r="AC660" s="87"/>
      <c r="AD660" s="87"/>
      <c r="AE660" s="87"/>
      <c r="AF660" s="87"/>
    </row>
    <row r="661" spans="1:32" s="111" customFormat="1" ht="15.6">
      <c r="A661" s="84"/>
      <c r="B661" s="84" t="str">
        <f t="shared" si="29"/>
        <v/>
      </c>
      <c r="C661" s="85"/>
      <c r="D661" s="80"/>
      <c r="E661" s="84"/>
      <c r="F661" s="84"/>
      <c r="G661" s="156"/>
      <c r="H661" s="157"/>
      <c r="I661" s="158"/>
      <c r="J661" s="84"/>
      <c r="K661" s="159" t="s">
        <v>218</v>
      </c>
      <c r="L661" s="160">
        <f>ROUND(SUM(L602:L659),0)</f>
        <v>1159402</v>
      </c>
      <c r="M661" s="160">
        <f t="shared" ref="M661:N661" si="34">SUM(M602:M659)</f>
        <v>133579.6</v>
      </c>
      <c r="N661" s="160">
        <f t="shared" si="34"/>
        <v>0</v>
      </c>
      <c r="O661" s="83"/>
      <c r="R661" s="87"/>
      <c r="S661" s="87"/>
      <c r="T661" s="149"/>
      <c r="U661" s="87"/>
      <c r="V661" s="87"/>
      <c r="W661" s="87"/>
      <c r="X661" s="87"/>
      <c r="Y661" s="87"/>
      <c r="Z661" s="87"/>
      <c r="AA661" s="87"/>
      <c r="AB661" s="87"/>
      <c r="AC661" s="87"/>
      <c r="AD661" s="87"/>
      <c r="AE661" s="87"/>
      <c r="AF661" s="87"/>
    </row>
    <row r="662" spans="1:32" s="111" customFormat="1" ht="15.6">
      <c r="A662" s="84"/>
      <c r="B662" s="84" t="str">
        <f t="shared" si="29"/>
        <v/>
      </c>
      <c r="C662" s="85"/>
      <c r="D662" s="80"/>
      <c r="E662" s="84"/>
      <c r="F662" s="161"/>
      <c r="G662" s="162" t="s">
        <v>221</v>
      </c>
      <c r="H662" s="163">
        <f>SUM(H7:H661)</f>
        <v>43854853</v>
      </c>
      <c r="I662" s="164"/>
      <c r="J662" s="165"/>
      <c r="K662" s="166"/>
      <c r="L662" s="163">
        <f>ROUND((L661+L594+L484+L461+L441+L293+L245+L144),0)</f>
        <v>42236856</v>
      </c>
      <c r="M662" s="163">
        <f>M661+M594+M484+M461+M441+M293+M245+M144</f>
        <v>1833719.6</v>
      </c>
      <c r="N662" s="163">
        <f>N661+N594+N484+N461+N441+N293+N245+N144</f>
        <v>3451717</v>
      </c>
      <c r="O662" s="167"/>
      <c r="R662" s="87"/>
      <c r="S662" s="87"/>
      <c r="T662" s="149"/>
      <c r="U662" s="87"/>
      <c r="V662" s="87"/>
      <c r="W662" s="87"/>
      <c r="X662" s="87"/>
      <c r="Y662" s="87"/>
      <c r="Z662" s="87"/>
      <c r="AA662" s="87"/>
      <c r="AB662" s="87"/>
      <c r="AC662" s="87"/>
      <c r="AD662" s="87"/>
      <c r="AE662" s="87"/>
      <c r="AF662" s="87"/>
    </row>
    <row r="663" spans="1:32" ht="15.6">
      <c r="A663" s="286"/>
      <c r="B663" s="283"/>
      <c r="C663" s="284"/>
      <c r="D663" s="285"/>
      <c r="E663" s="286"/>
      <c r="F663" s="286"/>
      <c r="G663" s="287"/>
      <c r="H663" s="287"/>
      <c r="I663" s="288"/>
      <c r="J663" s="286"/>
      <c r="K663" s="289"/>
      <c r="L663" s="290"/>
      <c r="M663" s="290"/>
      <c r="N663" s="290"/>
      <c r="O663" s="298"/>
      <c r="P663" s="89"/>
      <c r="Q663" s="84"/>
      <c r="R663" s="85"/>
      <c r="S663" s="85"/>
      <c r="T663" s="85"/>
      <c r="U663" s="112"/>
      <c r="V663" s="108"/>
      <c r="W663" s="109"/>
      <c r="X663" s="85"/>
      <c r="Y663" s="85"/>
      <c r="Z663" s="85"/>
      <c r="AA663" s="85"/>
      <c r="AB663" s="85"/>
      <c r="AC663" s="85"/>
      <c r="AD663" s="85"/>
    </row>
    <row r="664" spans="1:32" ht="15.6">
      <c r="A664" s="292"/>
      <c r="B664" s="111"/>
      <c r="C664" s="203"/>
      <c r="E664" s="292"/>
      <c r="F664" s="292"/>
      <c r="G664" s="304"/>
      <c r="H664" s="304"/>
      <c r="I664" s="293"/>
      <c r="J664" s="292"/>
      <c r="K664" s="294"/>
      <c r="L664" s="295"/>
      <c r="M664" s="295"/>
      <c r="N664" s="295"/>
      <c r="P664" s="89"/>
      <c r="Q664" s="84"/>
      <c r="R664" s="85"/>
      <c r="S664" s="85"/>
      <c r="T664" s="85"/>
      <c r="U664" s="112"/>
      <c r="V664" s="108"/>
      <c r="W664" s="109"/>
      <c r="X664" s="85"/>
      <c r="Y664" s="85"/>
      <c r="Z664" s="85"/>
      <c r="AA664" s="85"/>
      <c r="AB664" s="85"/>
      <c r="AC664" s="85"/>
      <c r="AD664" s="85"/>
    </row>
    <row r="665" spans="1:32" ht="15.6">
      <c r="A665" s="292"/>
      <c r="B665" s="111"/>
      <c r="C665" s="203"/>
      <c r="E665" s="292"/>
      <c r="F665" s="292"/>
      <c r="G665" s="304"/>
      <c r="H665" s="304"/>
      <c r="I665" s="293"/>
      <c r="J665" s="292"/>
      <c r="K665" s="294"/>
      <c r="L665" s="295"/>
      <c r="M665" s="295"/>
      <c r="N665" s="295"/>
      <c r="P665" s="89"/>
      <c r="Q665" s="84"/>
      <c r="R665" s="85"/>
      <c r="S665" s="85"/>
      <c r="T665" s="85"/>
      <c r="U665" s="112"/>
      <c r="V665" s="108"/>
      <c r="W665" s="109"/>
      <c r="X665" s="85"/>
      <c r="Y665" s="85"/>
      <c r="Z665" s="85"/>
      <c r="AA665" s="85"/>
      <c r="AB665" s="85"/>
      <c r="AC665" s="85"/>
      <c r="AD665" s="85"/>
    </row>
    <row r="666" spans="1:32" ht="15.6">
      <c r="A666" s="291" t="s">
        <v>805</v>
      </c>
      <c r="B666" s="111"/>
      <c r="D666" s="87"/>
      <c r="E666" s="297" t="s">
        <v>804</v>
      </c>
      <c r="F666" s="292"/>
      <c r="H666" s="291" t="s">
        <v>802</v>
      </c>
      <c r="I666" s="293"/>
      <c r="J666" s="292"/>
      <c r="K666" s="294"/>
      <c r="L666" s="87"/>
      <c r="M666" s="295"/>
      <c r="N666" s="296" t="s">
        <v>803</v>
      </c>
      <c r="P666" s="89"/>
      <c r="Q666" s="84"/>
      <c r="R666" s="85"/>
      <c r="S666" s="85"/>
      <c r="T666" s="85"/>
      <c r="U666" s="112"/>
      <c r="V666" s="108"/>
      <c r="W666" s="109"/>
      <c r="X666" s="85"/>
      <c r="Y666" s="85"/>
      <c r="Z666" s="85"/>
      <c r="AA666" s="85"/>
      <c r="AB666" s="85"/>
      <c r="AC666" s="85"/>
      <c r="AD666" s="85"/>
    </row>
    <row r="667" spans="1:32" ht="15.6">
      <c r="A667" s="291" t="s">
        <v>806</v>
      </c>
      <c r="B667" s="111"/>
      <c r="D667" s="87"/>
      <c r="E667" s="297" t="s">
        <v>794</v>
      </c>
      <c r="F667" s="292"/>
      <c r="H667" s="291" t="s">
        <v>795</v>
      </c>
      <c r="I667" s="293"/>
      <c r="J667" s="292"/>
      <c r="K667" s="294"/>
      <c r="L667" s="87"/>
      <c r="M667" s="295"/>
      <c r="N667" s="296" t="s">
        <v>796</v>
      </c>
      <c r="P667" s="89"/>
      <c r="Q667" s="84"/>
      <c r="R667" s="85"/>
      <c r="S667" s="85"/>
      <c r="T667" s="85"/>
      <c r="U667" s="112"/>
      <c r="V667" s="108"/>
      <c r="W667" s="109"/>
      <c r="X667" s="85"/>
      <c r="Y667" s="85"/>
      <c r="Z667" s="85"/>
      <c r="AA667" s="85"/>
      <c r="AB667" s="85"/>
      <c r="AC667" s="85"/>
      <c r="AD667" s="85"/>
    </row>
    <row r="668" spans="1:32" s="111" customFormat="1" ht="15.6">
      <c r="C668" s="87"/>
      <c r="D668" s="201"/>
      <c r="G668" s="331"/>
      <c r="H668" s="332"/>
      <c r="I668" s="333"/>
      <c r="J668" s="151"/>
      <c r="K668" s="334"/>
      <c r="L668" s="332"/>
      <c r="M668" s="332"/>
      <c r="N668" s="332"/>
      <c r="O668" s="335"/>
      <c r="R668" s="87"/>
      <c r="S668" s="87"/>
      <c r="T668" s="149"/>
      <c r="U668" s="87"/>
      <c r="V668" s="87"/>
      <c r="W668" s="87"/>
      <c r="X668" s="87"/>
      <c r="Y668" s="87"/>
      <c r="Z668" s="87"/>
      <c r="AA668" s="87"/>
      <c r="AB668" s="87"/>
      <c r="AC668" s="87"/>
      <c r="AD668" s="87"/>
      <c r="AE668" s="87"/>
      <c r="AF668" s="87"/>
    </row>
    <row r="669" spans="1:32" ht="17.399999999999999">
      <c r="A669" s="305"/>
      <c r="B669" s="306" t="str">
        <f t="shared" si="29"/>
        <v/>
      </c>
      <c r="C669" s="95"/>
      <c r="D669" s="315" t="s">
        <v>220</v>
      </c>
      <c r="E669" s="305"/>
      <c r="F669" s="309"/>
      <c r="G669" s="327"/>
      <c r="H669" s="328"/>
      <c r="I669" s="312"/>
      <c r="J669" s="305"/>
      <c r="K669" s="329"/>
      <c r="L669" s="329"/>
      <c r="M669" s="330"/>
      <c r="N669" s="329"/>
      <c r="O669" s="261"/>
      <c r="P669" s="89"/>
      <c r="Q669" s="84"/>
      <c r="R669" s="85"/>
      <c r="S669" s="85"/>
      <c r="T669" s="85"/>
      <c r="U669" s="112"/>
      <c r="V669" s="108"/>
      <c r="W669" s="109"/>
      <c r="X669" s="85"/>
      <c r="Y669" s="85"/>
      <c r="Z669" s="85"/>
      <c r="AA669" s="85"/>
      <c r="AB669" s="85"/>
      <c r="AC669" s="85"/>
      <c r="AD669" s="85"/>
    </row>
    <row r="670" spans="1:32" ht="127.95" customHeight="1" outlineLevel="1">
      <c r="A670" s="102">
        <v>1</v>
      </c>
      <c r="B670" s="84"/>
      <c r="C670" s="85"/>
      <c r="D670" s="80" t="s">
        <v>545</v>
      </c>
      <c r="E670" s="102">
        <v>0</v>
      </c>
      <c r="F670" s="101" t="s">
        <v>0</v>
      </c>
      <c r="G670" s="168" t="s">
        <v>244</v>
      </c>
      <c r="H670" s="169"/>
      <c r="I670" s="105">
        <v>5</v>
      </c>
      <c r="J670" s="102" t="s">
        <v>0</v>
      </c>
      <c r="K670" s="170">
        <v>39000</v>
      </c>
      <c r="L670" s="170">
        <f>ROUND(I670*K670,0)</f>
        <v>195000</v>
      </c>
      <c r="M670" s="171">
        <f>IF(L670&gt;H670,L670-H670,0)</f>
        <v>195000</v>
      </c>
      <c r="N670" s="170">
        <f>IF(H670&gt;L670,H670-L670,0)</f>
        <v>0</v>
      </c>
      <c r="O670" s="172" t="s">
        <v>721</v>
      </c>
      <c r="P670" s="89" t="s">
        <v>242</v>
      </c>
      <c r="Q670" s="84"/>
      <c r="R670" s="85"/>
      <c r="S670" s="85"/>
      <c r="T670" s="85"/>
      <c r="U670" s="112"/>
      <c r="V670" s="108"/>
      <c r="W670" s="109"/>
      <c r="X670" s="85"/>
      <c r="Y670" s="85"/>
      <c r="Z670" s="85"/>
      <c r="AA670" s="85"/>
      <c r="AB670" s="85"/>
      <c r="AC670" s="85"/>
      <c r="AD670" s="85"/>
    </row>
    <row r="671" spans="1:32" ht="90" outlineLevel="1">
      <c r="A671" s="102">
        <v>2</v>
      </c>
      <c r="B671" s="84"/>
      <c r="C671" s="85"/>
      <c r="D671" s="80" t="s">
        <v>549</v>
      </c>
      <c r="E671" s="102">
        <v>0</v>
      </c>
      <c r="F671" s="101" t="s">
        <v>0</v>
      </c>
      <c r="G671" s="168"/>
      <c r="H671" s="169"/>
      <c r="I671" s="105">
        <v>5</v>
      </c>
      <c r="J671" s="102" t="s">
        <v>0</v>
      </c>
      <c r="K671" s="170">
        <v>9000</v>
      </c>
      <c r="L671" s="170">
        <f t="shared" ref="L671:L688" si="35">ROUND(I671*K671,0)</f>
        <v>45000</v>
      </c>
      <c r="M671" s="171">
        <f t="shared" ref="M671:M688" si="36">IF(L671&gt;H671,L671-H671,0)</f>
        <v>45000</v>
      </c>
      <c r="N671" s="170">
        <f t="shared" ref="N671:N688" si="37">IF(H671&gt;L671,H671-L671,0)</f>
        <v>0</v>
      </c>
      <c r="O671" s="172" t="s">
        <v>721</v>
      </c>
      <c r="P671" s="89" t="s">
        <v>242</v>
      </c>
      <c r="Q671" s="84"/>
      <c r="R671" s="85"/>
      <c r="S671" s="85"/>
      <c r="T671" s="85"/>
      <c r="U671" s="112"/>
      <c r="V671" s="108"/>
      <c r="W671" s="109"/>
      <c r="X671" s="85"/>
      <c r="Y671" s="85"/>
      <c r="Z671" s="85"/>
      <c r="AA671" s="85"/>
      <c r="AB671" s="85"/>
      <c r="AC671" s="85"/>
      <c r="AD671" s="85"/>
    </row>
    <row r="672" spans="1:32" ht="90" outlineLevel="1">
      <c r="A672" s="102">
        <v>3</v>
      </c>
      <c r="B672" s="84"/>
      <c r="C672" s="85"/>
      <c r="D672" s="80" t="s">
        <v>546</v>
      </c>
      <c r="E672" s="102">
        <v>0</v>
      </c>
      <c r="F672" s="101" t="s">
        <v>0</v>
      </c>
      <c r="G672" s="168"/>
      <c r="H672" s="169"/>
      <c r="I672" s="105">
        <v>1</v>
      </c>
      <c r="J672" s="102" t="s">
        <v>0</v>
      </c>
      <c r="K672" s="170">
        <v>8400</v>
      </c>
      <c r="L672" s="170">
        <f t="shared" si="35"/>
        <v>8400</v>
      </c>
      <c r="M672" s="171">
        <f t="shared" si="36"/>
        <v>8400</v>
      </c>
      <c r="N672" s="170">
        <f t="shared" si="37"/>
        <v>0</v>
      </c>
      <c r="O672" s="172" t="s">
        <v>721</v>
      </c>
      <c r="P672" s="89" t="s">
        <v>242</v>
      </c>
      <c r="Q672" s="84"/>
      <c r="R672" s="85"/>
      <c r="S672" s="85"/>
      <c r="T672" s="85"/>
      <c r="U672" s="112"/>
      <c r="V672" s="108"/>
      <c r="W672" s="109"/>
      <c r="X672" s="85"/>
      <c r="Y672" s="85"/>
      <c r="Z672" s="85"/>
      <c r="AA672" s="85"/>
      <c r="AB672" s="85"/>
      <c r="AC672" s="85"/>
      <c r="AD672" s="85"/>
    </row>
    <row r="673" spans="1:30" ht="90" outlineLevel="1">
      <c r="A673" s="102">
        <v>4</v>
      </c>
      <c r="B673" s="84"/>
      <c r="C673" s="85"/>
      <c r="D673" s="80" t="s">
        <v>547</v>
      </c>
      <c r="E673" s="102">
        <v>0</v>
      </c>
      <c r="F673" s="101" t="s">
        <v>0</v>
      </c>
      <c r="G673" s="168"/>
      <c r="H673" s="169"/>
      <c r="I673" s="105">
        <v>1</v>
      </c>
      <c r="J673" s="102" t="s">
        <v>0</v>
      </c>
      <c r="K673" s="170">
        <v>9300</v>
      </c>
      <c r="L673" s="170">
        <f t="shared" si="35"/>
        <v>9300</v>
      </c>
      <c r="M673" s="171">
        <f t="shared" si="36"/>
        <v>9300</v>
      </c>
      <c r="N673" s="170">
        <f t="shared" si="37"/>
        <v>0</v>
      </c>
      <c r="O673" s="172" t="s">
        <v>721</v>
      </c>
      <c r="P673" s="89" t="s">
        <v>242</v>
      </c>
      <c r="Q673" s="84"/>
      <c r="R673" s="85"/>
      <c r="S673" s="85"/>
      <c r="T673" s="85"/>
      <c r="U673" s="112"/>
      <c r="V673" s="108"/>
      <c r="W673" s="109"/>
      <c r="X673" s="85"/>
      <c r="Y673" s="85"/>
      <c r="Z673" s="85"/>
      <c r="AA673" s="85"/>
      <c r="AB673" s="85"/>
      <c r="AC673" s="85"/>
      <c r="AD673" s="85"/>
    </row>
    <row r="674" spans="1:30" ht="90" outlineLevel="1">
      <c r="A674" s="102">
        <v>5</v>
      </c>
      <c r="B674" s="84"/>
      <c r="C674" s="85"/>
      <c r="D674" s="80" t="s">
        <v>548</v>
      </c>
      <c r="E674" s="102">
        <v>0</v>
      </c>
      <c r="F674" s="101" t="s">
        <v>0</v>
      </c>
      <c r="G674" s="168"/>
      <c r="H674" s="169"/>
      <c r="I674" s="105">
        <v>1</v>
      </c>
      <c r="J674" s="102" t="s">
        <v>0</v>
      </c>
      <c r="K674" s="170">
        <v>4200</v>
      </c>
      <c r="L674" s="170">
        <f t="shared" si="35"/>
        <v>4200</v>
      </c>
      <c r="M674" s="171">
        <f t="shared" si="36"/>
        <v>4200</v>
      </c>
      <c r="N674" s="170">
        <f t="shared" si="37"/>
        <v>0</v>
      </c>
      <c r="O674" s="172" t="s">
        <v>721</v>
      </c>
      <c r="P674" s="89" t="s">
        <v>242</v>
      </c>
      <c r="Q674" s="84"/>
      <c r="R674" s="85"/>
      <c r="S674" s="85"/>
      <c r="T674" s="85"/>
      <c r="U674" s="112"/>
      <c r="V674" s="108"/>
      <c r="W674" s="109"/>
      <c r="X674" s="85"/>
      <c r="Y674" s="85"/>
      <c r="Z674" s="85"/>
      <c r="AA674" s="85"/>
      <c r="AB674" s="85"/>
      <c r="AC674" s="85"/>
      <c r="AD674" s="85"/>
    </row>
    <row r="675" spans="1:30" ht="90" outlineLevel="1">
      <c r="A675" s="102">
        <v>6</v>
      </c>
      <c r="B675" s="84"/>
      <c r="C675" s="85"/>
      <c r="D675" s="80" t="s">
        <v>193</v>
      </c>
      <c r="E675" s="102">
        <v>0</v>
      </c>
      <c r="F675" s="101" t="s">
        <v>0</v>
      </c>
      <c r="G675" s="168"/>
      <c r="H675" s="169"/>
      <c r="I675" s="105">
        <v>1</v>
      </c>
      <c r="J675" s="102" t="s">
        <v>0</v>
      </c>
      <c r="K675" s="170">
        <v>32000</v>
      </c>
      <c r="L675" s="170">
        <f t="shared" si="35"/>
        <v>32000</v>
      </c>
      <c r="M675" s="171">
        <f t="shared" si="36"/>
        <v>32000</v>
      </c>
      <c r="N675" s="170">
        <f t="shared" si="37"/>
        <v>0</v>
      </c>
      <c r="O675" s="172" t="s">
        <v>721</v>
      </c>
      <c r="P675" s="89" t="s">
        <v>242</v>
      </c>
      <c r="Q675" s="84"/>
      <c r="R675" s="85"/>
      <c r="S675" s="85"/>
      <c r="T675" s="85"/>
      <c r="U675" s="112"/>
      <c r="V675" s="108"/>
      <c r="W675" s="109"/>
      <c r="X675" s="85"/>
      <c r="Y675" s="85"/>
      <c r="Z675" s="85"/>
      <c r="AA675" s="85"/>
      <c r="AB675" s="85"/>
      <c r="AC675" s="85"/>
      <c r="AD675" s="85"/>
    </row>
    <row r="676" spans="1:30" ht="195" outlineLevel="1">
      <c r="A676" s="102">
        <v>7</v>
      </c>
      <c r="B676" s="84"/>
      <c r="C676" s="85"/>
      <c r="D676" s="80" t="s">
        <v>552</v>
      </c>
      <c r="E676" s="102">
        <v>0</v>
      </c>
      <c r="F676" s="101" t="s">
        <v>244</v>
      </c>
      <c r="G676" s="168"/>
      <c r="H676" s="169"/>
      <c r="I676" s="105">
        <v>1</v>
      </c>
      <c r="J676" s="102" t="s">
        <v>0</v>
      </c>
      <c r="K676" s="170">
        <v>97000</v>
      </c>
      <c r="L676" s="170">
        <f t="shared" si="35"/>
        <v>97000</v>
      </c>
      <c r="M676" s="171">
        <f t="shared" si="36"/>
        <v>97000</v>
      </c>
      <c r="N676" s="170">
        <f t="shared" si="37"/>
        <v>0</v>
      </c>
      <c r="O676" s="172" t="s">
        <v>711</v>
      </c>
      <c r="P676" s="89" t="s">
        <v>242</v>
      </c>
      <c r="Q676" s="84"/>
      <c r="R676" s="85"/>
      <c r="S676" s="85"/>
      <c r="T676" s="85"/>
      <c r="U676" s="112"/>
      <c r="V676" s="108"/>
      <c r="W676" s="109"/>
      <c r="X676" s="85"/>
      <c r="Y676" s="85"/>
      <c r="Z676" s="85"/>
      <c r="AA676" s="85"/>
      <c r="AB676" s="85"/>
      <c r="AC676" s="85"/>
      <c r="AD676" s="85"/>
    </row>
    <row r="677" spans="1:30" ht="165" outlineLevel="1">
      <c r="A677" s="102">
        <v>8</v>
      </c>
      <c r="B677" s="84"/>
      <c r="C677" s="85"/>
      <c r="D677" s="80" t="s">
        <v>553</v>
      </c>
      <c r="E677" s="102">
        <v>0</v>
      </c>
      <c r="F677" s="101" t="s">
        <v>0</v>
      </c>
      <c r="G677" s="168"/>
      <c r="H677" s="169"/>
      <c r="I677" s="105">
        <v>1</v>
      </c>
      <c r="J677" s="102" t="s">
        <v>0</v>
      </c>
      <c r="K677" s="170">
        <v>29000</v>
      </c>
      <c r="L677" s="170">
        <f t="shared" si="35"/>
        <v>29000</v>
      </c>
      <c r="M677" s="171">
        <f t="shared" si="36"/>
        <v>29000</v>
      </c>
      <c r="N677" s="170">
        <f t="shared" si="37"/>
        <v>0</v>
      </c>
      <c r="O677" s="172" t="s">
        <v>707</v>
      </c>
      <c r="P677" s="89" t="s">
        <v>242</v>
      </c>
      <c r="Q677" s="84"/>
      <c r="R677" s="85"/>
      <c r="S677" s="85"/>
      <c r="T677" s="85"/>
      <c r="U677" s="112"/>
      <c r="V677" s="108"/>
      <c r="W677" s="109"/>
      <c r="X677" s="85"/>
      <c r="Y677" s="85"/>
      <c r="Z677" s="85"/>
      <c r="AA677" s="85"/>
      <c r="AB677" s="85"/>
      <c r="AC677" s="85"/>
      <c r="AD677" s="85"/>
    </row>
    <row r="678" spans="1:30" ht="105" outlineLevel="1">
      <c r="A678" s="102">
        <v>9</v>
      </c>
      <c r="B678" s="84"/>
      <c r="C678" s="85"/>
      <c r="D678" s="80" t="s">
        <v>554</v>
      </c>
      <c r="E678" s="102">
        <v>0</v>
      </c>
      <c r="F678" s="101" t="s">
        <v>0</v>
      </c>
      <c r="G678" s="168"/>
      <c r="H678" s="169"/>
      <c r="I678" s="105">
        <v>1</v>
      </c>
      <c r="J678" s="102" t="s">
        <v>0</v>
      </c>
      <c r="K678" s="170">
        <v>16200</v>
      </c>
      <c r="L678" s="170">
        <f t="shared" si="35"/>
        <v>16200</v>
      </c>
      <c r="M678" s="171">
        <f t="shared" si="36"/>
        <v>16200</v>
      </c>
      <c r="N678" s="170">
        <f t="shared" si="37"/>
        <v>0</v>
      </c>
      <c r="O678" s="172" t="s">
        <v>708</v>
      </c>
      <c r="P678" s="89" t="s">
        <v>242</v>
      </c>
      <c r="Q678" s="84"/>
      <c r="R678" s="85"/>
      <c r="S678" s="85"/>
      <c r="T678" s="85"/>
      <c r="U678" s="112"/>
      <c r="V678" s="108"/>
      <c r="W678" s="109"/>
      <c r="X678" s="85"/>
      <c r="Y678" s="85"/>
      <c r="Z678" s="85"/>
      <c r="AA678" s="85"/>
      <c r="AB678" s="85"/>
      <c r="AC678" s="85"/>
      <c r="AD678" s="85"/>
    </row>
    <row r="679" spans="1:30" ht="120" outlineLevel="1">
      <c r="A679" s="102">
        <v>10</v>
      </c>
      <c r="B679" s="84"/>
      <c r="C679" s="85"/>
      <c r="D679" s="80" t="s">
        <v>551</v>
      </c>
      <c r="E679" s="102">
        <v>0</v>
      </c>
      <c r="F679" s="101" t="s">
        <v>0</v>
      </c>
      <c r="G679" s="168"/>
      <c r="H679" s="169"/>
      <c r="I679" s="105">
        <v>1</v>
      </c>
      <c r="J679" s="102" t="s">
        <v>0</v>
      </c>
      <c r="K679" s="170">
        <v>46000</v>
      </c>
      <c r="L679" s="170">
        <f t="shared" si="35"/>
        <v>46000</v>
      </c>
      <c r="M679" s="171">
        <f t="shared" si="36"/>
        <v>46000</v>
      </c>
      <c r="N679" s="170">
        <f t="shared" si="37"/>
        <v>0</v>
      </c>
      <c r="O679" s="172" t="s">
        <v>709</v>
      </c>
      <c r="P679" s="89" t="s">
        <v>242</v>
      </c>
      <c r="Q679" s="84"/>
      <c r="R679" s="85"/>
      <c r="S679" s="85"/>
      <c r="T679" s="85"/>
      <c r="U679" s="112"/>
      <c r="V679" s="108"/>
      <c r="W679" s="109"/>
      <c r="X679" s="85"/>
      <c r="Y679" s="85"/>
      <c r="Z679" s="85"/>
      <c r="AA679" s="85"/>
      <c r="AB679" s="85"/>
      <c r="AC679" s="85"/>
      <c r="AD679" s="85"/>
    </row>
    <row r="680" spans="1:30" ht="124.2" customHeight="1" outlineLevel="1">
      <c r="A680" s="102">
        <v>11</v>
      </c>
      <c r="B680" s="84"/>
      <c r="C680" s="85"/>
      <c r="D680" s="80" t="s">
        <v>559</v>
      </c>
      <c r="E680" s="102">
        <v>0</v>
      </c>
      <c r="F680" s="101" t="s">
        <v>0</v>
      </c>
      <c r="G680" s="168"/>
      <c r="H680" s="169"/>
      <c r="I680" s="105">
        <v>2</v>
      </c>
      <c r="J680" s="102" t="s">
        <v>0</v>
      </c>
      <c r="K680" s="170">
        <v>2100</v>
      </c>
      <c r="L680" s="170">
        <f t="shared" si="35"/>
        <v>4200</v>
      </c>
      <c r="M680" s="171">
        <f t="shared" si="36"/>
        <v>4200</v>
      </c>
      <c r="N680" s="170">
        <f t="shared" si="37"/>
        <v>0</v>
      </c>
      <c r="O680" s="172" t="s">
        <v>710</v>
      </c>
      <c r="P680" s="89" t="s">
        <v>242</v>
      </c>
      <c r="Q680" s="84"/>
      <c r="R680" s="85"/>
      <c r="S680" s="85"/>
      <c r="T680" s="85"/>
      <c r="U680" s="112"/>
      <c r="V680" s="108"/>
      <c r="W680" s="109"/>
      <c r="X680" s="85"/>
      <c r="Y680" s="85"/>
      <c r="Z680" s="85"/>
      <c r="AA680" s="85"/>
      <c r="AB680" s="85"/>
      <c r="AC680" s="85"/>
      <c r="AD680" s="85"/>
    </row>
    <row r="681" spans="1:30" ht="90" outlineLevel="1">
      <c r="A681" s="102">
        <v>12</v>
      </c>
      <c r="B681" s="84"/>
      <c r="C681" s="85"/>
      <c r="D681" s="80" t="s">
        <v>560</v>
      </c>
      <c r="E681" s="102">
        <v>0</v>
      </c>
      <c r="F681" s="101" t="s">
        <v>0</v>
      </c>
      <c r="G681" s="168"/>
      <c r="H681" s="169"/>
      <c r="I681" s="105">
        <v>2</v>
      </c>
      <c r="J681" s="102" t="s">
        <v>0</v>
      </c>
      <c r="K681" s="170">
        <v>14500</v>
      </c>
      <c r="L681" s="170">
        <f t="shared" si="35"/>
        <v>29000</v>
      </c>
      <c r="M681" s="171">
        <f t="shared" si="36"/>
        <v>29000</v>
      </c>
      <c r="N681" s="170">
        <f t="shared" si="37"/>
        <v>0</v>
      </c>
      <c r="O681" s="172" t="s">
        <v>731</v>
      </c>
      <c r="P681" s="89" t="s">
        <v>242</v>
      </c>
      <c r="Q681" s="84"/>
      <c r="R681" s="85"/>
      <c r="S681" s="85"/>
      <c r="T681" s="85"/>
      <c r="U681" s="112"/>
      <c r="V681" s="108"/>
      <c r="W681" s="109"/>
      <c r="X681" s="85"/>
      <c r="Y681" s="85"/>
      <c r="Z681" s="85"/>
      <c r="AA681" s="85"/>
      <c r="AB681" s="85"/>
      <c r="AC681" s="85"/>
      <c r="AD681" s="85"/>
    </row>
    <row r="682" spans="1:30" ht="203.55" customHeight="1" outlineLevel="1">
      <c r="A682" s="102">
        <v>13</v>
      </c>
      <c r="B682" s="84"/>
      <c r="C682" s="85"/>
      <c r="D682" s="80" t="s">
        <v>575</v>
      </c>
      <c r="E682" s="102">
        <v>0</v>
      </c>
      <c r="F682" s="101" t="s">
        <v>0</v>
      </c>
      <c r="G682" s="168"/>
      <c r="H682" s="169"/>
      <c r="I682" s="105">
        <v>2</v>
      </c>
      <c r="J682" s="102" t="s">
        <v>0</v>
      </c>
      <c r="K682" s="170">
        <v>24000</v>
      </c>
      <c r="L682" s="170">
        <f t="shared" si="35"/>
        <v>48000</v>
      </c>
      <c r="M682" s="171">
        <f t="shared" si="36"/>
        <v>48000</v>
      </c>
      <c r="N682" s="170">
        <f t="shared" si="37"/>
        <v>0</v>
      </c>
      <c r="O682" s="172" t="s">
        <v>705</v>
      </c>
      <c r="P682" s="89" t="s">
        <v>242</v>
      </c>
      <c r="Q682" s="84"/>
      <c r="R682" s="85"/>
      <c r="S682" s="85"/>
      <c r="T682" s="85"/>
      <c r="U682" s="112"/>
      <c r="V682" s="108"/>
      <c r="W682" s="109"/>
      <c r="X682" s="85"/>
      <c r="Y682" s="85"/>
      <c r="Z682" s="85"/>
      <c r="AA682" s="85"/>
      <c r="AB682" s="85"/>
      <c r="AC682" s="85"/>
      <c r="AD682" s="85"/>
    </row>
    <row r="683" spans="1:30" ht="120" outlineLevel="1">
      <c r="A683" s="102">
        <v>14</v>
      </c>
      <c r="B683" s="84"/>
      <c r="C683" s="85"/>
      <c r="D683" s="80" t="s">
        <v>555</v>
      </c>
      <c r="E683" s="102">
        <v>0</v>
      </c>
      <c r="F683" s="101" t="s">
        <v>0</v>
      </c>
      <c r="G683" s="168"/>
      <c r="H683" s="169"/>
      <c r="I683" s="105">
        <v>2</v>
      </c>
      <c r="J683" s="102" t="s">
        <v>0</v>
      </c>
      <c r="K683" s="170">
        <v>16300</v>
      </c>
      <c r="L683" s="170">
        <f t="shared" si="35"/>
        <v>32600</v>
      </c>
      <c r="M683" s="171">
        <f t="shared" si="36"/>
        <v>32600</v>
      </c>
      <c r="N683" s="170">
        <f t="shared" si="37"/>
        <v>0</v>
      </c>
      <c r="O683" s="172" t="s">
        <v>732</v>
      </c>
      <c r="P683" s="89" t="s">
        <v>242</v>
      </c>
      <c r="Q683" s="84"/>
      <c r="R683" s="85"/>
      <c r="S683" s="85"/>
      <c r="T683" s="85"/>
      <c r="U683" s="112"/>
      <c r="V683" s="108"/>
      <c r="W683" s="109"/>
      <c r="X683" s="85"/>
      <c r="Y683" s="85"/>
      <c r="Z683" s="85"/>
      <c r="AA683" s="85"/>
      <c r="AB683" s="85"/>
      <c r="AC683" s="85"/>
      <c r="AD683" s="85"/>
    </row>
    <row r="684" spans="1:30" ht="120" outlineLevel="1">
      <c r="A684" s="102">
        <v>15</v>
      </c>
      <c r="B684" s="84"/>
      <c r="C684" s="85"/>
      <c r="D684" s="80" t="s">
        <v>556</v>
      </c>
      <c r="E684" s="102">
        <v>0</v>
      </c>
      <c r="F684" s="101" t="s">
        <v>0</v>
      </c>
      <c r="G684" s="168"/>
      <c r="H684" s="169"/>
      <c r="I684" s="105">
        <v>1</v>
      </c>
      <c r="J684" s="102" t="s">
        <v>0</v>
      </c>
      <c r="K684" s="170">
        <v>14500</v>
      </c>
      <c r="L684" s="170">
        <f t="shared" si="35"/>
        <v>14500</v>
      </c>
      <c r="M684" s="171">
        <f t="shared" si="36"/>
        <v>14500</v>
      </c>
      <c r="N684" s="170">
        <f t="shared" si="37"/>
        <v>0</v>
      </c>
      <c r="O684" s="172" t="s">
        <v>732</v>
      </c>
      <c r="P684" s="89" t="s">
        <v>242</v>
      </c>
      <c r="Q684" s="84"/>
      <c r="R684" s="85"/>
      <c r="S684" s="85"/>
      <c r="T684" s="85"/>
      <c r="U684" s="112"/>
      <c r="V684" s="108"/>
      <c r="W684" s="109"/>
      <c r="X684" s="85"/>
      <c r="Y684" s="85"/>
      <c r="Z684" s="85"/>
      <c r="AA684" s="85"/>
      <c r="AB684" s="85"/>
      <c r="AC684" s="85"/>
      <c r="AD684" s="85"/>
    </row>
    <row r="685" spans="1:30" ht="120" outlineLevel="1">
      <c r="A685" s="102">
        <v>16</v>
      </c>
      <c r="B685" s="84"/>
      <c r="C685" s="85"/>
      <c r="D685" s="80" t="s">
        <v>557</v>
      </c>
      <c r="E685" s="102">
        <v>0</v>
      </c>
      <c r="F685" s="101" t="s">
        <v>0</v>
      </c>
      <c r="G685" s="168"/>
      <c r="H685" s="169"/>
      <c r="I685" s="105">
        <v>1</v>
      </c>
      <c r="J685" s="102" t="s">
        <v>0</v>
      </c>
      <c r="K685" s="170">
        <v>15100</v>
      </c>
      <c r="L685" s="170">
        <f t="shared" si="35"/>
        <v>15100</v>
      </c>
      <c r="M685" s="171">
        <f t="shared" si="36"/>
        <v>15100</v>
      </c>
      <c r="N685" s="170">
        <f t="shared" si="37"/>
        <v>0</v>
      </c>
      <c r="O685" s="398" t="s">
        <v>732</v>
      </c>
      <c r="P685" s="89" t="s">
        <v>242</v>
      </c>
      <c r="Q685" s="84"/>
      <c r="R685" s="85"/>
      <c r="S685" s="85"/>
      <c r="T685" s="85"/>
      <c r="U685" s="112"/>
      <c r="V685" s="108"/>
      <c r="W685" s="109"/>
      <c r="X685" s="85"/>
      <c r="Y685" s="85"/>
      <c r="Z685" s="85"/>
      <c r="AA685" s="85"/>
      <c r="AB685" s="85"/>
      <c r="AC685" s="85"/>
      <c r="AD685" s="85"/>
    </row>
    <row r="686" spans="1:30" ht="135" outlineLevel="1">
      <c r="A686" s="102">
        <v>17</v>
      </c>
      <c r="B686" s="84"/>
      <c r="C686" s="85"/>
      <c r="D686" s="80" t="s">
        <v>558</v>
      </c>
      <c r="E686" s="102">
        <v>0</v>
      </c>
      <c r="F686" s="101" t="s">
        <v>0</v>
      </c>
      <c r="G686" s="156"/>
      <c r="H686" s="156"/>
      <c r="I686" s="158">
        <v>1</v>
      </c>
      <c r="J686" s="102" t="s">
        <v>0</v>
      </c>
      <c r="K686" s="170">
        <v>15800</v>
      </c>
      <c r="L686" s="170">
        <f t="shared" si="35"/>
        <v>15800</v>
      </c>
      <c r="M686" s="171">
        <f t="shared" si="36"/>
        <v>15800</v>
      </c>
      <c r="N686" s="170">
        <f t="shared" si="37"/>
        <v>0</v>
      </c>
      <c r="O686" s="398" t="s">
        <v>733</v>
      </c>
      <c r="P686" s="89" t="s">
        <v>242</v>
      </c>
      <c r="Q686" s="84"/>
      <c r="R686" s="85"/>
      <c r="S686" s="85"/>
      <c r="T686" s="85"/>
      <c r="U686" s="112"/>
      <c r="V686" s="108"/>
      <c r="W686" s="109"/>
      <c r="X686" s="85"/>
      <c r="Y686" s="85"/>
      <c r="Z686" s="85"/>
      <c r="AA686" s="85"/>
      <c r="AB686" s="85"/>
      <c r="AC686" s="85"/>
      <c r="AD686" s="85"/>
    </row>
    <row r="687" spans="1:30" ht="123.6" customHeight="1" outlineLevel="1">
      <c r="A687" s="102">
        <v>18</v>
      </c>
      <c r="B687" s="84"/>
      <c r="C687" s="85"/>
      <c r="D687" s="80" t="s">
        <v>589</v>
      </c>
      <c r="E687" s="102"/>
      <c r="F687" s="101"/>
      <c r="G687" s="156"/>
      <c r="H687" s="156"/>
      <c r="I687" s="158">
        <v>1</v>
      </c>
      <c r="J687" s="102" t="s">
        <v>0</v>
      </c>
      <c r="K687" s="170">
        <v>80000</v>
      </c>
      <c r="L687" s="170">
        <f t="shared" si="35"/>
        <v>80000</v>
      </c>
      <c r="M687" s="171">
        <f t="shared" si="36"/>
        <v>80000</v>
      </c>
      <c r="N687" s="170">
        <f t="shared" si="37"/>
        <v>0</v>
      </c>
      <c r="O687" s="398" t="s">
        <v>734</v>
      </c>
      <c r="P687" s="89" t="s">
        <v>242</v>
      </c>
      <c r="T687" s="87"/>
      <c r="U687" s="144"/>
      <c r="V687" s="144"/>
      <c r="W687" s="144"/>
    </row>
    <row r="688" spans="1:30" ht="279.60000000000002" customHeight="1" outlineLevel="1">
      <c r="A688" s="102">
        <v>19</v>
      </c>
      <c r="B688" s="84"/>
      <c r="C688" s="85"/>
      <c r="D688" s="80" t="s">
        <v>704</v>
      </c>
      <c r="E688" s="102"/>
      <c r="F688" s="101"/>
      <c r="G688" s="156"/>
      <c r="H688" s="156"/>
      <c r="I688" s="158">
        <v>1</v>
      </c>
      <c r="J688" s="102" t="s">
        <v>0</v>
      </c>
      <c r="K688" s="170">
        <v>210000</v>
      </c>
      <c r="L688" s="170">
        <f t="shared" si="35"/>
        <v>210000</v>
      </c>
      <c r="M688" s="171">
        <f t="shared" si="36"/>
        <v>210000</v>
      </c>
      <c r="N688" s="170">
        <f t="shared" si="37"/>
        <v>0</v>
      </c>
      <c r="O688" s="172" t="s">
        <v>705</v>
      </c>
      <c r="P688" s="89" t="s">
        <v>242</v>
      </c>
      <c r="T688" s="87"/>
      <c r="U688" s="144"/>
      <c r="V688" s="144"/>
      <c r="W688" s="144"/>
    </row>
    <row r="689" spans="1:30" ht="15.6">
      <c r="A689" s="102"/>
      <c r="B689" s="84"/>
      <c r="C689" s="85"/>
      <c r="D689" s="80"/>
      <c r="E689" s="102"/>
      <c r="F689" s="101"/>
      <c r="G689" s="156"/>
      <c r="H689" s="156"/>
      <c r="I689" s="158"/>
      <c r="J689" s="102"/>
      <c r="K689" s="173" t="s">
        <v>219</v>
      </c>
      <c r="L689" s="174">
        <f>SUM(L670:L688)</f>
        <v>931300</v>
      </c>
      <c r="M689" s="174">
        <f>SUM(M670:M688)</f>
        <v>931300</v>
      </c>
      <c r="N689" s="174">
        <f>SUM(N670:N688)</f>
        <v>0</v>
      </c>
      <c r="O689" s="172"/>
      <c r="T689" s="87"/>
      <c r="U689" s="144"/>
      <c r="V689" s="144"/>
      <c r="W689" s="144"/>
    </row>
    <row r="690" spans="1:30" ht="15.6">
      <c r="A690" s="286"/>
      <c r="B690" s="283"/>
      <c r="C690" s="284"/>
      <c r="D690" s="285"/>
      <c r="E690" s="286"/>
      <c r="F690" s="286"/>
      <c r="G690" s="287"/>
      <c r="H690" s="287"/>
      <c r="I690" s="288"/>
      <c r="J690" s="286"/>
      <c r="K690" s="289"/>
      <c r="L690" s="290"/>
      <c r="M690" s="290"/>
      <c r="N690" s="290"/>
      <c r="O690" s="298"/>
      <c r="P690" s="89"/>
      <c r="Q690" s="84"/>
      <c r="R690" s="85"/>
      <c r="S690" s="85"/>
      <c r="T690" s="85"/>
      <c r="U690" s="112"/>
      <c r="V690" s="108"/>
      <c r="W690" s="109"/>
      <c r="X690" s="85"/>
      <c r="Y690" s="85"/>
      <c r="Z690" s="85"/>
      <c r="AA690" s="85"/>
      <c r="AB690" s="85"/>
      <c r="AC690" s="85"/>
      <c r="AD690" s="85"/>
    </row>
    <row r="691" spans="1:30" ht="15.6">
      <c r="A691" s="292"/>
      <c r="B691" s="111"/>
      <c r="C691" s="203"/>
      <c r="E691" s="292"/>
      <c r="F691" s="292"/>
      <c r="G691" s="304"/>
      <c r="H691" s="304"/>
      <c r="I691" s="293"/>
      <c r="J691" s="292"/>
      <c r="K691" s="294"/>
      <c r="L691" s="295"/>
      <c r="M691" s="295"/>
      <c r="N691" s="295"/>
      <c r="P691" s="89"/>
      <c r="Q691" s="84"/>
      <c r="R691" s="85"/>
      <c r="S691" s="85"/>
      <c r="T691" s="85"/>
      <c r="U691" s="112"/>
      <c r="V691" s="108"/>
      <c r="W691" s="109"/>
      <c r="X691" s="85"/>
      <c r="Y691" s="85"/>
      <c r="Z691" s="85"/>
      <c r="AA691" s="85"/>
      <c r="AB691" s="85"/>
      <c r="AC691" s="85"/>
      <c r="AD691" s="85"/>
    </row>
    <row r="692" spans="1:30" ht="15.6">
      <c r="A692" s="292"/>
      <c r="B692" s="111"/>
      <c r="C692" s="203"/>
      <c r="E692" s="292"/>
      <c r="F692" s="292"/>
      <c r="G692" s="304"/>
      <c r="H692" s="304"/>
      <c r="I692" s="293"/>
      <c r="J692" s="292"/>
      <c r="K692" s="294"/>
      <c r="L692" s="295"/>
      <c r="M692" s="295"/>
      <c r="N692" s="295"/>
      <c r="P692" s="89"/>
      <c r="Q692" s="84"/>
      <c r="R692" s="85"/>
      <c r="S692" s="85"/>
      <c r="T692" s="85"/>
      <c r="U692" s="112"/>
      <c r="V692" s="108"/>
      <c r="W692" s="109"/>
      <c r="X692" s="85"/>
      <c r="Y692" s="85"/>
      <c r="Z692" s="85"/>
      <c r="AA692" s="85"/>
      <c r="AB692" s="85"/>
      <c r="AC692" s="85"/>
      <c r="AD692" s="85"/>
    </row>
    <row r="693" spans="1:30" ht="15.6">
      <c r="A693" s="291" t="s">
        <v>805</v>
      </c>
      <c r="B693" s="111"/>
      <c r="D693" s="87"/>
      <c r="E693" s="297" t="s">
        <v>804</v>
      </c>
      <c r="F693" s="292"/>
      <c r="H693" s="291" t="s">
        <v>802</v>
      </c>
      <c r="I693" s="293"/>
      <c r="J693" s="292"/>
      <c r="K693" s="294"/>
      <c r="L693" s="87"/>
      <c r="M693" s="295"/>
      <c r="N693" s="296" t="s">
        <v>803</v>
      </c>
      <c r="P693" s="89"/>
      <c r="Q693" s="84"/>
      <c r="R693" s="85"/>
      <c r="S693" s="85"/>
      <c r="T693" s="85"/>
      <c r="U693" s="112"/>
      <c r="V693" s="108"/>
      <c r="W693" s="109"/>
      <c r="X693" s="85"/>
      <c r="Y693" s="85"/>
      <c r="Z693" s="85"/>
      <c r="AA693" s="85"/>
      <c r="AB693" s="85"/>
      <c r="AC693" s="85"/>
      <c r="AD693" s="85"/>
    </row>
    <row r="694" spans="1:30" ht="15.6">
      <c r="A694" s="291" t="s">
        <v>806</v>
      </c>
      <c r="B694" s="111"/>
      <c r="D694" s="87"/>
      <c r="E694" s="297" t="s">
        <v>794</v>
      </c>
      <c r="F694" s="292"/>
      <c r="H694" s="291" t="s">
        <v>795</v>
      </c>
      <c r="I694" s="293"/>
      <c r="J694" s="292"/>
      <c r="K694" s="294"/>
      <c r="L694" s="87"/>
      <c r="M694" s="295"/>
      <c r="N694" s="296" t="s">
        <v>796</v>
      </c>
      <c r="P694" s="89"/>
      <c r="Q694" s="84"/>
      <c r="R694" s="85"/>
      <c r="S694" s="85"/>
      <c r="T694" s="85"/>
      <c r="U694" s="112"/>
      <c r="V694" s="108"/>
      <c r="W694" s="109"/>
      <c r="X694" s="85"/>
      <c r="Y694" s="85"/>
      <c r="Z694" s="85"/>
      <c r="AA694" s="85"/>
      <c r="AB694" s="85"/>
      <c r="AC694" s="85"/>
      <c r="AD694" s="85"/>
    </row>
    <row r="695" spans="1:30" ht="15.6">
      <c r="A695" s="321"/>
      <c r="B695" s="111"/>
      <c r="E695" s="321"/>
      <c r="F695" s="322"/>
      <c r="G695" s="202"/>
      <c r="H695" s="202"/>
      <c r="J695" s="321"/>
      <c r="K695" s="340"/>
      <c r="L695" s="341"/>
      <c r="M695" s="341"/>
      <c r="N695" s="341"/>
      <c r="O695" s="204"/>
      <c r="T695" s="87"/>
      <c r="U695" s="144"/>
      <c r="V695" s="144"/>
      <c r="W695" s="144"/>
    </row>
    <row r="696" spans="1:30" ht="17.399999999999999">
      <c r="A696" s="305"/>
      <c r="B696" s="306"/>
      <c r="C696" s="95"/>
      <c r="D696" s="315" t="s">
        <v>209</v>
      </c>
      <c r="E696" s="305"/>
      <c r="F696" s="309"/>
      <c r="G696" s="336"/>
      <c r="H696" s="328"/>
      <c r="I696" s="317"/>
      <c r="J696" s="305"/>
      <c r="K696" s="337"/>
      <c r="L696" s="337"/>
      <c r="M696" s="338"/>
      <c r="N696" s="337"/>
      <c r="O696" s="339"/>
      <c r="P696" s="89"/>
      <c r="Q696" s="84"/>
      <c r="R696" s="85" t="s">
        <v>245</v>
      </c>
      <c r="S696" s="85" t="s">
        <v>246</v>
      </c>
      <c r="T696" s="85"/>
      <c r="U696" s="144"/>
      <c r="V696" s="144"/>
      <c r="W696" s="144"/>
      <c r="X696" s="85"/>
      <c r="Y696" s="85"/>
      <c r="Z696" s="85"/>
      <c r="AA696" s="85"/>
      <c r="AB696" s="85"/>
      <c r="AC696" s="85"/>
      <c r="AD696" s="85"/>
    </row>
    <row r="697" spans="1:30" ht="90" outlineLevel="1">
      <c r="A697" s="223">
        <v>20</v>
      </c>
      <c r="B697" s="219"/>
      <c r="C697" s="220"/>
      <c r="D697" s="346" t="str">
        <f>'C-DATAS'!C3</f>
        <v>Supply and application of one coat water based cement primer of interior grade I for internal walls including cost and conveyance of all materials to site, sales and other taxes, incidental, operational and all labour charges etc., and complete for finished item of work in 5th floor. at Gandhi Hospital</v>
      </c>
      <c r="E697" s="223"/>
      <c r="F697" s="246"/>
      <c r="G697" s="247"/>
      <c r="H697" s="248"/>
      <c r="I697" s="225">
        <v>536.11</v>
      </c>
      <c r="J697" s="223" t="s">
        <v>4</v>
      </c>
      <c r="K697" s="216">
        <f>'C-DATAS'!I18</f>
        <v>85</v>
      </c>
      <c r="L697" s="216">
        <f>ROUND(I697*K697,0)</f>
        <v>45569</v>
      </c>
      <c r="M697" s="215">
        <f>IF(L697&gt;H697,L697-H697,0)</f>
        <v>45569</v>
      </c>
      <c r="N697" s="216">
        <f>IF(H697&gt;L697,H697-L697,0)</f>
        <v>0</v>
      </c>
      <c r="O697" s="217" t="s">
        <v>706</v>
      </c>
      <c r="P697" s="266" t="s">
        <v>232</v>
      </c>
      <c r="Q697" s="84"/>
      <c r="R697" s="85">
        <f>K697/0.9</f>
        <v>94.444444444444443</v>
      </c>
      <c r="S697" s="85">
        <f>R697/0.86</f>
        <v>109.81912144702842</v>
      </c>
      <c r="T697" s="85"/>
      <c r="U697" s="144"/>
      <c r="V697" s="144"/>
      <c r="W697" s="144"/>
      <c r="X697" s="85"/>
      <c r="Y697" s="85"/>
      <c r="Z697" s="85"/>
      <c r="AA697" s="85"/>
      <c r="AB697" s="85"/>
      <c r="AC697" s="85"/>
      <c r="AD697" s="85"/>
    </row>
    <row r="698" spans="1:30" s="222" customFormat="1" ht="135" outlineLevel="1">
      <c r="A698" s="209">
        <v>21</v>
      </c>
      <c r="B698" s="84"/>
      <c r="C698" s="220"/>
      <c r="D698" s="210" t="str">
        <f>'C-DATAS'!C20</f>
        <v xml:space="preserve">Dismantling of unreinforced cement concrete,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v>
      </c>
      <c r="E698" s="211"/>
      <c r="F698" s="211"/>
      <c r="G698" s="212"/>
      <c r="H698" s="212"/>
      <c r="I698" s="229">
        <v>3.89</v>
      </c>
      <c r="J698" s="214" t="s">
        <v>2</v>
      </c>
      <c r="K698" s="215">
        <f>'C-DATAS'!I27</f>
        <v>4036</v>
      </c>
      <c r="L698" s="216">
        <f t="shared" ref="L698:L740" si="38">ROUND(I698*K698,0)</f>
        <v>15700</v>
      </c>
      <c r="M698" s="215">
        <f t="shared" ref="M698:M743" si="39">IF(L698&gt;H698,L698-H698,0)</f>
        <v>15700</v>
      </c>
      <c r="N698" s="216">
        <f t="shared" ref="N698:N743" si="40">IF(H698&gt;L698,H698-L698,0)</f>
        <v>0</v>
      </c>
      <c r="O698" s="217" t="s">
        <v>712</v>
      </c>
      <c r="P698" s="89" t="s">
        <v>232</v>
      </c>
      <c r="Q698" s="219"/>
      <c r="R698" s="220"/>
      <c r="S698" s="220"/>
      <c r="T698" s="220"/>
      <c r="U698" s="221"/>
      <c r="V698" s="221"/>
      <c r="W698" s="221"/>
      <c r="X698" s="220"/>
      <c r="Y698" s="220"/>
      <c r="Z698" s="220"/>
      <c r="AA698" s="220"/>
      <c r="AB698" s="220"/>
      <c r="AC698" s="220"/>
      <c r="AD698" s="220"/>
    </row>
    <row r="699" spans="1:30" s="222" customFormat="1" ht="15.6" outlineLevel="1">
      <c r="A699" s="209"/>
      <c r="B699" s="84"/>
      <c r="C699" s="220"/>
      <c r="D699" s="262" t="s">
        <v>631</v>
      </c>
      <c r="E699" s="211"/>
      <c r="F699" s="211"/>
      <c r="G699" s="212"/>
      <c r="H699" s="212"/>
      <c r="I699" s="213"/>
      <c r="J699" s="214"/>
      <c r="K699" s="258"/>
      <c r="L699" s="216"/>
      <c r="M699" s="215"/>
      <c r="N699" s="216"/>
      <c r="O699" s="217"/>
      <c r="P699" s="89" t="s">
        <v>232</v>
      </c>
      <c r="Q699" s="219"/>
      <c r="R699" s="220"/>
      <c r="S699" s="220"/>
      <c r="T699" s="220"/>
      <c r="U699" s="221"/>
      <c r="V699" s="221"/>
      <c r="W699" s="221"/>
      <c r="X699" s="220"/>
      <c r="Y699" s="220"/>
      <c r="Z699" s="220"/>
      <c r="AA699" s="220"/>
      <c r="AB699" s="220"/>
      <c r="AC699" s="220"/>
      <c r="AD699" s="220"/>
    </row>
    <row r="700" spans="1:30" s="222" customFormat="1" ht="15.6" outlineLevel="1">
      <c r="A700" s="209"/>
      <c r="B700" s="84"/>
      <c r="C700" s="220"/>
      <c r="D700" s="262"/>
      <c r="E700" s="211"/>
      <c r="F700" s="211"/>
      <c r="G700" s="212"/>
      <c r="H700" s="212"/>
      <c r="I700" s="213"/>
      <c r="J700" s="214"/>
      <c r="K700" s="258"/>
      <c r="L700" s="216"/>
      <c r="M700" s="215"/>
      <c r="N700" s="216"/>
      <c r="O700" s="217"/>
      <c r="P700" s="89" t="s">
        <v>232</v>
      </c>
      <c r="Q700" s="219"/>
      <c r="R700" s="220"/>
      <c r="S700" s="220"/>
      <c r="T700" s="220"/>
      <c r="U700" s="221"/>
      <c r="V700" s="221"/>
      <c r="W700" s="221"/>
      <c r="X700" s="220"/>
      <c r="Y700" s="220"/>
      <c r="Z700" s="220"/>
      <c r="AA700" s="220"/>
      <c r="AB700" s="220"/>
      <c r="AC700" s="220"/>
      <c r="AD700" s="220"/>
    </row>
    <row r="701" spans="1:30" s="222" customFormat="1" ht="135" outlineLevel="1">
      <c r="A701" s="223">
        <v>22</v>
      </c>
      <c r="B701" s="84"/>
      <c r="C701" s="220"/>
      <c r="D701" s="210" t="str">
        <f>'C-DATAS'!C29</f>
        <v>Dismantling,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 Old Cement Mortor (Plaster)</v>
      </c>
      <c r="E701" s="209"/>
      <c r="F701" s="209"/>
      <c r="G701" s="224"/>
      <c r="H701" s="224"/>
      <c r="I701" s="225">
        <v>37.130000000000003</v>
      </c>
      <c r="J701" s="214" t="s">
        <v>4</v>
      </c>
      <c r="K701" s="215">
        <f>'C-DATAS'!I36</f>
        <v>13</v>
      </c>
      <c r="L701" s="216">
        <f t="shared" si="38"/>
        <v>483</v>
      </c>
      <c r="M701" s="215">
        <f t="shared" si="39"/>
        <v>483</v>
      </c>
      <c r="N701" s="216">
        <f t="shared" si="40"/>
        <v>0</v>
      </c>
      <c r="O701" s="217" t="s">
        <v>712</v>
      </c>
      <c r="P701" s="89" t="s">
        <v>232</v>
      </c>
      <c r="Q701" s="219"/>
      <c r="R701" s="220"/>
      <c r="S701" s="220"/>
      <c r="T701" s="226"/>
      <c r="U701" s="221"/>
      <c r="V701" s="221"/>
      <c r="W701" s="221"/>
      <c r="X701" s="220"/>
      <c r="Y701" s="220"/>
      <c r="Z701" s="220"/>
      <c r="AA701" s="220"/>
      <c r="AB701" s="220"/>
      <c r="AC701" s="220"/>
      <c r="AD701" s="220"/>
    </row>
    <row r="702" spans="1:30" s="222" customFormat="1" ht="15.6" outlineLevel="1">
      <c r="A702" s="223"/>
      <c r="B702" s="84"/>
      <c r="C702" s="220"/>
      <c r="D702" s="262" t="s">
        <v>631</v>
      </c>
      <c r="E702" s="209"/>
      <c r="F702" s="209"/>
      <c r="G702" s="224"/>
      <c r="H702" s="224"/>
      <c r="I702" s="225"/>
      <c r="J702" s="214"/>
      <c r="K702" s="215"/>
      <c r="L702" s="216"/>
      <c r="M702" s="215"/>
      <c r="N702" s="216"/>
      <c r="O702" s="217"/>
      <c r="P702" s="89" t="s">
        <v>232</v>
      </c>
      <c r="Q702" s="219"/>
      <c r="R702" s="220"/>
      <c r="S702" s="220"/>
      <c r="T702" s="226"/>
      <c r="U702" s="221"/>
      <c r="V702" s="221"/>
      <c r="W702" s="221"/>
      <c r="X702" s="220"/>
      <c r="Y702" s="220"/>
      <c r="Z702" s="220"/>
      <c r="AA702" s="220"/>
      <c r="AB702" s="220"/>
      <c r="AC702" s="220"/>
      <c r="AD702" s="220"/>
    </row>
    <row r="703" spans="1:30" s="222" customFormat="1" outlineLevel="1">
      <c r="A703" s="223"/>
      <c r="B703" s="84"/>
      <c r="C703" s="220"/>
      <c r="D703" s="210"/>
      <c r="E703" s="209"/>
      <c r="F703" s="209"/>
      <c r="G703" s="224"/>
      <c r="H703" s="224"/>
      <c r="I703" s="225"/>
      <c r="J703" s="214"/>
      <c r="K703" s="215"/>
      <c r="L703" s="216"/>
      <c r="M703" s="215"/>
      <c r="N703" s="216"/>
      <c r="O703" s="217"/>
      <c r="P703" s="89" t="s">
        <v>232</v>
      </c>
      <c r="Q703" s="219"/>
      <c r="R703" s="220"/>
      <c r="S703" s="220"/>
      <c r="T703" s="226"/>
      <c r="U703" s="221"/>
      <c r="V703" s="221"/>
      <c r="W703" s="221"/>
      <c r="X703" s="220"/>
      <c r="Y703" s="220"/>
      <c r="Z703" s="220"/>
      <c r="AA703" s="220"/>
      <c r="AB703" s="220"/>
      <c r="AC703" s="220"/>
      <c r="AD703" s="220"/>
    </row>
    <row r="704" spans="1:30" s="222" customFormat="1" ht="135" outlineLevel="1">
      <c r="A704" s="209">
        <v>23</v>
      </c>
      <c r="B704" s="84"/>
      <c r="C704" s="220"/>
      <c r="D704" s="210" t="str">
        <f>'C-DATAS'!C38</f>
        <v>Dismantling, clearing away and carefully stacking useful materials for re-use and disposal of unserviceable materials with 100m lead as directed by Executive Engineer duly taking actual premeasurements before dismantling including all labour charges , overheads &amp; contractor profit etc., complete. Reinforced Cement Concrete</v>
      </c>
      <c r="E704" s="227"/>
      <c r="F704" s="227"/>
      <c r="G704" s="228"/>
      <c r="H704" s="228"/>
      <c r="I704" s="229">
        <v>0.7</v>
      </c>
      <c r="J704" s="214" t="s">
        <v>2</v>
      </c>
      <c r="K704" s="215">
        <f>'C-DATAS'!I49</f>
        <v>4424</v>
      </c>
      <c r="L704" s="216">
        <f t="shared" si="38"/>
        <v>3097</v>
      </c>
      <c r="M704" s="215">
        <f t="shared" si="39"/>
        <v>3097</v>
      </c>
      <c r="N704" s="216">
        <f t="shared" si="40"/>
        <v>0</v>
      </c>
      <c r="O704" s="217" t="s">
        <v>712</v>
      </c>
      <c r="P704" s="89" t="s">
        <v>232</v>
      </c>
      <c r="Q704" s="219"/>
      <c r="R704" s="220"/>
      <c r="S704" s="220"/>
      <c r="T704" s="220"/>
      <c r="U704" s="221"/>
      <c r="V704" s="221"/>
      <c r="W704" s="221"/>
      <c r="X704" s="220"/>
      <c r="Y704" s="220"/>
      <c r="Z704" s="220"/>
      <c r="AA704" s="220"/>
      <c r="AB704" s="220"/>
      <c r="AC704" s="220"/>
      <c r="AD704" s="220"/>
    </row>
    <row r="705" spans="1:30" s="222" customFormat="1" ht="15.6" outlineLevel="1">
      <c r="A705" s="209"/>
      <c r="B705" s="84"/>
      <c r="C705" s="220"/>
      <c r="D705" s="262" t="s">
        <v>632</v>
      </c>
      <c r="E705" s="227"/>
      <c r="F705" s="227"/>
      <c r="G705" s="228"/>
      <c r="H705" s="228"/>
      <c r="I705" s="229"/>
      <c r="J705" s="214"/>
      <c r="K705" s="215"/>
      <c r="L705" s="216"/>
      <c r="M705" s="215"/>
      <c r="N705" s="216"/>
      <c r="O705" s="217"/>
      <c r="P705" s="89" t="s">
        <v>232</v>
      </c>
      <c r="Q705" s="219"/>
      <c r="R705" s="220"/>
      <c r="S705" s="220"/>
      <c r="T705" s="220"/>
      <c r="U705" s="221"/>
      <c r="V705" s="221"/>
      <c r="W705" s="221"/>
      <c r="X705" s="220"/>
      <c r="Y705" s="220"/>
      <c r="Z705" s="220"/>
      <c r="AA705" s="220"/>
      <c r="AB705" s="220"/>
      <c r="AC705" s="220"/>
      <c r="AD705" s="220"/>
    </row>
    <row r="706" spans="1:30" s="222" customFormat="1" ht="15.6" outlineLevel="1">
      <c r="A706" s="209"/>
      <c r="B706" s="84"/>
      <c r="C706" s="220"/>
      <c r="D706" s="210"/>
      <c r="E706" s="227"/>
      <c r="F706" s="227"/>
      <c r="G706" s="228"/>
      <c r="H706" s="228"/>
      <c r="I706" s="229"/>
      <c r="J706" s="214"/>
      <c r="K706" s="215"/>
      <c r="L706" s="216"/>
      <c r="M706" s="215"/>
      <c r="N706" s="216"/>
      <c r="O706" s="217"/>
      <c r="P706" s="89" t="s">
        <v>232</v>
      </c>
      <c r="Q706" s="219"/>
      <c r="R706" s="220"/>
      <c r="S706" s="220"/>
      <c r="T706" s="220"/>
      <c r="U706" s="221"/>
      <c r="V706" s="221"/>
      <c r="W706" s="221"/>
      <c r="X706" s="220"/>
      <c r="Y706" s="220"/>
      <c r="Z706" s="220"/>
      <c r="AA706" s="220"/>
      <c r="AB706" s="220"/>
      <c r="AC706" s="220"/>
      <c r="AD706" s="220"/>
    </row>
    <row r="707" spans="1:30" s="222" customFormat="1" ht="206.55" customHeight="1" outlineLevel="1">
      <c r="A707" s="223">
        <v>24</v>
      </c>
      <c r="B707" s="84"/>
      <c r="C707" s="220"/>
      <c r="D707" s="230" t="str">
        <f>'C-DATAS'!C58</f>
        <v>Providing skirting to internal walls to 10 cm height with Double charged / multi charged stain free full body porcelain vitrified tiles with double layer pigment of size 600 x 600 mm and thickness between 8-10 mm 1st quality conforming to IS:15622 - 2017, IS:13630 (Parts 1 to 15) of any colour and finish in all shades and designs, length equal to flooring tiles, set over base coat of CM(1:5) 12 mm thick using screened sand with cement slurry of honey like consistency spread at the rate of 3.30 kgs per sqm and jointing with white cement paste mixed with pigment of matching shade to full depth, including cost of all materials like tiles, cement, sand and water etc.,and overheads &amp; contractors profit complete for finished item of work.(APSS No.701 &amp;707)</v>
      </c>
      <c r="E707" s="209"/>
      <c r="F707" s="209"/>
      <c r="G707" s="224"/>
      <c r="H707" s="224"/>
      <c r="I707" s="225">
        <v>107.18</v>
      </c>
      <c r="J707" s="214" t="s">
        <v>3</v>
      </c>
      <c r="K707" s="215">
        <f>'C-DATAS'!I82</f>
        <v>162</v>
      </c>
      <c r="L707" s="216">
        <f t="shared" si="38"/>
        <v>17363</v>
      </c>
      <c r="M707" s="215">
        <f t="shared" si="39"/>
        <v>17363</v>
      </c>
      <c r="N707" s="216">
        <f t="shared" si="40"/>
        <v>0</v>
      </c>
      <c r="O707" s="217" t="s">
        <v>713</v>
      </c>
      <c r="P707" s="89" t="s">
        <v>232</v>
      </c>
      <c r="Q707" s="219"/>
      <c r="R707" s="220"/>
      <c r="S707" s="220"/>
      <c r="T707" s="220"/>
      <c r="U707" s="221"/>
      <c r="V707" s="221"/>
      <c r="W707" s="221"/>
      <c r="X707" s="220"/>
      <c r="Y707" s="220"/>
      <c r="Z707" s="220"/>
      <c r="AA707" s="220"/>
      <c r="AB707" s="220"/>
      <c r="AC707" s="220"/>
      <c r="AD707" s="220"/>
    </row>
    <row r="708" spans="1:30" s="222" customFormat="1" ht="15.6" outlineLevel="1">
      <c r="A708" s="223"/>
      <c r="B708" s="84"/>
      <c r="C708" s="220"/>
      <c r="D708" s="263" t="s">
        <v>638</v>
      </c>
      <c r="E708" s="209"/>
      <c r="F708" s="209"/>
      <c r="G708" s="224"/>
      <c r="H708" s="224"/>
      <c r="I708" s="225"/>
      <c r="J708" s="214"/>
      <c r="K708" s="215"/>
      <c r="L708" s="216"/>
      <c r="M708" s="215"/>
      <c r="N708" s="216"/>
      <c r="O708" s="217"/>
      <c r="P708" s="89" t="s">
        <v>232</v>
      </c>
      <c r="Q708" s="219"/>
      <c r="R708" s="220"/>
      <c r="S708" s="220"/>
      <c r="T708" s="220"/>
      <c r="U708" s="221"/>
      <c r="V708" s="221"/>
      <c r="W708" s="221"/>
      <c r="X708" s="220"/>
      <c r="Y708" s="220"/>
      <c r="Z708" s="220"/>
      <c r="AA708" s="220"/>
      <c r="AB708" s="220"/>
      <c r="AC708" s="220"/>
      <c r="AD708" s="220"/>
    </row>
    <row r="709" spans="1:30" s="186" customFormat="1" ht="15.6" outlineLevel="1">
      <c r="P709" s="89" t="s">
        <v>232</v>
      </c>
    </row>
    <row r="710" spans="1:30" s="222" customFormat="1" ht="384.6" customHeight="1" outlineLevel="1">
      <c r="A710" s="209">
        <v>25</v>
      </c>
      <c r="B710" s="84"/>
      <c r="C710" s="220"/>
      <c r="D710" s="231" t="str">
        <f>'C-DATAS'!C51</f>
        <v>Providing of Factory made prelaminated FPVC (Foamed Polyvinyl Chloride) Door frame of the size 105x40mm with a wall thickness of 10mm made out of extruded rigid FPVC profile mitre joined with 6 Nos. of 50mm long screw. The door frame shall be fixed to the wall by using 80mm long screws through the frame with the help of PVC fasteners of 3 no's to be provided for each vertical member, GI stiffeners of ("U" channel of size 29x9x1mm, 150mm long) -3 no's at hinge point, Frame reinforcement of("U" GI channel of size 46x22x.06mm),Bottom tie rod of ("U" GI channel size of 15x15x1mm) etc. complete as per manufacturers specification for finished item of work. Maximum door frame size : 980 x 2070 including providing of 35mm thick Factory made Prelaminated ABS (Acrylonitrile Butadiene Styrene) Door shutter moulded in different designs, consisting of all round Frame made out of water proof solid foam PVC bar of size 20x32mm, reinforced by 32x 32mm - 2 nos. for vertical made out of LVL (Laminated Veneer Lumber), core material of 32 mm thick high density craft paper honey comb board, sandwiched on both sides with prelaminated ABS sheet thickness of 1.5mm . PVC edge banding of size 0.45mm on the vertical sides. Hardware made out of steel coated butterfly hinges - 3 Nos. for each shutter and ISI make S.S round lock completes for finished item of work. Maximum shutter size of : 910 x 2030 mm</v>
      </c>
      <c r="E710" s="209"/>
      <c r="F710" s="209"/>
      <c r="G710" s="224"/>
      <c r="H710" s="224"/>
      <c r="I710" s="225">
        <v>23.463000000000001</v>
      </c>
      <c r="J710" s="214" t="s">
        <v>4</v>
      </c>
      <c r="K710" s="215">
        <f>'C-DATAS'!I55</f>
        <v>9241</v>
      </c>
      <c r="L710" s="216">
        <f t="shared" si="38"/>
        <v>216822</v>
      </c>
      <c r="M710" s="215">
        <f t="shared" si="39"/>
        <v>216822</v>
      </c>
      <c r="N710" s="216">
        <f t="shared" si="40"/>
        <v>0</v>
      </c>
      <c r="O710" s="217" t="s">
        <v>720</v>
      </c>
      <c r="P710" s="89" t="s">
        <v>232</v>
      </c>
      <c r="Q710" s="219"/>
      <c r="R710" s="220"/>
      <c r="S710" s="220"/>
      <c r="T710" s="220"/>
      <c r="U710" s="221"/>
      <c r="V710" s="221"/>
      <c r="W710" s="221"/>
      <c r="X710" s="220"/>
      <c r="Y710" s="220"/>
      <c r="Z710" s="220"/>
      <c r="AA710" s="220"/>
      <c r="AB710" s="220"/>
      <c r="AC710" s="220"/>
      <c r="AD710" s="220"/>
    </row>
    <row r="711" spans="1:30" s="222" customFormat="1" ht="216" customHeight="1" outlineLevel="1">
      <c r="A711" s="223">
        <v>26</v>
      </c>
      <c r="B711" s="84"/>
      <c r="C711" s="220"/>
      <c r="D711" s="232" t="str">
        <f>'C-DATAS'!C85</f>
        <v xml:space="preserve">Flooring with  16 to 18 mm  thick high polished granite stone slabs black colour as approved by the Engineer-in-Charge of length not less than 2.43 mts set over base coat of cement mortar (1:8) , 20mm thick using screened sand over CC bed already laid or RCC roof slab including neat grey cement slurry of honey like consistency spread @ 3.3 Kg per sqm and jointed neatly with white cement paste mixed with pigment of matching shade to full depth including cost and conveyance of all materials like cement , sand , water , granite slabs etc., to work site and all operational, incidental labour &amp; lift charges, half rounding the edge , polishing charges and all other taxes on all materials, cost of base coat and overheads &amp; contractors profit complete for finished item of work for platforms (S.S.701 &amp; special) </v>
      </c>
      <c r="E711" s="209"/>
      <c r="F711" s="209"/>
      <c r="G711" s="224"/>
      <c r="H711" s="224"/>
      <c r="I711" s="225">
        <v>10.17</v>
      </c>
      <c r="J711" s="214" t="s">
        <v>4</v>
      </c>
      <c r="K711" s="215">
        <f>'C-DATAS'!I113</f>
        <v>5839</v>
      </c>
      <c r="L711" s="216">
        <f t="shared" si="38"/>
        <v>59383</v>
      </c>
      <c r="M711" s="215">
        <f t="shared" si="39"/>
        <v>59383</v>
      </c>
      <c r="N711" s="216">
        <f t="shared" si="40"/>
        <v>0</v>
      </c>
      <c r="O711" s="217" t="s">
        <v>815</v>
      </c>
      <c r="P711" s="89" t="s">
        <v>232</v>
      </c>
      <c r="Q711" s="219"/>
      <c r="R711" s="220"/>
      <c r="S711" s="220"/>
      <c r="T711" s="220"/>
      <c r="U711" s="221"/>
      <c r="V711" s="221"/>
      <c r="W711" s="221"/>
      <c r="X711" s="220"/>
      <c r="Y711" s="220"/>
      <c r="Z711" s="220"/>
      <c r="AA711" s="220"/>
      <c r="AB711" s="220"/>
      <c r="AC711" s="220"/>
      <c r="AD711" s="220"/>
    </row>
    <row r="712" spans="1:30" s="222" customFormat="1" ht="15.6" outlineLevel="1">
      <c r="A712" s="223"/>
      <c r="B712" s="84"/>
      <c r="C712" s="220"/>
      <c r="D712" s="262" t="s">
        <v>636</v>
      </c>
      <c r="E712" s="209"/>
      <c r="F712" s="209"/>
      <c r="G712" s="224"/>
      <c r="H712" s="224"/>
      <c r="I712" s="225"/>
      <c r="J712" s="214"/>
      <c r="K712" s="215"/>
      <c r="L712" s="216"/>
      <c r="M712" s="215"/>
      <c r="N712" s="216"/>
      <c r="O712" s="217"/>
      <c r="P712" s="89" t="s">
        <v>232</v>
      </c>
      <c r="Q712" s="219"/>
      <c r="R712" s="220"/>
      <c r="S712" s="220"/>
      <c r="T712" s="220"/>
      <c r="U712" s="221"/>
      <c r="V712" s="221"/>
      <c r="W712" s="221"/>
      <c r="X712" s="220"/>
      <c r="Y712" s="220"/>
      <c r="Z712" s="220"/>
      <c r="AA712" s="220"/>
      <c r="AB712" s="220"/>
      <c r="AC712" s="220"/>
      <c r="AD712" s="220"/>
    </row>
    <row r="713" spans="1:30" s="222" customFormat="1" outlineLevel="1">
      <c r="A713" s="223"/>
      <c r="B713" s="84"/>
      <c r="C713" s="220"/>
      <c r="D713" s="232"/>
      <c r="E713" s="209"/>
      <c r="F713" s="209"/>
      <c r="G713" s="224"/>
      <c r="H713" s="224"/>
      <c r="I713" s="225"/>
      <c r="J713" s="214"/>
      <c r="K713" s="215"/>
      <c r="L713" s="216"/>
      <c r="M713" s="215"/>
      <c r="N713" s="216"/>
      <c r="O713" s="217"/>
      <c r="P713" s="89" t="s">
        <v>232</v>
      </c>
      <c r="Q713" s="219"/>
      <c r="R713" s="220"/>
      <c r="S713" s="220"/>
      <c r="T713" s="220"/>
      <c r="U713" s="221"/>
      <c r="V713" s="221"/>
      <c r="W713" s="221"/>
      <c r="X713" s="220"/>
      <c r="Y713" s="220"/>
      <c r="Z713" s="220"/>
      <c r="AA713" s="220"/>
      <c r="AB713" s="220"/>
      <c r="AC713" s="220"/>
      <c r="AD713" s="220"/>
    </row>
    <row r="714" spans="1:30" ht="179.4" customHeight="1" outlineLevel="1">
      <c r="A714" s="82">
        <v>27</v>
      </c>
      <c r="B714" s="84"/>
      <c r="C714" s="85"/>
      <c r="D714" s="80" t="s">
        <v>834</v>
      </c>
      <c r="E714" s="82"/>
      <c r="F714" s="82"/>
      <c r="G714" s="177"/>
      <c r="H714" s="177"/>
      <c r="I714" s="81">
        <v>1</v>
      </c>
      <c r="J714" s="176" t="s">
        <v>0</v>
      </c>
      <c r="K714" s="171">
        <v>75000</v>
      </c>
      <c r="L714" s="170">
        <f t="shared" si="38"/>
        <v>75000</v>
      </c>
      <c r="M714" s="171">
        <f t="shared" si="39"/>
        <v>75000</v>
      </c>
      <c r="N714" s="170">
        <f t="shared" si="40"/>
        <v>0</v>
      </c>
      <c r="O714" s="172" t="s">
        <v>714</v>
      </c>
      <c r="P714" s="89" t="s">
        <v>232</v>
      </c>
      <c r="Q714" s="84"/>
      <c r="R714" s="85"/>
      <c r="S714" s="85"/>
      <c r="T714" s="85"/>
      <c r="U714" s="144"/>
      <c r="V714" s="144"/>
      <c r="W714" s="144"/>
      <c r="X714" s="85"/>
      <c r="Y714" s="85"/>
      <c r="Z714" s="85"/>
      <c r="AA714" s="85"/>
      <c r="AB714" s="85"/>
      <c r="AC714" s="85"/>
      <c r="AD714" s="85"/>
    </row>
    <row r="715" spans="1:30" s="222" customFormat="1" ht="109.8" customHeight="1" outlineLevel="1">
      <c r="A715" s="209">
        <v>28</v>
      </c>
      <c r="B715" s="219"/>
      <c r="C715" s="220"/>
      <c r="D715" s="231" t="str">
        <f>'C-DATAS'!C115</f>
        <v xml:space="preserve">Supply and placing of the Design Mix Concrete M 25 grade corresponding to IS 456 with minimum cement content of 380 kgs per 1 cum of concrete using Weight Batcher / Concrete mixer with 20mm size graded machine crushed hard granite metal (coarse aggregate - as per IS 383 - 1970 and IS 2386 Part 1 to Part 8) from approved quarry including cost and conveyance of all materials like cement, fine aggregate (sand) coarse aggregate, water etc., to site and sales &amp; other taxes on all materials, centering using Casurina Ballies, Bamboos, Wooden Reapers, Runners, Wood Posts, Steel Plates etc., including all operational, incidental and labour charges such as weigh batching, machine mixing, lifting of concrete manually, laying concrete, curing , overheads &amp; contractors profit etc.,  complete but excluding cost of steel and its fabrication charges for finished item of work (APSS No. 402) </v>
      </c>
      <c r="E715" s="209"/>
      <c r="F715" s="209"/>
      <c r="G715" s="224"/>
      <c r="H715" s="224"/>
      <c r="I715" s="225">
        <v>0.43</v>
      </c>
      <c r="J715" s="214" t="s">
        <v>2</v>
      </c>
      <c r="K715" s="215">
        <f>'C-DATAS'!I148</f>
        <v>15969</v>
      </c>
      <c r="L715" s="216">
        <f t="shared" si="38"/>
        <v>6867</v>
      </c>
      <c r="M715" s="215">
        <f t="shared" si="39"/>
        <v>6867</v>
      </c>
      <c r="N715" s="216">
        <f t="shared" si="40"/>
        <v>0</v>
      </c>
      <c r="O715" s="217" t="s">
        <v>715</v>
      </c>
      <c r="P715" s="89" t="s">
        <v>232</v>
      </c>
      <c r="Q715" s="219"/>
      <c r="R715" s="220"/>
      <c r="S715" s="220"/>
      <c r="T715" s="220"/>
      <c r="U715" s="221"/>
      <c r="V715" s="221"/>
      <c r="W715" s="221"/>
      <c r="X715" s="220"/>
      <c r="Y715" s="220"/>
      <c r="Z715" s="220"/>
      <c r="AA715" s="220"/>
      <c r="AB715" s="220"/>
      <c r="AC715" s="220"/>
      <c r="AD715" s="220"/>
    </row>
    <row r="716" spans="1:30" ht="15.6" outlineLevel="1">
      <c r="A716" s="82"/>
      <c r="B716" s="84"/>
      <c r="C716" s="85"/>
      <c r="D716" s="186" t="s">
        <v>703</v>
      </c>
      <c r="E716" s="82"/>
      <c r="F716" s="82"/>
      <c r="G716" s="177"/>
      <c r="H716" s="177"/>
      <c r="I716" s="81"/>
      <c r="J716" s="176"/>
      <c r="K716" s="171"/>
      <c r="L716" s="170"/>
      <c r="M716" s="171"/>
      <c r="N716" s="170"/>
      <c r="O716" s="172"/>
      <c r="P716" s="89" t="s">
        <v>232</v>
      </c>
      <c r="Q716" s="84"/>
      <c r="R716" s="85"/>
      <c r="S716" s="85"/>
      <c r="T716" s="85"/>
      <c r="U716" s="144"/>
      <c r="V716" s="144"/>
      <c r="W716" s="144"/>
      <c r="X716" s="85"/>
      <c r="Y716" s="85"/>
      <c r="Z716" s="85"/>
      <c r="AA716" s="85"/>
      <c r="AB716" s="85"/>
      <c r="AC716" s="85"/>
      <c r="AD716" s="85"/>
    </row>
    <row r="717" spans="1:30" outlineLevel="1">
      <c r="A717" s="82"/>
      <c r="B717" s="84"/>
      <c r="C717" s="85"/>
      <c r="D717" s="80"/>
      <c r="E717" s="82"/>
      <c r="F717" s="82"/>
      <c r="G717" s="177"/>
      <c r="H717" s="177"/>
      <c r="I717" s="81"/>
      <c r="J717" s="176"/>
      <c r="K717" s="171"/>
      <c r="L717" s="170"/>
      <c r="M717" s="171"/>
      <c r="N717" s="170"/>
      <c r="O717" s="172"/>
      <c r="P717" s="89" t="s">
        <v>232</v>
      </c>
      <c r="Q717" s="84"/>
      <c r="R717" s="85"/>
      <c r="S717" s="85"/>
      <c r="T717" s="85"/>
      <c r="U717" s="144"/>
      <c r="V717" s="144"/>
      <c r="W717" s="144"/>
      <c r="X717" s="85"/>
      <c r="Y717" s="85"/>
      <c r="Z717" s="85"/>
      <c r="AA717" s="85"/>
      <c r="AB717" s="85"/>
      <c r="AC717" s="85"/>
      <c r="AD717" s="85"/>
    </row>
    <row r="718" spans="1:30" ht="105" outlineLevel="1">
      <c r="A718" s="102">
        <v>29</v>
      </c>
      <c r="B718" s="84"/>
      <c r="C718" s="85"/>
      <c r="D718" s="145" t="s">
        <v>576</v>
      </c>
      <c r="E718" s="82"/>
      <c r="F718" s="82"/>
      <c r="G718" s="177"/>
      <c r="H718" s="177"/>
      <c r="I718" s="81">
        <v>5</v>
      </c>
      <c r="J718" s="176" t="s">
        <v>0</v>
      </c>
      <c r="K718" s="258">
        <v>510</v>
      </c>
      <c r="L718" s="259">
        <f t="shared" si="38"/>
        <v>2550</v>
      </c>
      <c r="M718" s="258">
        <f t="shared" si="39"/>
        <v>2550</v>
      </c>
      <c r="N718" s="259">
        <f t="shared" si="40"/>
        <v>0</v>
      </c>
      <c r="O718" s="172" t="s">
        <v>816</v>
      </c>
      <c r="P718" s="89" t="s">
        <v>232</v>
      </c>
      <c r="Q718" s="84"/>
      <c r="R718" s="85"/>
      <c r="S718" s="85"/>
      <c r="T718" s="85"/>
      <c r="U718" s="144"/>
      <c r="V718" s="144"/>
      <c r="W718" s="144"/>
      <c r="X718" s="85"/>
      <c r="Y718" s="85"/>
      <c r="Z718" s="85"/>
      <c r="AA718" s="85"/>
      <c r="AB718" s="85"/>
      <c r="AC718" s="85"/>
      <c r="AD718" s="85"/>
    </row>
    <row r="719" spans="1:30" s="222" customFormat="1" ht="105" outlineLevel="1">
      <c r="A719" s="209">
        <v>30</v>
      </c>
      <c r="B719" s="84"/>
      <c r="C719" s="220"/>
      <c r="D719" s="232" t="str">
        <f>'C-DATAS'!C152</f>
        <v>Supplying and fixing Rectangular Mirror Frameless of size 457 .2 mm x 609.6 mm</v>
      </c>
      <c r="E719" s="209"/>
      <c r="F719" s="209" t="s">
        <v>244</v>
      </c>
      <c r="G719" s="224"/>
      <c r="H719" s="224"/>
      <c r="I719" s="225">
        <v>5</v>
      </c>
      <c r="J719" s="214" t="s">
        <v>0</v>
      </c>
      <c r="K719" s="215">
        <f>'C-DATAS'!I159</f>
        <v>1775</v>
      </c>
      <c r="L719" s="216">
        <f t="shared" si="38"/>
        <v>8875</v>
      </c>
      <c r="M719" s="215">
        <f t="shared" si="39"/>
        <v>8875</v>
      </c>
      <c r="N719" s="216">
        <f t="shared" si="40"/>
        <v>0</v>
      </c>
      <c r="O719" s="217" t="s">
        <v>816</v>
      </c>
      <c r="P719" s="89" t="s">
        <v>232</v>
      </c>
      <c r="Q719" s="219"/>
      <c r="R719" s="220"/>
      <c r="S719" s="220"/>
      <c r="T719" s="220"/>
      <c r="U719" s="221"/>
      <c r="V719" s="221"/>
      <c r="W719" s="221"/>
      <c r="X719" s="220"/>
      <c r="Y719" s="220"/>
      <c r="Z719" s="220"/>
      <c r="AA719" s="220"/>
      <c r="AB719" s="220"/>
      <c r="AC719" s="220"/>
      <c r="AD719" s="220"/>
    </row>
    <row r="720" spans="1:30" s="222" customFormat="1" ht="105" outlineLevel="1">
      <c r="A720" s="223">
        <v>31</v>
      </c>
      <c r="B720" s="84"/>
      <c r="C720" s="220"/>
      <c r="D720" s="232" t="str">
        <f>'C-DATAS'!C202</f>
        <v>Supply of Venetian blinds Vertical blinds 100 mm wide with all accessories.</v>
      </c>
      <c r="E720" s="209"/>
      <c r="F720" s="209"/>
      <c r="G720" s="224"/>
      <c r="H720" s="224"/>
      <c r="I720" s="225">
        <v>5.01</v>
      </c>
      <c r="J720" s="214" t="s">
        <v>4</v>
      </c>
      <c r="K720" s="215">
        <f>'C-DATAS'!I209</f>
        <v>2187</v>
      </c>
      <c r="L720" s="216">
        <f t="shared" si="38"/>
        <v>10957</v>
      </c>
      <c r="M720" s="215">
        <f t="shared" si="39"/>
        <v>10957</v>
      </c>
      <c r="N720" s="216">
        <f t="shared" si="40"/>
        <v>0</v>
      </c>
      <c r="O720" s="217" t="s">
        <v>816</v>
      </c>
      <c r="P720" s="89" t="s">
        <v>232</v>
      </c>
      <c r="Q720" s="219"/>
      <c r="R720" s="220"/>
      <c r="S720" s="220"/>
      <c r="T720" s="220"/>
      <c r="U720" s="221"/>
      <c r="V720" s="221"/>
      <c r="W720" s="221"/>
      <c r="X720" s="220"/>
      <c r="Y720" s="220"/>
      <c r="Z720" s="220"/>
      <c r="AA720" s="220"/>
      <c r="AB720" s="220"/>
      <c r="AC720" s="220"/>
      <c r="AD720" s="220"/>
    </row>
    <row r="721" spans="1:30" ht="105" outlineLevel="1">
      <c r="A721" s="82">
        <v>32</v>
      </c>
      <c r="B721" s="84"/>
      <c r="C721" s="85"/>
      <c r="D721" s="145" t="s">
        <v>562</v>
      </c>
      <c r="E721" s="82"/>
      <c r="F721" s="82"/>
      <c r="G721" s="177"/>
      <c r="H721" s="177"/>
      <c r="I721" s="81">
        <v>31</v>
      </c>
      <c r="J721" s="176" t="s">
        <v>0</v>
      </c>
      <c r="K721" s="171">
        <v>600</v>
      </c>
      <c r="L721" s="170">
        <f t="shared" si="38"/>
        <v>18600</v>
      </c>
      <c r="M721" s="171">
        <f t="shared" si="39"/>
        <v>18600</v>
      </c>
      <c r="N721" s="170">
        <f t="shared" si="40"/>
        <v>0</v>
      </c>
      <c r="O721" s="172" t="s">
        <v>816</v>
      </c>
      <c r="P721" s="89" t="s">
        <v>232</v>
      </c>
      <c r="Q721" s="84"/>
      <c r="R721" s="85"/>
      <c r="S721" s="85"/>
      <c r="T721" s="85"/>
      <c r="U721" s="144"/>
      <c r="V721" s="144"/>
      <c r="W721" s="144"/>
      <c r="X721" s="85"/>
      <c r="Y721" s="85"/>
      <c r="Z721" s="85"/>
      <c r="AA721" s="85"/>
      <c r="AB721" s="85"/>
      <c r="AC721" s="85"/>
      <c r="AD721" s="85"/>
    </row>
    <row r="722" spans="1:30" ht="90" outlineLevel="1">
      <c r="A722" s="102">
        <v>33</v>
      </c>
      <c r="B722" s="84"/>
      <c r="C722" s="85"/>
      <c r="D722" s="145" t="s">
        <v>563</v>
      </c>
      <c r="E722" s="82"/>
      <c r="F722" s="82"/>
      <c r="G722" s="177"/>
      <c r="H722" s="177"/>
      <c r="I722" s="81">
        <v>14</v>
      </c>
      <c r="J722" s="176" t="s">
        <v>0</v>
      </c>
      <c r="K722" s="171">
        <v>9000</v>
      </c>
      <c r="L722" s="170">
        <f t="shared" si="38"/>
        <v>126000</v>
      </c>
      <c r="M722" s="171">
        <f t="shared" si="39"/>
        <v>126000</v>
      </c>
      <c r="N722" s="170">
        <f t="shared" si="40"/>
        <v>0</v>
      </c>
      <c r="O722" s="172" t="s">
        <v>817</v>
      </c>
      <c r="P722" s="89" t="s">
        <v>232</v>
      </c>
      <c r="Q722" s="84"/>
      <c r="R722" s="85"/>
      <c r="S722" s="85"/>
      <c r="T722" s="85"/>
      <c r="U722" s="144"/>
      <c r="V722" s="144"/>
      <c r="W722" s="144"/>
      <c r="X722" s="85"/>
      <c r="Y722" s="85"/>
      <c r="Z722" s="85"/>
      <c r="AA722" s="85"/>
      <c r="AB722" s="85"/>
      <c r="AC722" s="85"/>
      <c r="AD722" s="85"/>
    </row>
    <row r="723" spans="1:30" ht="224.55" customHeight="1" outlineLevel="1">
      <c r="A723" s="82">
        <v>34</v>
      </c>
      <c r="B723" s="84"/>
      <c r="C723" s="85"/>
      <c r="D723" s="179" t="s">
        <v>544</v>
      </c>
      <c r="E723" s="82"/>
      <c r="F723" s="82"/>
      <c r="G723" s="177"/>
      <c r="H723" s="177"/>
      <c r="I723" s="81">
        <v>89.11</v>
      </c>
      <c r="J723" s="176" t="s">
        <v>4</v>
      </c>
      <c r="K723" s="171">
        <v>1625</v>
      </c>
      <c r="L723" s="170">
        <f t="shared" si="38"/>
        <v>144804</v>
      </c>
      <c r="M723" s="171">
        <f t="shared" si="39"/>
        <v>144804</v>
      </c>
      <c r="N723" s="170">
        <f t="shared" si="40"/>
        <v>0</v>
      </c>
      <c r="O723" s="172" t="s">
        <v>818</v>
      </c>
      <c r="P723" s="89" t="s">
        <v>232</v>
      </c>
      <c r="Q723" s="84"/>
      <c r="R723" s="85"/>
      <c r="S723" s="85"/>
      <c r="T723" s="85"/>
      <c r="U723" s="144"/>
      <c r="V723" s="144"/>
      <c r="W723" s="144"/>
      <c r="X723" s="85"/>
      <c r="Y723" s="85"/>
      <c r="Z723" s="85"/>
      <c r="AA723" s="85"/>
      <c r="AB723" s="85"/>
      <c r="AC723" s="85"/>
      <c r="AD723" s="85"/>
    </row>
    <row r="724" spans="1:30" s="222" customFormat="1" ht="404.4" customHeight="1" outlineLevel="1">
      <c r="A724" s="209">
        <v>35</v>
      </c>
      <c r="B724" s="84"/>
      <c r="C724" s="220"/>
      <c r="D724" s="231" t="str">
        <f>'C-DATAS'!C211</f>
        <v xml:space="preserve">Supply and fixing of doors as per approved drawings with (WPC) single extruded Door Frame section of 100*65 MM  and30mm thick Wood Plastic Composite (WPC) Door shutter, comprising of 70% virgin polymer, 15% wood powder (fiber), and the remaining 15% additives, the door shutter shall be water resistant, fire resistant and termite resistant,with Tensile Strength not less than 170Kgf/cm2 and the door shutters surface finished deco paint including cost and conveyance to site of teak  wood frame,  WPC shutter including  supply and fixing 6 nos MS Z  hold fasts of size 300 mm x 40 mm x 5mm including cost of ISI marked  brass fixtures of 6 Nos butt hinges (IS:205) 150mm long , 1 No. aldrop (IS:2681) 300mm long, 2 Nos tower bolts- 10mm (IS:204) of 200 mm long at top, 1 No. tower bolt- 10mm bolt (IS:204) 150mm long at bottom, 2 Nos. 150mm long fancy handles (IS:208), 2 Nos door stopper and 2 Nos rubber bushes including fixing the  fixtures to door with required number of screws, bolt and nuts including labour charges for fixing the frame in position, fixing the shutter to the frame, fixing glass in fan light portion etc., including overheads &amp; contractors profit complete for finished item of work as per APSS 1001 &amp; 1002 The vertical frame of door shall be embedded in flooring for a depth of not less than 10 mm) (800mm x 2100mm). </v>
      </c>
      <c r="E724" s="209"/>
      <c r="F724" s="209"/>
      <c r="G724" s="224"/>
      <c r="H724" s="224"/>
      <c r="I724" s="225">
        <f>1.68*4</f>
        <v>6.72</v>
      </c>
      <c r="J724" s="214" t="s">
        <v>4</v>
      </c>
      <c r="K724" s="215">
        <f>'C-DATAS'!I236</f>
        <v>6734</v>
      </c>
      <c r="L724" s="216">
        <f t="shared" si="38"/>
        <v>45252</v>
      </c>
      <c r="M724" s="215">
        <f t="shared" si="39"/>
        <v>45252</v>
      </c>
      <c r="N724" s="216">
        <f t="shared" si="40"/>
        <v>0</v>
      </c>
      <c r="O724" s="217" t="s">
        <v>819</v>
      </c>
      <c r="P724" s="89" t="s">
        <v>232</v>
      </c>
      <c r="Q724" s="219"/>
      <c r="R724" s="220"/>
      <c r="S724" s="220"/>
      <c r="T724" s="220"/>
      <c r="U724" s="221"/>
      <c r="V724" s="221"/>
      <c r="W724" s="221"/>
      <c r="X724" s="220"/>
      <c r="Y724" s="220"/>
      <c r="Z724" s="220"/>
      <c r="AA724" s="220"/>
      <c r="AB724" s="220"/>
      <c r="AC724" s="220"/>
      <c r="AD724" s="220"/>
    </row>
    <row r="725" spans="1:30" ht="90" outlineLevel="1">
      <c r="A725" s="102">
        <v>36</v>
      </c>
      <c r="B725" s="84"/>
      <c r="C725" s="85"/>
      <c r="D725" s="180" t="s">
        <v>601</v>
      </c>
      <c r="E725" s="82"/>
      <c r="F725" s="84"/>
      <c r="G725" s="177"/>
      <c r="H725" s="177"/>
      <c r="I725" s="81">
        <v>18.579999999999998</v>
      </c>
      <c r="J725" s="176" t="s">
        <v>4</v>
      </c>
      <c r="K725" s="171">
        <v>15500</v>
      </c>
      <c r="L725" s="170">
        <f t="shared" si="38"/>
        <v>287990</v>
      </c>
      <c r="M725" s="171">
        <f t="shared" si="39"/>
        <v>287990</v>
      </c>
      <c r="N725" s="170">
        <f t="shared" si="40"/>
        <v>0</v>
      </c>
      <c r="O725" s="172" t="s">
        <v>817</v>
      </c>
      <c r="P725" s="89" t="s">
        <v>232</v>
      </c>
      <c r="Q725" s="84"/>
      <c r="R725" s="85"/>
      <c r="S725" s="85"/>
      <c r="T725" s="85"/>
      <c r="U725" s="144"/>
      <c r="V725" s="144"/>
      <c r="W725" s="144"/>
      <c r="X725" s="85"/>
      <c r="Y725" s="85"/>
      <c r="Z725" s="85"/>
      <c r="AA725" s="85"/>
      <c r="AB725" s="85"/>
      <c r="AC725" s="85"/>
      <c r="AD725" s="85"/>
    </row>
    <row r="726" spans="1:30" ht="300" customHeight="1" outlineLevel="1">
      <c r="A726" s="82">
        <v>37</v>
      </c>
      <c r="B726" s="84"/>
      <c r="C726" s="85"/>
      <c r="D726" s="180" t="s">
        <v>602</v>
      </c>
      <c r="E726" s="82"/>
      <c r="F726" s="84"/>
      <c r="G726" s="177"/>
      <c r="H726" s="177"/>
      <c r="I726" s="81">
        <v>7.58</v>
      </c>
      <c r="J726" s="176" t="s">
        <v>4</v>
      </c>
      <c r="K726" s="171">
        <v>17450</v>
      </c>
      <c r="L726" s="170">
        <f t="shared" si="38"/>
        <v>132271</v>
      </c>
      <c r="M726" s="171">
        <f t="shared" si="39"/>
        <v>132271</v>
      </c>
      <c r="N726" s="170">
        <f t="shared" si="40"/>
        <v>0</v>
      </c>
      <c r="O726" s="172" t="s">
        <v>817</v>
      </c>
      <c r="P726" s="89" t="s">
        <v>232</v>
      </c>
      <c r="Q726" s="84"/>
      <c r="R726" s="85"/>
      <c r="S726" s="85"/>
      <c r="T726" s="85"/>
      <c r="U726" s="144"/>
      <c r="V726" s="144"/>
      <c r="W726" s="144"/>
      <c r="X726" s="85"/>
      <c r="Y726" s="85"/>
      <c r="Z726" s="85"/>
      <c r="AA726" s="85"/>
      <c r="AB726" s="85"/>
      <c r="AC726" s="85"/>
      <c r="AD726" s="85"/>
    </row>
    <row r="727" spans="1:30" ht="90" outlineLevel="1">
      <c r="A727" s="102">
        <v>38</v>
      </c>
      <c r="B727" s="84"/>
      <c r="C727" s="85"/>
      <c r="D727" s="180" t="s">
        <v>603</v>
      </c>
      <c r="E727" s="82"/>
      <c r="F727" s="84"/>
      <c r="G727" s="177"/>
      <c r="H727" s="177"/>
      <c r="I727" s="81">
        <v>2.58</v>
      </c>
      <c r="J727" s="176" t="s">
        <v>4</v>
      </c>
      <c r="K727" s="171">
        <v>11335</v>
      </c>
      <c r="L727" s="170">
        <f t="shared" si="38"/>
        <v>29244</v>
      </c>
      <c r="M727" s="171">
        <f t="shared" si="39"/>
        <v>29244</v>
      </c>
      <c r="N727" s="170">
        <f t="shared" si="40"/>
        <v>0</v>
      </c>
      <c r="O727" s="172" t="s">
        <v>817</v>
      </c>
      <c r="P727" s="89" t="s">
        <v>232</v>
      </c>
      <c r="Q727" s="84"/>
      <c r="R727" s="85"/>
      <c r="S727" s="85"/>
      <c r="T727" s="85"/>
      <c r="U727" s="144"/>
      <c r="V727" s="144"/>
      <c r="W727" s="144"/>
      <c r="X727" s="85"/>
      <c r="Y727" s="85"/>
      <c r="Z727" s="85"/>
      <c r="AA727" s="85"/>
      <c r="AB727" s="85"/>
      <c r="AC727" s="85"/>
      <c r="AD727" s="85"/>
    </row>
    <row r="728" spans="1:30" ht="90" outlineLevel="1">
      <c r="A728" s="82">
        <v>39</v>
      </c>
      <c r="B728" s="84"/>
      <c r="C728" s="85"/>
      <c r="D728" s="180" t="s">
        <v>604</v>
      </c>
      <c r="E728" s="82"/>
      <c r="F728" s="84"/>
      <c r="G728" s="177"/>
      <c r="H728" s="177"/>
      <c r="I728" s="81">
        <v>7.5</v>
      </c>
      <c r="J728" s="176" t="s">
        <v>4</v>
      </c>
      <c r="K728" s="171">
        <v>10500</v>
      </c>
      <c r="L728" s="170">
        <f t="shared" si="38"/>
        <v>78750</v>
      </c>
      <c r="M728" s="171">
        <f t="shared" si="39"/>
        <v>78750</v>
      </c>
      <c r="N728" s="170">
        <f t="shared" si="40"/>
        <v>0</v>
      </c>
      <c r="O728" s="172" t="s">
        <v>817</v>
      </c>
      <c r="P728" s="89" t="s">
        <v>232</v>
      </c>
      <c r="Q728" s="84"/>
      <c r="R728" s="85"/>
      <c r="S728" s="85"/>
      <c r="T728" s="85"/>
      <c r="U728" s="144"/>
      <c r="V728" s="144"/>
      <c r="W728" s="144"/>
      <c r="X728" s="85"/>
      <c r="Y728" s="85"/>
      <c r="Z728" s="85"/>
      <c r="AA728" s="85"/>
      <c r="AB728" s="85"/>
      <c r="AC728" s="85"/>
      <c r="AD728" s="85"/>
    </row>
    <row r="729" spans="1:30" ht="90" outlineLevel="1">
      <c r="A729" s="102">
        <v>40</v>
      </c>
      <c r="B729" s="84"/>
      <c r="C729" s="85"/>
      <c r="D729" s="180" t="s">
        <v>605</v>
      </c>
      <c r="E729" s="82"/>
      <c r="F729" s="84"/>
      <c r="G729" s="177"/>
      <c r="H729" s="177"/>
      <c r="I729" s="81">
        <v>1</v>
      </c>
      <c r="J729" s="176" t="s">
        <v>0</v>
      </c>
      <c r="K729" s="171">
        <v>13800</v>
      </c>
      <c r="L729" s="170">
        <f t="shared" si="38"/>
        <v>13800</v>
      </c>
      <c r="M729" s="171">
        <f t="shared" si="39"/>
        <v>13800</v>
      </c>
      <c r="N729" s="170">
        <f t="shared" si="40"/>
        <v>0</v>
      </c>
      <c r="O729" s="172" t="s">
        <v>817</v>
      </c>
      <c r="P729" s="89" t="s">
        <v>232</v>
      </c>
      <c r="Q729" s="84"/>
      <c r="R729" s="85"/>
      <c r="S729" s="85"/>
      <c r="T729" s="85"/>
      <c r="U729" s="144"/>
      <c r="V729" s="144"/>
      <c r="W729" s="144"/>
      <c r="X729" s="85"/>
      <c r="Y729" s="85"/>
      <c r="Z729" s="85"/>
      <c r="AA729" s="85"/>
      <c r="AB729" s="85"/>
      <c r="AC729" s="85"/>
      <c r="AD729" s="85"/>
    </row>
    <row r="730" spans="1:30" ht="90" outlineLevel="1">
      <c r="A730" s="82">
        <v>41</v>
      </c>
      <c r="B730" s="84"/>
      <c r="C730" s="85"/>
      <c r="D730" s="180" t="s">
        <v>606</v>
      </c>
      <c r="E730" s="82"/>
      <c r="F730" s="84"/>
      <c r="G730" s="177"/>
      <c r="H730" s="177"/>
      <c r="I730" s="81">
        <v>4.45</v>
      </c>
      <c r="J730" s="176" t="s">
        <v>4</v>
      </c>
      <c r="K730" s="171">
        <v>6473</v>
      </c>
      <c r="L730" s="170">
        <f t="shared" si="38"/>
        <v>28805</v>
      </c>
      <c r="M730" s="171">
        <f t="shared" si="39"/>
        <v>28805</v>
      </c>
      <c r="N730" s="170">
        <f t="shared" si="40"/>
        <v>0</v>
      </c>
      <c r="O730" s="172" t="s">
        <v>817</v>
      </c>
      <c r="P730" s="89" t="s">
        <v>232</v>
      </c>
      <c r="Q730" s="84"/>
      <c r="R730" s="85"/>
      <c r="S730" s="85"/>
      <c r="T730" s="85"/>
      <c r="U730" s="144"/>
      <c r="V730" s="144"/>
      <c r="W730" s="144"/>
      <c r="X730" s="85"/>
      <c r="Y730" s="85"/>
      <c r="Z730" s="85"/>
      <c r="AA730" s="85"/>
      <c r="AB730" s="85"/>
      <c r="AC730" s="85"/>
      <c r="AD730" s="85"/>
    </row>
    <row r="731" spans="1:30" ht="90" outlineLevel="1">
      <c r="A731" s="102">
        <v>42</v>
      </c>
      <c r="B731" s="84"/>
      <c r="C731" s="85"/>
      <c r="D731" s="180" t="s">
        <v>607</v>
      </c>
      <c r="E731" s="82"/>
      <c r="F731" s="84"/>
      <c r="G731" s="177"/>
      <c r="H731" s="177"/>
      <c r="I731" s="81">
        <v>38</v>
      </c>
      <c r="J731" s="176" t="s">
        <v>3</v>
      </c>
      <c r="K731" s="171">
        <v>230</v>
      </c>
      <c r="L731" s="170">
        <f t="shared" si="38"/>
        <v>8740</v>
      </c>
      <c r="M731" s="171">
        <f t="shared" si="39"/>
        <v>8740</v>
      </c>
      <c r="N731" s="170">
        <f t="shared" si="40"/>
        <v>0</v>
      </c>
      <c r="O731" s="172" t="s">
        <v>817</v>
      </c>
      <c r="P731" s="89" t="s">
        <v>232</v>
      </c>
      <c r="Q731" s="84"/>
      <c r="R731" s="85"/>
      <c r="S731" s="85"/>
      <c r="T731" s="85"/>
      <c r="U731" s="144"/>
      <c r="V731" s="144"/>
      <c r="W731" s="144"/>
      <c r="X731" s="85"/>
      <c r="Y731" s="85"/>
      <c r="Z731" s="85"/>
      <c r="AA731" s="85"/>
      <c r="AB731" s="85"/>
      <c r="AC731" s="85"/>
      <c r="AD731" s="85"/>
    </row>
    <row r="732" spans="1:30" ht="90" outlineLevel="1">
      <c r="A732" s="82">
        <v>43</v>
      </c>
      <c r="B732" s="84"/>
      <c r="C732" s="85"/>
      <c r="D732" s="180" t="s">
        <v>608</v>
      </c>
      <c r="E732" s="82"/>
      <c r="F732" s="84"/>
      <c r="G732" s="177"/>
      <c r="H732" s="177"/>
      <c r="I732" s="81">
        <v>7</v>
      </c>
      <c r="J732" s="176" t="s">
        <v>0</v>
      </c>
      <c r="K732" s="171">
        <v>1500</v>
      </c>
      <c r="L732" s="170">
        <f t="shared" si="38"/>
        <v>10500</v>
      </c>
      <c r="M732" s="171">
        <f t="shared" si="39"/>
        <v>10500</v>
      </c>
      <c r="N732" s="170">
        <f t="shared" si="40"/>
        <v>0</v>
      </c>
      <c r="O732" s="172" t="s">
        <v>817</v>
      </c>
      <c r="P732" s="89" t="s">
        <v>232</v>
      </c>
      <c r="Q732" s="84"/>
      <c r="R732" s="85"/>
      <c r="S732" s="85"/>
      <c r="T732" s="85"/>
      <c r="U732" s="144"/>
      <c r="V732" s="144"/>
      <c r="W732" s="144"/>
      <c r="X732" s="85"/>
      <c r="Y732" s="85"/>
      <c r="Z732" s="85"/>
      <c r="AA732" s="85"/>
      <c r="AB732" s="85"/>
      <c r="AC732" s="85"/>
      <c r="AD732" s="85"/>
    </row>
    <row r="733" spans="1:30" ht="90" outlineLevel="1">
      <c r="A733" s="102">
        <v>44</v>
      </c>
      <c r="B733" s="84"/>
      <c r="C733" s="85"/>
      <c r="D733" s="180" t="s">
        <v>609</v>
      </c>
      <c r="E733" s="82"/>
      <c r="F733" s="84"/>
      <c r="G733" s="177"/>
      <c r="H733" s="177"/>
      <c r="I733" s="81">
        <v>11.58</v>
      </c>
      <c r="J733" s="176" t="s">
        <v>3</v>
      </c>
      <c r="K733" s="171">
        <v>2166</v>
      </c>
      <c r="L733" s="170">
        <f t="shared" si="38"/>
        <v>25082</v>
      </c>
      <c r="M733" s="171">
        <f t="shared" si="39"/>
        <v>25082</v>
      </c>
      <c r="N733" s="170">
        <f t="shared" si="40"/>
        <v>0</v>
      </c>
      <c r="O733" s="172" t="s">
        <v>817</v>
      </c>
      <c r="P733" s="89" t="s">
        <v>232</v>
      </c>
      <c r="Q733" s="84"/>
      <c r="R733" s="85"/>
      <c r="S733" s="85"/>
      <c r="T733" s="85"/>
      <c r="U733" s="144"/>
      <c r="V733" s="144"/>
      <c r="W733" s="144"/>
      <c r="X733" s="85"/>
      <c r="Y733" s="85"/>
      <c r="Z733" s="85"/>
      <c r="AA733" s="85"/>
      <c r="AB733" s="85"/>
      <c r="AC733" s="85"/>
      <c r="AD733" s="85"/>
    </row>
    <row r="734" spans="1:30" ht="90" outlineLevel="1">
      <c r="A734" s="82">
        <v>45</v>
      </c>
      <c r="B734" s="84"/>
      <c r="C734" s="85"/>
      <c r="D734" s="180" t="s">
        <v>198</v>
      </c>
      <c r="E734" s="82"/>
      <c r="F734" s="84"/>
      <c r="G734" s="177"/>
      <c r="H734" s="177"/>
      <c r="I734" s="81">
        <v>1.32</v>
      </c>
      <c r="J734" s="176" t="s">
        <v>4</v>
      </c>
      <c r="K734" s="171">
        <v>11012</v>
      </c>
      <c r="L734" s="170">
        <f t="shared" si="38"/>
        <v>14536</v>
      </c>
      <c r="M734" s="171">
        <f t="shared" si="39"/>
        <v>14536</v>
      </c>
      <c r="N734" s="170">
        <f t="shared" si="40"/>
        <v>0</v>
      </c>
      <c r="O734" s="172" t="s">
        <v>817</v>
      </c>
      <c r="P734" s="89" t="s">
        <v>232</v>
      </c>
      <c r="Q734" s="84"/>
      <c r="R734" s="85"/>
      <c r="S734" s="85"/>
      <c r="T734" s="85"/>
      <c r="U734" s="144"/>
      <c r="V734" s="144"/>
      <c r="W734" s="144"/>
      <c r="X734" s="85"/>
      <c r="Y734" s="85"/>
      <c r="Z734" s="85"/>
      <c r="AA734" s="85"/>
      <c r="AB734" s="85"/>
      <c r="AC734" s="85"/>
      <c r="AD734" s="85"/>
    </row>
    <row r="735" spans="1:30" ht="90" outlineLevel="1">
      <c r="A735" s="102">
        <v>46</v>
      </c>
      <c r="B735" s="84"/>
      <c r="C735" s="85"/>
      <c r="D735" s="180" t="s">
        <v>199</v>
      </c>
      <c r="E735" s="82"/>
      <c r="F735" s="84"/>
      <c r="G735" s="177"/>
      <c r="H735" s="177"/>
      <c r="I735" s="81">
        <v>1</v>
      </c>
      <c r="J735" s="176" t="s">
        <v>0</v>
      </c>
      <c r="K735" s="171">
        <v>50400</v>
      </c>
      <c r="L735" s="170">
        <f t="shared" si="38"/>
        <v>50400</v>
      </c>
      <c r="M735" s="171">
        <f t="shared" si="39"/>
        <v>50400</v>
      </c>
      <c r="N735" s="170">
        <f t="shared" si="40"/>
        <v>0</v>
      </c>
      <c r="O735" s="172" t="s">
        <v>817</v>
      </c>
      <c r="P735" s="89" t="s">
        <v>232</v>
      </c>
      <c r="Q735" s="84"/>
      <c r="R735" s="85"/>
      <c r="S735" s="85"/>
      <c r="T735" s="85"/>
      <c r="U735" s="144"/>
      <c r="V735" s="144"/>
      <c r="W735" s="144"/>
      <c r="X735" s="85"/>
      <c r="Y735" s="85"/>
      <c r="Z735" s="85"/>
      <c r="AA735" s="85"/>
      <c r="AB735" s="85"/>
      <c r="AC735" s="85"/>
      <c r="AD735" s="85"/>
    </row>
    <row r="736" spans="1:30" ht="90" outlineLevel="1">
      <c r="A736" s="82">
        <v>47</v>
      </c>
      <c r="B736" s="84"/>
      <c r="C736" s="85"/>
      <c r="D736" s="180" t="s">
        <v>200</v>
      </c>
      <c r="E736" s="82"/>
      <c r="F736" s="84"/>
      <c r="G736" s="177"/>
      <c r="H736" s="177"/>
      <c r="I736" s="81">
        <v>10.97</v>
      </c>
      <c r="J736" s="176" t="s">
        <v>3</v>
      </c>
      <c r="K736" s="171">
        <v>2170</v>
      </c>
      <c r="L736" s="170">
        <f t="shared" si="38"/>
        <v>23805</v>
      </c>
      <c r="M736" s="171">
        <f t="shared" si="39"/>
        <v>23805</v>
      </c>
      <c r="N736" s="170">
        <f t="shared" si="40"/>
        <v>0</v>
      </c>
      <c r="O736" s="172" t="s">
        <v>817</v>
      </c>
      <c r="P736" s="89" t="s">
        <v>232</v>
      </c>
      <c r="Q736" s="84"/>
      <c r="R736" s="85"/>
      <c r="S736" s="85"/>
      <c r="T736" s="85"/>
      <c r="U736" s="144"/>
      <c r="V736" s="144"/>
      <c r="W736" s="144"/>
      <c r="X736" s="85"/>
      <c r="Y736" s="85"/>
      <c r="Z736" s="85"/>
      <c r="AA736" s="85"/>
      <c r="AB736" s="85"/>
      <c r="AC736" s="85"/>
      <c r="AD736" s="85"/>
    </row>
    <row r="737" spans="1:30" ht="90" outlineLevel="1">
      <c r="A737" s="102">
        <v>48</v>
      </c>
      <c r="B737" s="84"/>
      <c r="C737" s="85"/>
      <c r="D737" s="180" t="s">
        <v>564</v>
      </c>
      <c r="E737" s="82"/>
      <c r="F737" s="84"/>
      <c r="G737" s="177"/>
      <c r="H737" s="177"/>
      <c r="I737" s="81">
        <v>2</v>
      </c>
      <c r="J737" s="176" t="s">
        <v>0</v>
      </c>
      <c r="K737" s="171">
        <v>5175</v>
      </c>
      <c r="L737" s="170">
        <f t="shared" si="38"/>
        <v>10350</v>
      </c>
      <c r="M737" s="171">
        <f t="shared" si="39"/>
        <v>10350</v>
      </c>
      <c r="N737" s="170">
        <f t="shared" si="40"/>
        <v>0</v>
      </c>
      <c r="O737" s="172" t="s">
        <v>817</v>
      </c>
      <c r="P737" s="89" t="s">
        <v>232</v>
      </c>
      <c r="Q737" s="84"/>
      <c r="R737" s="85"/>
      <c r="S737" s="85"/>
      <c r="T737" s="85"/>
      <c r="U737" s="144"/>
      <c r="V737" s="144"/>
      <c r="W737" s="144"/>
      <c r="X737" s="85"/>
      <c r="Y737" s="85"/>
      <c r="Z737" s="85"/>
      <c r="AA737" s="85"/>
      <c r="AB737" s="85"/>
      <c r="AC737" s="85"/>
      <c r="AD737" s="85"/>
    </row>
    <row r="738" spans="1:30" ht="90" outlineLevel="1">
      <c r="A738" s="82">
        <v>49</v>
      </c>
      <c r="B738" s="84"/>
      <c r="C738" s="85"/>
      <c r="D738" s="180" t="s">
        <v>565</v>
      </c>
      <c r="E738" s="82"/>
      <c r="F738" s="84"/>
      <c r="G738" s="177"/>
      <c r="H738" s="177"/>
      <c r="I738" s="81">
        <v>1</v>
      </c>
      <c r="J738" s="176" t="s">
        <v>143</v>
      </c>
      <c r="K738" s="171">
        <v>11475</v>
      </c>
      <c r="L738" s="170">
        <f t="shared" si="38"/>
        <v>11475</v>
      </c>
      <c r="M738" s="171">
        <f t="shared" si="39"/>
        <v>11475</v>
      </c>
      <c r="N738" s="170">
        <f t="shared" si="40"/>
        <v>0</v>
      </c>
      <c r="O738" s="172" t="s">
        <v>817</v>
      </c>
      <c r="P738" s="89" t="s">
        <v>232</v>
      </c>
      <c r="Q738" s="84"/>
      <c r="R738" s="85"/>
      <c r="S738" s="85"/>
      <c r="T738" s="85">
        <f>3*1.15</f>
        <v>3.4499999999999997</v>
      </c>
      <c r="U738" s="144"/>
      <c r="V738" s="144"/>
      <c r="W738" s="144"/>
      <c r="X738" s="85"/>
      <c r="Y738" s="85"/>
      <c r="Z738" s="85"/>
      <c r="AA738" s="85"/>
      <c r="AB738" s="85"/>
      <c r="AC738" s="85"/>
      <c r="AD738" s="85"/>
    </row>
    <row r="739" spans="1:30" ht="90" outlineLevel="1">
      <c r="A739" s="102">
        <v>50</v>
      </c>
      <c r="B739" s="84"/>
      <c r="C739" s="85"/>
      <c r="D739" s="180" t="s">
        <v>566</v>
      </c>
      <c r="E739" s="82"/>
      <c r="F739" s="84"/>
      <c r="G739" s="177"/>
      <c r="H739" s="177"/>
      <c r="I739" s="81">
        <v>1</v>
      </c>
      <c r="J739" s="176" t="s">
        <v>143</v>
      </c>
      <c r="K739" s="171">
        <v>44250</v>
      </c>
      <c r="L739" s="170">
        <f t="shared" si="38"/>
        <v>44250</v>
      </c>
      <c r="M739" s="171">
        <f t="shared" si="39"/>
        <v>44250</v>
      </c>
      <c r="N739" s="170">
        <f t="shared" si="40"/>
        <v>0</v>
      </c>
      <c r="O739" s="172" t="s">
        <v>817</v>
      </c>
      <c r="P739" s="89" t="s">
        <v>232</v>
      </c>
      <c r="Q739" s="84"/>
      <c r="R739" s="85"/>
      <c r="S739" s="85">
        <f>6240000/1.18</f>
        <v>5288135.5932203392</v>
      </c>
      <c r="T739" s="85">
        <f>4.27*0.82</f>
        <v>3.5013999999999994</v>
      </c>
      <c r="U739" s="144"/>
      <c r="V739" s="144"/>
      <c r="W739" s="144"/>
      <c r="X739" s="85"/>
      <c r="Y739" s="85"/>
      <c r="Z739" s="85"/>
      <c r="AA739" s="85"/>
      <c r="AB739" s="85"/>
      <c r="AC739" s="85"/>
      <c r="AD739" s="85"/>
    </row>
    <row r="740" spans="1:30" ht="97.95" customHeight="1" outlineLevel="1">
      <c r="A740" s="82">
        <v>51</v>
      </c>
      <c r="B740" s="84"/>
      <c r="C740" s="85"/>
      <c r="D740" s="180" t="s">
        <v>567</v>
      </c>
      <c r="E740" s="82"/>
      <c r="F740" s="82"/>
      <c r="G740" s="177"/>
      <c r="H740" s="177"/>
      <c r="I740" s="81">
        <v>6.9</v>
      </c>
      <c r="J740" s="176" t="s">
        <v>4</v>
      </c>
      <c r="K740" s="171">
        <v>1500</v>
      </c>
      <c r="L740" s="170">
        <f t="shared" si="38"/>
        <v>10350</v>
      </c>
      <c r="M740" s="171">
        <f t="shared" si="39"/>
        <v>10350</v>
      </c>
      <c r="N740" s="170">
        <f t="shared" si="40"/>
        <v>0</v>
      </c>
      <c r="O740" s="172" t="s">
        <v>817</v>
      </c>
      <c r="P740" s="89" t="s">
        <v>232</v>
      </c>
      <c r="Q740" s="84"/>
      <c r="R740" s="85"/>
      <c r="S740" s="85"/>
      <c r="T740" s="85">
        <f>10350/6.95</f>
        <v>1489.2086330935251</v>
      </c>
      <c r="U740" s="144">
        <f>1500*6.9</f>
        <v>10350</v>
      </c>
      <c r="V740" s="144"/>
      <c r="W740" s="144"/>
      <c r="X740" s="85"/>
      <c r="Y740" s="85"/>
      <c r="Z740" s="85"/>
      <c r="AA740" s="85"/>
      <c r="AB740" s="85"/>
      <c r="AC740" s="85"/>
      <c r="AD740" s="85"/>
    </row>
    <row r="741" spans="1:30" s="222" customFormat="1" ht="154.94999999999999" customHeight="1" outlineLevel="1">
      <c r="A741" s="223">
        <v>52</v>
      </c>
      <c r="B741" s="219"/>
      <c r="C741" s="220"/>
      <c r="D741" s="232" t="str">
        <f>'C-DATAS'!C161</f>
        <v xml:space="preserve">Supplying and fixing of  to windows / in open court yards using 25mm x 6mm MS flat alround and 10mm MS square bars horizontally at 125mm centre to centre and vertically at 300mm centre to centre including fixing with 4 Nos of MS  Z holdfasts (2 on each side) duly making cutting brick masonry, fixing and making to original surface neatly and painting grill with one coat of red oxide primer including cost all taxes and conveyance of all materials including cutting, bending, welding including all operational charges and all labour charges etc., complete for finished item of work. </v>
      </c>
      <c r="E741" s="209"/>
      <c r="F741" s="209"/>
      <c r="G741" s="224"/>
      <c r="H741" s="224"/>
      <c r="I741" s="233">
        <f>(3.24*2)+(1.77*1.55)+(1.8*0.9)</f>
        <v>10.843500000000002</v>
      </c>
      <c r="J741" s="214" t="s">
        <v>4</v>
      </c>
      <c r="K741" s="215">
        <f>'C-DATAS'!I182</f>
        <v>1569</v>
      </c>
      <c r="L741" s="216">
        <f>ROUND(I741*K741,0)</f>
        <v>17013</v>
      </c>
      <c r="M741" s="215">
        <f t="shared" si="39"/>
        <v>17013</v>
      </c>
      <c r="N741" s="216">
        <f t="shared" si="40"/>
        <v>0</v>
      </c>
      <c r="O741" s="217" t="s">
        <v>820</v>
      </c>
      <c r="P741" s="89" t="s">
        <v>232</v>
      </c>
      <c r="Q741" s="219"/>
      <c r="R741" s="220"/>
      <c r="S741" s="220"/>
      <c r="T741" s="220"/>
      <c r="U741" s="221"/>
      <c r="V741" s="221"/>
      <c r="W741" s="221"/>
      <c r="X741" s="220"/>
      <c r="Y741" s="220"/>
      <c r="Z741" s="220"/>
      <c r="AA741" s="220"/>
      <c r="AB741" s="220"/>
      <c r="AC741" s="220"/>
      <c r="AD741" s="220"/>
    </row>
    <row r="742" spans="1:30" ht="186.6" customHeight="1" outlineLevel="1">
      <c r="A742" s="102">
        <v>53</v>
      </c>
      <c r="B742" s="84"/>
      <c r="C742" s="85"/>
      <c r="D742" s="145" t="s">
        <v>629</v>
      </c>
      <c r="E742" s="82"/>
      <c r="F742" s="82"/>
      <c r="G742" s="177"/>
      <c r="H742" s="177"/>
      <c r="I742" s="257">
        <v>1</v>
      </c>
      <c r="J742" s="176" t="s">
        <v>628</v>
      </c>
      <c r="K742" s="258">
        <v>300000</v>
      </c>
      <c r="L742" s="259">
        <f>ROUND(I742*K742,0)</f>
        <v>300000</v>
      </c>
      <c r="M742" s="258">
        <f t="shared" si="39"/>
        <v>300000</v>
      </c>
      <c r="N742" s="259">
        <f t="shared" si="40"/>
        <v>0</v>
      </c>
      <c r="O742" s="172" t="s">
        <v>723</v>
      </c>
      <c r="P742" s="89" t="s">
        <v>232</v>
      </c>
      <c r="T742" s="87"/>
      <c r="U742" s="144"/>
      <c r="V742" s="144"/>
      <c r="W742" s="144"/>
    </row>
    <row r="743" spans="1:30" ht="60" outlineLevel="1">
      <c r="A743" s="223">
        <v>54</v>
      </c>
      <c r="B743" s="219"/>
      <c r="C743" s="220"/>
      <c r="D743" s="232" t="str">
        <f>'C-DATAS'!C184</f>
        <v xml:space="preserve">Supply of Sun Control film to the glazed windows </v>
      </c>
      <c r="E743" s="209"/>
      <c r="F743" s="209"/>
      <c r="G743" s="224"/>
      <c r="H743" s="224"/>
      <c r="I743" s="233">
        <v>14.55</v>
      </c>
      <c r="J743" s="214" t="s">
        <v>4</v>
      </c>
      <c r="K743" s="215">
        <f>'C-DATAS'!I188</f>
        <v>381</v>
      </c>
      <c r="L743" s="216">
        <f>ROUND(I743*K743,0)</f>
        <v>5544</v>
      </c>
      <c r="M743" s="215">
        <f t="shared" si="39"/>
        <v>5544</v>
      </c>
      <c r="N743" s="216">
        <f t="shared" si="40"/>
        <v>0</v>
      </c>
      <c r="O743" s="217" t="s">
        <v>722</v>
      </c>
      <c r="P743" s="111" t="s">
        <v>809</v>
      </c>
      <c r="T743" s="87"/>
      <c r="U743" s="144"/>
      <c r="V743" s="144"/>
      <c r="W743" s="144"/>
    </row>
    <row r="744" spans="1:30" outlineLevel="1">
      <c r="A744" s="102"/>
      <c r="B744" s="84"/>
      <c r="C744" s="85"/>
      <c r="D744" s="145"/>
      <c r="E744" s="82"/>
      <c r="F744" s="82"/>
      <c r="G744" s="177"/>
      <c r="H744" s="177"/>
      <c r="I744" s="257"/>
      <c r="J744" s="176"/>
      <c r="K744" s="258"/>
      <c r="L744" s="259"/>
      <c r="M744" s="258"/>
      <c r="N744" s="259"/>
      <c r="O744" s="172"/>
      <c r="T744" s="87"/>
      <c r="U744" s="144"/>
      <c r="V744" s="144"/>
      <c r="W744" s="144"/>
    </row>
    <row r="745" spans="1:30" ht="15.6">
      <c r="A745" s="102"/>
      <c r="B745" s="84"/>
      <c r="C745" s="85"/>
      <c r="D745" s="80"/>
      <c r="E745" s="102"/>
      <c r="F745" s="101"/>
      <c r="G745" s="156"/>
      <c r="H745" s="156"/>
      <c r="I745" s="158"/>
      <c r="J745" s="102"/>
      <c r="K745" s="173" t="s">
        <v>219</v>
      </c>
      <c r="L745" s="174">
        <f>SUM(L697:L743)</f>
        <v>1900227</v>
      </c>
      <c r="M745" s="174">
        <f>SUM(M697:M743)</f>
        <v>1900227</v>
      </c>
      <c r="N745" s="174">
        <f>SUM(N697:N741)</f>
        <v>0</v>
      </c>
      <c r="O745" s="172"/>
      <c r="T745" s="87"/>
      <c r="U745" s="144"/>
      <c r="V745" s="144"/>
      <c r="W745" s="144"/>
    </row>
    <row r="746" spans="1:30" ht="15.6">
      <c r="A746" s="286"/>
      <c r="B746" s="283"/>
      <c r="C746" s="284"/>
      <c r="D746" s="285"/>
      <c r="E746" s="286"/>
      <c r="F746" s="286"/>
      <c r="G746" s="287"/>
      <c r="H746" s="287"/>
      <c r="I746" s="288"/>
      <c r="J746" s="286"/>
      <c r="K746" s="289"/>
      <c r="L746" s="290"/>
      <c r="M746" s="290"/>
      <c r="N746" s="290"/>
      <c r="O746" s="298"/>
      <c r="P746" s="89"/>
      <c r="Q746" s="84"/>
      <c r="R746" s="85"/>
      <c r="S746" s="85"/>
      <c r="T746" s="85"/>
      <c r="U746" s="112"/>
      <c r="V746" s="108"/>
      <c r="W746" s="109"/>
      <c r="X746" s="85"/>
      <c r="Y746" s="85"/>
      <c r="Z746" s="85"/>
      <c r="AA746" s="85"/>
      <c r="AB746" s="85"/>
      <c r="AC746" s="85"/>
      <c r="AD746" s="85"/>
    </row>
    <row r="747" spans="1:30" ht="15.6">
      <c r="A747" s="292"/>
      <c r="B747" s="111"/>
      <c r="C747" s="203"/>
      <c r="E747" s="292"/>
      <c r="F747" s="292"/>
      <c r="G747" s="304"/>
      <c r="H747" s="304"/>
      <c r="I747" s="293"/>
      <c r="J747" s="292"/>
      <c r="K747" s="294"/>
      <c r="L747" s="295"/>
      <c r="M747" s="295"/>
      <c r="N747" s="295"/>
      <c r="P747" s="89"/>
      <c r="Q747" s="84"/>
      <c r="R747" s="85"/>
      <c r="S747" s="85"/>
      <c r="T747" s="85"/>
      <c r="U747" s="112"/>
      <c r="V747" s="108"/>
      <c r="W747" s="109"/>
      <c r="X747" s="85"/>
      <c r="Y747" s="85"/>
      <c r="Z747" s="85"/>
      <c r="AA747" s="85"/>
      <c r="AB747" s="85"/>
      <c r="AC747" s="85"/>
      <c r="AD747" s="85"/>
    </row>
    <row r="748" spans="1:30" ht="15.6">
      <c r="A748" s="292"/>
      <c r="B748" s="111"/>
      <c r="C748" s="203"/>
      <c r="E748" s="292"/>
      <c r="F748" s="292"/>
      <c r="G748" s="304"/>
      <c r="H748" s="304"/>
      <c r="I748" s="293"/>
      <c r="J748" s="292"/>
      <c r="K748" s="294"/>
      <c r="L748" s="295"/>
      <c r="M748" s="295"/>
      <c r="N748" s="295"/>
      <c r="P748" s="89"/>
      <c r="Q748" s="84"/>
      <c r="R748" s="85"/>
      <c r="S748" s="85"/>
      <c r="T748" s="85"/>
      <c r="U748" s="112"/>
      <c r="V748" s="108"/>
      <c r="W748" s="109"/>
      <c r="X748" s="85"/>
      <c r="Y748" s="85"/>
      <c r="Z748" s="85"/>
      <c r="AA748" s="85"/>
      <c r="AB748" s="85"/>
      <c r="AC748" s="85"/>
      <c r="AD748" s="85"/>
    </row>
    <row r="749" spans="1:30" ht="15.6">
      <c r="A749" s="291" t="s">
        <v>805</v>
      </c>
      <c r="B749" s="111"/>
      <c r="D749" s="87"/>
      <c r="E749" s="297" t="s">
        <v>804</v>
      </c>
      <c r="F749" s="292"/>
      <c r="H749" s="291" t="s">
        <v>802</v>
      </c>
      <c r="I749" s="293"/>
      <c r="J749" s="292"/>
      <c r="K749" s="294"/>
      <c r="L749" s="87"/>
      <c r="M749" s="295"/>
      <c r="N749" s="296" t="s">
        <v>803</v>
      </c>
      <c r="P749" s="89"/>
      <c r="Q749" s="84"/>
      <c r="R749" s="85"/>
      <c r="S749" s="85"/>
      <c r="T749" s="85"/>
      <c r="U749" s="112"/>
      <c r="V749" s="108"/>
      <c r="W749" s="109"/>
      <c r="X749" s="85"/>
      <c r="Y749" s="85"/>
      <c r="Z749" s="85"/>
      <c r="AA749" s="85"/>
      <c r="AB749" s="85"/>
      <c r="AC749" s="85"/>
      <c r="AD749" s="85"/>
    </row>
    <row r="750" spans="1:30" ht="15.6">
      <c r="A750" s="291" t="s">
        <v>806</v>
      </c>
      <c r="B750" s="111"/>
      <c r="D750" s="87"/>
      <c r="E750" s="297" t="s">
        <v>794</v>
      </c>
      <c r="F750" s="292"/>
      <c r="H750" s="291" t="s">
        <v>795</v>
      </c>
      <c r="I750" s="293"/>
      <c r="J750" s="292"/>
      <c r="K750" s="294"/>
      <c r="L750" s="87"/>
      <c r="M750" s="295"/>
      <c r="N750" s="296" t="s">
        <v>796</v>
      </c>
      <c r="P750" s="89"/>
      <c r="Q750" s="84"/>
      <c r="R750" s="85"/>
      <c r="S750" s="85"/>
      <c r="T750" s="85"/>
      <c r="U750" s="112"/>
      <c r="V750" s="108"/>
      <c r="W750" s="109"/>
      <c r="X750" s="85"/>
      <c r="Y750" s="85"/>
      <c r="Z750" s="85"/>
      <c r="AA750" s="85"/>
      <c r="AB750" s="85"/>
      <c r="AC750" s="85"/>
      <c r="AD750" s="85"/>
    </row>
    <row r="751" spans="1:30" ht="15.6">
      <c r="A751" s="321"/>
      <c r="B751" s="111"/>
      <c r="E751" s="321"/>
      <c r="F751" s="322"/>
      <c r="G751" s="202"/>
      <c r="H751" s="202"/>
      <c r="J751" s="321"/>
      <c r="K751" s="340"/>
      <c r="L751" s="341"/>
      <c r="M751" s="341"/>
      <c r="N751" s="341"/>
      <c r="O751" s="204"/>
      <c r="T751" s="87"/>
      <c r="U751" s="144"/>
      <c r="V751" s="144"/>
      <c r="W751" s="144"/>
    </row>
    <row r="752" spans="1:30" ht="17.399999999999999">
      <c r="A752" s="305"/>
      <c r="B752" s="306"/>
      <c r="C752" s="95"/>
      <c r="D752" s="315" t="s">
        <v>210</v>
      </c>
      <c r="E752" s="305"/>
      <c r="F752" s="309"/>
      <c r="G752" s="336"/>
      <c r="H752" s="328"/>
      <c r="I752" s="317"/>
      <c r="J752" s="305"/>
      <c r="K752" s="337"/>
      <c r="L752" s="337"/>
      <c r="M752" s="338"/>
      <c r="N752" s="337"/>
      <c r="O752" s="339"/>
      <c r="P752" s="89"/>
      <c r="Q752" s="84"/>
      <c r="R752" s="85"/>
      <c r="S752" s="85"/>
      <c r="T752" s="85"/>
      <c r="U752" s="112"/>
      <c r="V752" s="108"/>
      <c r="W752" s="109"/>
      <c r="X752" s="113"/>
      <c r="Y752" s="85"/>
      <c r="Z752" s="85"/>
      <c r="AA752" s="85"/>
      <c r="AB752" s="85"/>
      <c r="AC752" s="85"/>
      <c r="AD752" s="85"/>
    </row>
    <row r="753" spans="1:30" s="222" customFormat="1" ht="105" customHeight="1" outlineLevel="1">
      <c r="A753" s="223">
        <v>55</v>
      </c>
      <c r="B753" s="84"/>
      <c r="C753" s="220"/>
      <c r="D753" s="230" t="str">
        <f>'C-DATAS'!C190</f>
        <v>Supplying and fixing of 3" (75mm) Nahany trap with jali - UPVC/SWR pipe fittings  as per site requirements with standard practice  for all floors including cost and conveyance of all materials to site, labour charges , overheads &amp; contractors profit etc., complete for finished item of work.</v>
      </c>
      <c r="E753" s="234">
        <v>0</v>
      </c>
      <c r="F753" s="234"/>
      <c r="G753" s="235"/>
      <c r="H753" s="235"/>
      <c r="I753" s="225">
        <v>5</v>
      </c>
      <c r="J753" s="223" t="s">
        <v>0</v>
      </c>
      <c r="K753" s="216">
        <f>'C-DATAS'!I194</f>
        <v>133</v>
      </c>
      <c r="L753" s="216">
        <f t="shared" ref="L753" si="41">ROUND(I753*K753,0)</f>
        <v>665</v>
      </c>
      <c r="M753" s="215">
        <f t="shared" ref="M753:M754" si="42">IF(L753&gt;H753,L753-H753,0)</f>
        <v>665</v>
      </c>
      <c r="N753" s="216">
        <f t="shared" ref="N753:N754" si="43">IF(H753&gt;L753,H753-L753,0)</f>
        <v>0</v>
      </c>
      <c r="O753" s="399" t="s">
        <v>716</v>
      </c>
      <c r="P753" s="218" t="s">
        <v>233</v>
      </c>
      <c r="Q753" s="219"/>
      <c r="R753" s="220"/>
      <c r="S753" s="220"/>
      <c r="T753" s="220"/>
      <c r="U753" s="221"/>
      <c r="V753" s="221"/>
      <c r="W753" s="221"/>
      <c r="X753" s="236"/>
      <c r="Y753" s="220"/>
      <c r="Z753" s="220"/>
      <c r="AA753" s="220"/>
      <c r="AB753" s="220"/>
      <c r="AC753" s="220"/>
      <c r="AD753" s="220"/>
    </row>
    <row r="754" spans="1:30" s="222" customFormat="1" ht="189" customHeight="1" outlineLevel="1">
      <c r="A754" s="223">
        <v>56</v>
      </c>
      <c r="B754" s="84"/>
      <c r="C754" s="220"/>
      <c r="D754" s="230" t="str">
        <f>'C-DATAS'!C196</f>
        <v xml:space="preserve">Supplying and fixing 50 mm Nominal Bore GI pipe Medium Grade properties &amp; weight as per IS 1239 in ground or on wall with GI fittings such as elbows tees couplings, nipples, plugs including excavation for trenches and refilling the trenches ,chiselling masonry walls and making good the walls &amp; floors to the original surface and fixing MS clamps on TW blocks on walls including cost and conveyance of all materials and labour charges , overheads &amp; contractors profit complete for finished item of work except for GI bends union and GI connectors with checkout and socket Tata or Zenith make or equivalent. </v>
      </c>
      <c r="E754" s="209"/>
      <c r="F754" s="209"/>
      <c r="G754" s="224"/>
      <c r="H754" s="224"/>
      <c r="I754" s="225">
        <v>35.1</v>
      </c>
      <c r="J754" s="214" t="s">
        <v>3</v>
      </c>
      <c r="K754" s="215">
        <f>'C-DATAS'!I200</f>
        <v>599</v>
      </c>
      <c r="L754" s="216">
        <f>ROUND(I754*K754,0)</f>
        <v>21025</v>
      </c>
      <c r="M754" s="215">
        <f t="shared" si="42"/>
        <v>21025</v>
      </c>
      <c r="N754" s="216">
        <f t="shared" si="43"/>
        <v>0</v>
      </c>
      <c r="O754" s="399" t="s">
        <v>724</v>
      </c>
      <c r="P754" s="218" t="s">
        <v>233</v>
      </c>
      <c r="Q754" s="219"/>
      <c r="R754" s="220"/>
      <c r="S754" s="220"/>
      <c r="T754" s="220"/>
      <c r="U754" s="221"/>
      <c r="V754" s="221"/>
      <c r="W754" s="221"/>
      <c r="X754" s="236"/>
      <c r="Y754" s="220"/>
      <c r="Z754" s="220"/>
      <c r="AA754" s="220"/>
      <c r="AB754" s="220"/>
      <c r="AC754" s="220"/>
      <c r="AD754" s="220"/>
    </row>
    <row r="755" spans="1:30" ht="15.6">
      <c r="A755" s="102"/>
      <c r="B755" s="84"/>
      <c r="C755" s="85"/>
      <c r="D755" s="80"/>
      <c r="E755" s="102"/>
      <c r="F755" s="101"/>
      <c r="G755" s="156"/>
      <c r="H755" s="156"/>
      <c r="I755" s="158"/>
      <c r="J755" s="102"/>
      <c r="K755" s="173" t="s">
        <v>219</v>
      </c>
      <c r="L755" s="174">
        <f>SUM(L753:L754)</f>
        <v>21690</v>
      </c>
      <c r="M755" s="174">
        <f>SUM(M753:M754)</f>
        <v>21690</v>
      </c>
      <c r="N755" s="174">
        <f>SUM(N753:N754)</f>
        <v>0</v>
      </c>
      <c r="O755" s="172"/>
      <c r="T755" s="87"/>
      <c r="U755" s="144"/>
      <c r="V755" s="144"/>
      <c r="W755" s="144"/>
    </row>
    <row r="756" spans="1:30" ht="15.6">
      <c r="A756" s="286"/>
      <c r="B756" s="283"/>
      <c r="C756" s="284"/>
      <c r="D756" s="285"/>
      <c r="E756" s="286"/>
      <c r="F756" s="286"/>
      <c r="G756" s="287"/>
      <c r="H756" s="287"/>
      <c r="I756" s="288"/>
      <c r="J756" s="286"/>
      <c r="K756" s="289"/>
      <c r="L756" s="290"/>
      <c r="M756" s="290"/>
      <c r="N756" s="290"/>
      <c r="O756" s="298"/>
      <c r="P756" s="89"/>
      <c r="Q756" s="84"/>
      <c r="R756" s="85"/>
      <c r="S756" s="85"/>
      <c r="T756" s="85"/>
      <c r="U756" s="112"/>
      <c r="V756" s="108"/>
      <c r="W756" s="109"/>
      <c r="X756" s="85"/>
      <c r="Y756" s="85"/>
      <c r="Z756" s="85"/>
      <c r="AA756" s="85"/>
      <c r="AB756" s="85"/>
      <c r="AC756" s="85"/>
      <c r="AD756" s="85"/>
    </row>
    <row r="757" spans="1:30" ht="15.6">
      <c r="A757" s="292"/>
      <c r="B757" s="111"/>
      <c r="C757" s="203"/>
      <c r="E757" s="292"/>
      <c r="F757" s="292"/>
      <c r="G757" s="304"/>
      <c r="H757" s="304"/>
      <c r="I757" s="293"/>
      <c r="J757" s="292"/>
      <c r="K757" s="294"/>
      <c r="L757" s="295"/>
      <c r="M757" s="295"/>
      <c r="N757" s="295"/>
      <c r="P757" s="89"/>
      <c r="Q757" s="84"/>
      <c r="R757" s="85"/>
      <c r="S757" s="85"/>
      <c r="T757" s="85"/>
      <c r="U757" s="112"/>
      <c r="V757" s="108"/>
      <c r="W757" s="109"/>
      <c r="X757" s="85"/>
      <c r="Y757" s="85"/>
      <c r="Z757" s="85"/>
      <c r="AA757" s="85"/>
      <c r="AB757" s="85"/>
      <c r="AC757" s="85"/>
      <c r="AD757" s="85"/>
    </row>
    <row r="758" spans="1:30" ht="15.6">
      <c r="A758" s="292"/>
      <c r="B758" s="111"/>
      <c r="C758" s="203"/>
      <c r="E758" s="292"/>
      <c r="F758" s="292"/>
      <c r="G758" s="304"/>
      <c r="H758" s="304"/>
      <c r="I758" s="293"/>
      <c r="J758" s="292"/>
      <c r="K758" s="294"/>
      <c r="L758" s="295"/>
      <c r="M758" s="295"/>
      <c r="N758" s="295"/>
      <c r="P758" s="89"/>
      <c r="Q758" s="84"/>
      <c r="R758" s="85"/>
      <c r="S758" s="85"/>
      <c r="T758" s="85"/>
      <c r="U758" s="112"/>
      <c r="V758" s="108"/>
      <c r="W758" s="109"/>
      <c r="X758" s="85"/>
      <c r="Y758" s="85"/>
      <c r="Z758" s="85"/>
      <c r="AA758" s="85"/>
      <c r="AB758" s="85"/>
      <c r="AC758" s="85"/>
      <c r="AD758" s="85"/>
    </row>
    <row r="759" spans="1:30" ht="15.6">
      <c r="A759" s="291" t="s">
        <v>805</v>
      </c>
      <c r="B759" s="111"/>
      <c r="D759" s="87"/>
      <c r="E759" s="297" t="s">
        <v>804</v>
      </c>
      <c r="F759" s="292"/>
      <c r="H759" s="291" t="s">
        <v>802</v>
      </c>
      <c r="I759" s="293"/>
      <c r="J759" s="292"/>
      <c r="K759" s="294"/>
      <c r="L759" s="87"/>
      <c r="M759" s="295"/>
      <c r="N759" s="296" t="s">
        <v>803</v>
      </c>
      <c r="P759" s="89"/>
      <c r="Q759" s="84"/>
      <c r="R759" s="85"/>
      <c r="S759" s="85"/>
      <c r="T759" s="85"/>
      <c r="U759" s="112"/>
      <c r="V759" s="108"/>
      <c r="W759" s="109"/>
      <c r="X759" s="85"/>
      <c r="Y759" s="85"/>
      <c r="Z759" s="85"/>
      <c r="AA759" s="85"/>
      <c r="AB759" s="85"/>
      <c r="AC759" s="85"/>
      <c r="AD759" s="85"/>
    </row>
    <row r="760" spans="1:30" ht="15.6">
      <c r="A760" s="291" t="s">
        <v>806</v>
      </c>
      <c r="B760" s="111"/>
      <c r="D760" s="87"/>
      <c r="E760" s="297" t="s">
        <v>794</v>
      </c>
      <c r="F760" s="292"/>
      <c r="H760" s="291" t="s">
        <v>795</v>
      </c>
      <c r="I760" s="293"/>
      <c r="J760" s="292"/>
      <c r="K760" s="294"/>
      <c r="L760" s="87"/>
      <c r="M760" s="295"/>
      <c r="N760" s="296" t="s">
        <v>796</v>
      </c>
      <c r="P760" s="89"/>
      <c r="Q760" s="84"/>
      <c r="R760" s="85"/>
      <c r="S760" s="85"/>
      <c r="T760" s="85"/>
      <c r="U760" s="112"/>
      <c r="V760" s="108"/>
      <c r="W760" s="109"/>
      <c r="X760" s="85"/>
      <c r="Y760" s="85"/>
      <c r="Z760" s="85"/>
      <c r="AA760" s="85"/>
      <c r="AB760" s="85"/>
      <c r="AC760" s="85"/>
      <c r="AD760" s="85"/>
    </row>
    <row r="761" spans="1:30" ht="15.6">
      <c r="A761" s="321"/>
      <c r="B761" s="111"/>
      <c r="E761" s="321"/>
      <c r="F761" s="322"/>
      <c r="G761" s="202"/>
      <c r="H761" s="202"/>
      <c r="J761" s="321"/>
      <c r="K761" s="340"/>
      <c r="L761" s="341"/>
      <c r="M761" s="341"/>
      <c r="N761" s="341"/>
      <c r="O761" s="204"/>
      <c r="T761" s="87"/>
      <c r="U761" s="144"/>
      <c r="V761" s="144"/>
      <c r="W761" s="144"/>
    </row>
    <row r="762" spans="1:30" ht="17.399999999999999">
      <c r="A762" s="305"/>
      <c r="B762" s="306"/>
      <c r="C762" s="95"/>
      <c r="D762" s="315" t="s">
        <v>214</v>
      </c>
      <c r="E762" s="305"/>
      <c r="F762" s="309"/>
      <c r="G762" s="336"/>
      <c r="H762" s="328"/>
      <c r="I762" s="312"/>
      <c r="J762" s="305"/>
      <c r="K762" s="337"/>
      <c r="L762" s="337"/>
      <c r="M762" s="338"/>
      <c r="N762" s="337"/>
      <c r="O762" s="339"/>
    </row>
    <row r="763" spans="1:30" s="244" customFormat="1" ht="126.45" customHeight="1">
      <c r="A763" s="237">
        <v>57</v>
      </c>
      <c r="B763" s="219"/>
      <c r="C763" s="239"/>
      <c r="D763" s="231" t="str">
        <f>'ELE-Datas'!D3</f>
        <v>Supply and Transportation 56W Clean room Light fixture, 2' x2' (600mm x600mm) LED luminaire CRCA powder coated white after phosphocreatine treatment provided as standard. with high efficiency acrylic wide diffuser, with wide operating voltage range, Power factor &gt; 0.9, Surge protection &gt;2KV, System efficacy of &gt;100 lumens/watt, CCT: 3000K - 6500K as desired by the department, CRI &gt;80, and THD is less than 15% etc., complete. MAKE: Philips</v>
      </c>
      <c r="E763" s="238"/>
      <c r="F763" s="239"/>
      <c r="G763" s="238"/>
      <c r="H763" s="238"/>
      <c r="I763" s="240">
        <v>12</v>
      </c>
      <c r="J763" s="241" t="s">
        <v>0</v>
      </c>
      <c r="K763" s="242">
        <f>'ELE-Datas'!J16</f>
        <v>17241</v>
      </c>
      <c r="L763" s="243">
        <f t="shared" ref="L763:L786" si="44">SUM(I763*K763)</f>
        <v>206892</v>
      </c>
      <c r="M763" s="215">
        <f t="shared" ref="M763" si="45">IF(L763&gt;H763,L763-H763,0)</f>
        <v>206892</v>
      </c>
      <c r="N763" s="216">
        <f t="shared" ref="N763" si="46">IF(H763&gt;L763,H763-L763,0)</f>
        <v>0</v>
      </c>
      <c r="O763" s="399" t="s">
        <v>717</v>
      </c>
      <c r="P763" s="244" t="s">
        <v>231</v>
      </c>
    </row>
    <row r="764" spans="1:30" s="244" customFormat="1" ht="15.6">
      <c r="A764" s="237"/>
      <c r="B764" s="219"/>
      <c r="C764" s="239"/>
      <c r="D764" s="264" t="s">
        <v>665</v>
      </c>
      <c r="E764" s="238"/>
      <c r="F764" s="239"/>
      <c r="G764" s="238"/>
      <c r="H764" s="238"/>
      <c r="I764" s="240"/>
      <c r="J764" s="241"/>
      <c r="K764" s="242"/>
      <c r="L764" s="243"/>
      <c r="M764" s="215"/>
      <c r="N764" s="216"/>
      <c r="O764" s="399"/>
      <c r="P764" s="244" t="s">
        <v>231</v>
      </c>
    </row>
    <row r="765" spans="1:30" s="244" customFormat="1">
      <c r="A765" s="237"/>
      <c r="B765" s="219"/>
      <c r="C765" s="239"/>
      <c r="D765" s="231"/>
      <c r="E765" s="238"/>
      <c r="F765" s="239"/>
      <c r="G765" s="238"/>
      <c r="H765" s="238"/>
      <c r="I765" s="240"/>
      <c r="J765" s="241"/>
      <c r="K765" s="242"/>
      <c r="L765" s="243"/>
      <c r="M765" s="215"/>
      <c r="N765" s="216"/>
      <c r="O765" s="399"/>
      <c r="P765" s="244" t="s">
        <v>231</v>
      </c>
    </row>
    <row r="766" spans="1:30" s="244" customFormat="1" ht="90">
      <c r="A766" s="237">
        <v>58</v>
      </c>
      <c r="B766" s="219"/>
      <c r="C766" s="239"/>
      <c r="D766" s="231" t="str">
        <f>'ELE-Datas'!D18</f>
        <v>Supply and Transportation of 48" ( 1200 mm) High Speed Fan Sweep Celing Fan with all accessories etc., complete. Make Havells S S 390</v>
      </c>
      <c r="E766" s="238"/>
      <c r="F766" s="239"/>
      <c r="G766" s="238"/>
      <c r="H766" s="238"/>
      <c r="I766" s="240">
        <v>14</v>
      </c>
      <c r="J766" s="241" t="s">
        <v>0</v>
      </c>
      <c r="K766" s="242">
        <f>'ELE-Datas'!J22</f>
        <v>4317</v>
      </c>
      <c r="L766" s="243">
        <f t="shared" si="44"/>
        <v>60438</v>
      </c>
      <c r="M766" s="215">
        <f t="shared" ref="M766:M796" si="47">IF(L766&gt;H766,L766-H766,0)</f>
        <v>60438</v>
      </c>
      <c r="N766" s="216">
        <f t="shared" ref="N766:N796" si="48">IF(H766&gt;L766,H766-L766,0)</f>
        <v>0</v>
      </c>
      <c r="O766" s="399" t="s">
        <v>718</v>
      </c>
      <c r="P766" s="244" t="s">
        <v>231</v>
      </c>
    </row>
    <row r="767" spans="1:30" s="244" customFormat="1" ht="15.6">
      <c r="A767" s="237"/>
      <c r="B767" s="219"/>
      <c r="C767" s="239"/>
      <c r="D767" s="264" t="s">
        <v>665</v>
      </c>
      <c r="E767" s="238"/>
      <c r="F767" s="239"/>
      <c r="G767" s="238"/>
      <c r="H767" s="238"/>
      <c r="I767" s="240"/>
      <c r="J767" s="241"/>
      <c r="K767" s="242"/>
      <c r="L767" s="243"/>
      <c r="M767" s="215"/>
      <c r="N767" s="216"/>
      <c r="O767" s="399"/>
      <c r="P767" s="244" t="s">
        <v>231</v>
      </c>
    </row>
    <row r="768" spans="1:30" s="244" customFormat="1">
      <c r="A768" s="237"/>
      <c r="B768" s="219"/>
      <c r="C768" s="239"/>
      <c r="D768" s="231"/>
      <c r="E768" s="238"/>
      <c r="F768" s="239"/>
      <c r="G768" s="238"/>
      <c r="H768" s="238"/>
      <c r="I768" s="240"/>
      <c r="J768" s="241"/>
      <c r="K768" s="242"/>
      <c r="L768" s="243"/>
      <c r="M768" s="215"/>
      <c r="N768" s="216"/>
      <c r="O768" s="399"/>
      <c r="P768" s="244" t="s">
        <v>231</v>
      </c>
    </row>
    <row r="769" spans="1:16" s="244" customFormat="1" ht="90">
      <c r="A769" s="237">
        <v>59</v>
      </c>
      <c r="B769" s="219"/>
      <c r="C769" s="239"/>
      <c r="D769" s="231" t="str">
        <f>'ELE-Datas'!D24</f>
        <v>Labour charges for fixing of ceiling fan and regulator including transportation and giving connections with twin core wire etc., complete. 
Makes  :  Finolex  /  RR  Kabel  /  Havells  /  Polycab  /  GM  / Million  /  V-Guard  /  Gold  Medal  /  HPL  / RPG.</v>
      </c>
      <c r="E769" s="238"/>
      <c r="F769" s="239"/>
      <c r="G769" s="238"/>
      <c r="H769" s="238"/>
      <c r="I769" s="240">
        <v>14</v>
      </c>
      <c r="J769" s="241" t="s">
        <v>0</v>
      </c>
      <c r="K769" s="242">
        <f>'ELE-Datas'!J35</f>
        <v>185</v>
      </c>
      <c r="L769" s="243">
        <f t="shared" si="44"/>
        <v>2590</v>
      </c>
      <c r="M769" s="215">
        <f t="shared" si="47"/>
        <v>2590</v>
      </c>
      <c r="N769" s="216">
        <f t="shared" si="48"/>
        <v>0</v>
      </c>
      <c r="O769" s="399" t="s">
        <v>718</v>
      </c>
      <c r="P769" s="244" t="s">
        <v>231</v>
      </c>
    </row>
    <row r="770" spans="1:16" s="244" customFormat="1" ht="15.6">
      <c r="A770" s="237"/>
      <c r="B770" s="219"/>
      <c r="C770" s="239"/>
      <c r="D770" s="264" t="s">
        <v>666</v>
      </c>
      <c r="E770" s="238"/>
      <c r="F770" s="239"/>
      <c r="G770" s="238"/>
      <c r="H770" s="238"/>
      <c r="I770" s="240"/>
      <c r="J770" s="241"/>
      <c r="K770" s="242"/>
      <c r="L770" s="243"/>
      <c r="M770" s="215"/>
      <c r="N770" s="216"/>
      <c r="O770" s="399"/>
      <c r="P770" s="244" t="s">
        <v>231</v>
      </c>
    </row>
    <row r="771" spans="1:16" s="244" customFormat="1">
      <c r="A771" s="237"/>
      <c r="B771" s="219"/>
      <c r="C771" s="239"/>
      <c r="D771" s="231"/>
      <c r="E771" s="238"/>
      <c r="F771" s="239"/>
      <c r="G771" s="238"/>
      <c r="H771" s="238"/>
      <c r="I771" s="240"/>
      <c r="J771" s="241"/>
      <c r="K771" s="242"/>
      <c r="L771" s="243"/>
      <c r="M771" s="215"/>
      <c r="N771" s="216"/>
      <c r="O771" s="399"/>
      <c r="P771" s="244" t="s">
        <v>231</v>
      </c>
    </row>
    <row r="772" spans="1:16" s="244" customFormat="1" ht="75">
      <c r="A772" s="237">
        <v>60</v>
      </c>
      <c r="B772" s="219"/>
      <c r="C772" s="239"/>
      <c r="D772" s="231" t="str">
        <f>'ELE-Datas'!D37</f>
        <v>Supply and fixing of Anchor fastner with fan hook / Providing MS Fan hook with
grouting and cement plastering.</v>
      </c>
      <c r="E772" s="238"/>
      <c r="F772" s="239"/>
      <c r="G772" s="238"/>
      <c r="H772" s="238"/>
      <c r="I772" s="240">
        <v>14</v>
      </c>
      <c r="J772" s="241" t="s">
        <v>0</v>
      </c>
      <c r="K772" s="242">
        <f>'ELE-Datas'!J41</f>
        <v>122</v>
      </c>
      <c r="L772" s="243">
        <f t="shared" si="44"/>
        <v>1708</v>
      </c>
      <c r="M772" s="215">
        <f t="shared" si="47"/>
        <v>1708</v>
      </c>
      <c r="N772" s="216">
        <f t="shared" si="48"/>
        <v>0</v>
      </c>
      <c r="O772" s="399" t="s">
        <v>719</v>
      </c>
      <c r="P772" s="244" t="s">
        <v>231</v>
      </c>
    </row>
    <row r="773" spans="1:16" s="244" customFormat="1" ht="15.6">
      <c r="A773" s="237"/>
      <c r="B773" s="219"/>
      <c r="C773" s="239"/>
      <c r="D773" s="264" t="s">
        <v>666</v>
      </c>
      <c r="E773" s="238"/>
      <c r="F773" s="239"/>
      <c r="G773" s="238"/>
      <c r="H773" s="238"/>
      <c r="I773" s="240"/>
      <c r="J773" s="241"/>
      <c r="K773" s="242"/>
      <c r="L773" s="243"/>
      <c r="M773" s="215"/>
      <c r="N773" s="216"/>
      <c r="O773" s="399"/>
      <c r="P773" s="244" t="s">
        <v>231</v>
      </c>
    </row>
    <row r="774" spans="1:16" s="244" customFormat="1">
      <c r="A774" s="237"/>
      <c r="B774" s="219"/>
      <c r="C774" s="239"/>
      <c r="D774" s="231"/>
      <c r="E774" s="238"/>
      <c r="F774" s="239"/>
      <c r="G774" s="238"/>
      <c r="H774" s="238"/>
      <c r="I774" s="240"/>
      <c r="J774" s="241"/>
      <c r="K774" s="242"/>
      <c r="L774" s="243"/>
      <c r="M774" s="215"/>
      <c r="N774" s="216"/>
      <c r="O774" s="399"/>
      <c r="P774" s="244" t="s">
        <v>231</v>
      </c>
    </row>
    <row r="775" spans="1:16" s="244" customFormat="1" ht="88.8" customHeight="1">
      <c r="A775" s="237">
        <v>61</v>
      </c>
      <c r="B775" s="219"/>
      <c r="C775" s="239"/>
      <c r="D775" s="231" t="str">
        <f>'ELE-Datas'!D43</f>
        <v>Supply &amp; fixing of  2nos6A, 2 in one socket - 2 Nos with 6A switch control - 2 Nos modular type with and GI switch box with front cover plate including all labour charges etc., complete. Makes of switches: -Hooney well Benz Plus</v>
      </c>
      <c r="E775" s="245"/>
      <c r="F775" s="239"/>
      <c r="G775" s="245"/>
      <c r="H775" s="245"/>
      <c r="I775" s="240">
        <v>30</v>
      </c>
      <c r="J775" s="241" t="s">
        <v>0</v>
      </c>
      <c r="K775" s="242">
        <f>'ELE-Datas'!J57</f>
        <v>1178</v>
      </c>
      <c r="L775" s="243">
        <f t="shared" si="44"/>
        <v>35340</v>
      </c>
      <c r="M775" s="215">
        <f t="shared" si="47"/>
        <v>35340</v>
      </c>
      <c r="N775" s="216">
        <f t="shared" si="48"/>
        <v>0</v>
      </c>
      <c r="O775" s="399" t="s">
        <v>725</v>
      </c>
      <c r="P775" s="244" t="s">
        <v>231</v>
      </c>
    </row>
    <row r="776" spans="1:16" s="244" customFormat="1" ht="15.6">
      <c r="A776" s="237"/>
      <c r="B776" s="219"/>
      <c r="C776" s="239"/>
      <c r="D776" s="264" t="s">
        <v>667</v>
      </c>
      <c r="E776" s="245"/>
      <c r="F776" s="239"/>
      <c r="G776" s="245"/>
      <c r="H776" s="245"/>
      <c r="I776" s="240"/>
      <c r="J776" s="241"/>
      <c r="K776" s="242"/>
      <c r="L776" s="243"/>
      <c r="M776" s="215"/>
      <c r="N776" s="216"/>
      <c r="O776" s="399"/>
      <c r="P776" s="244" t="s">
        <v>231</v>
      </c>
    </row>
    <row r="777" spans="1:16" s="244" customFormat="1">
      <c r="A777" s="237"/>
      <c r="B777" s="219"/>
      <c r="C777" s="239"/>
      <c r="D777" s="231"/>
      <c r="E777" s="245"/>
      <c r="F777" s="239"/>
      <c r="G777" s="245"/>
      <c r="H777" s="245"/>
      <c r="I777" s="240"/>
      <c r="J777" s="241"/>
      <c r="K777" s="242"/>
      <c r="L777" s="243"/>
      <c r="M777" s="215"/>
      <c r="N777" s="216"/>
      <c r="O777" s="399"/>
      <c r="P777" s="244" t="s">
        <v>231</v>
      </c>
    </row>
    <row r="778" spans="1:16" s="244" customFormat="1" ht="81.599999999999994" customHeight="1">
      <c r="A778" s="237">
        <v>62</v>
      </c>
      <c r="B778" s="219"/>
      <c r="C778" s="239"/>
      <c r="D778" s="231" t="str">
        <f>'ELE-Datas'!D75</f>
        <v>Supply,Transportation  of 15" (375mm) ISI, 900 RPM Heavy duty exhaust fan with metallic blades   wiremesh with all accessories etc complete   Makes : Crompton  / Almonard / Havells Turbo Force SP.</v>
      </c>
      <c r="E778" s="245"/>
      <c r="F778" s="239"/>
      <c r="G778" s="245"/>
      <c r="H778" s="245"/>
      <c r="I778" s="240">
        <v>1</v>
      </c>
      <c r="J778" s="241" t="s">
        <v>0</v>
      </c>
      <c r="K778" s="242">
        <f>'ELE-Datas'!J81</f>
        <v>4353</v>
      </c>
      <c r="L778" s="243">
        <f t="shared" si="44"/>
        <v>4353</v>
      </c>
      <c r="M778" s="215">
        <f t="shared" si="47"/>
        <v>4353</v>
      </c>
      <c r="N778" s="216">
        <f t="shared" si="48"/>
        <v>0</v>
      </c>
      <c r="O778" s="399" t="s">
        <v>726</v>
      </c>
      <c r="P778" s="244" t="s">
        <v>231</v>
      </c>
    </row>
    <row r="779" spans="1:16" s="244" customFormat="1" ht="60">
      <c r="A779" s="237">
        <v>63</v>
      </c>
      <c r="B779" s="219"/>
      <c r="C779" s="239"/>
      <c r="D779" s="231" t="str">
        <f>'ELE-Datas'!D59</f>
        <v>Labour charges for fixing the  exhaust fan in wall with necessary connections and masonary work of making hole, finishing etc., complete. 
Makes  : Finolex / Havells / Polycab / Finecab</v>
      </c>
      <c r="E779" s="245"/>
      <c r="F779" s="239"/>
      <c r="G779" s="245"/>
      <c r="H779" s="245"/>
      <c r="I779" s="240">
        <v>1</v>
      </c>
      <c r="J779" s="241" t="s">
        <v>0</v>
      </c>
      <c r="K779" s="242">
        <f>'ELE-Datas'!J72</f>
        <v>788</v>
      </c>
      <c r="L779" s="243">
        <f t="shared" si="44"/>
        <v>788</v>
      </c>
      <c r="M779" s="215">
        <f t="shared" si="47"/>
        <v>788</v>
      </c>
      <c r="N779" s="216">
        <f t="shared" si="48"/>
        <v>0</v>
      </c>
      <c r="O779" s="399" t="s">
        <v>726</v>
      </c>
      <c r="P779" s="244" t="s">
        <v>231</v>
      </c>
    </row>
    <row r="780" spans="1:16" s="244" customFormat="1" ht="15.6">
      <c r="A780" s="237"/>
      <c r="B780" s="219"/>
      <c r="C780" s="239"/>
      <c r="D780" s="264" t="s">
        <v>668</v>
      </c>
      <c r="E780" s="245"/>
      <c r="F780" s="239"/>
      <c r="G780" s="245"/>
      <c r="H780" s="245"/>
      <c r="I780" s="240"/>
      <c r="J780" s="241"/>
      <c r="K780" s="242"/>
      <c r="L780" s="243"/>
      <c r="M780" s="215"/>
      <c r="N780" s="216"/>
      <c r="O780" s="399"/>
      <c r="P780" s="244" t="s">
        <v>231</v>
      </c>
    </row>
    <row r="781" spans="1:16" s="244" customFormat="1">
      <c r="A781" s="237"/>
      <c r="B781" s="219"/>
      <c r="C781" s="239"/>
      <c r="D781" s="231"/>
      <c r="E781" s="245"/>
      <c r="F781" s="239"/>
      <c r="G781" s="245"/>
      <c r="H781" s="245"/>
      <c r="I781" s="240"/>
      <c r="J781" s="241"/>
      <c r="K781" s="242"/>
      <c r="L781" s="243"/>
      <c r="M781" s="215"/>
      <c r="N781" s="216"/>
      <c r="O781" s="399"/>
      <c r="P781" s="244" t="s">
        <v>231</v>
      </c>
    </row>
    <row r="782" spans="1:16" s="244" customFormat="1" ht="75">
      <c r="A782" s="237">
        <v>64</v>
      </c>
      <c r="B782" s="219"/>
      <c r="C782" s="239"/>
      <c r="D782" s="231" t="str">
        <f>'ELE-Datas'!D84</f>
        <v>Supply and erecting 19/20mm steel tube down rod of one meter length with bolts &amp; nuts duly painted with matching colour of  fan complete</v>
      </c>
      <c r="E782" s="245"/>
      <c r="F782" s="239"/>
      <c r="G782" s="245"/>
      <c r="H782" s="245"/>
      <c r="I782" s="240">
        <v>14</v>
      </c>
      <c r="J782" s="241" t="s">
        <v>0</v>
      </c>
      <c r="K782" s="242">
        <f>'ELE-Datas'!J95</f>
        <v>162</v>
      </c>
      <c r="L782" s="243">
        <f t="shared" si="44"/>
        <v>2268</v>
      </c>
      <c r="M782" s="215">
        <f t="shared" si="47"/>
        <v>2268</v>
      </c>
      <c r="N782" s="216">
        <f t="shared" si="48"/>
        <v>0</v>
      </c>
      <c r="O782" s="399" t="s">
        <v>727</v>
      </c>
      <c r="P782" s="244" t="s">
        <v>231</v>
      </c>
    </row>
    <row r="783" spans="1:16" s="244" customFormat="1" ht="15.6">
      <c r="A783" s="237"/>
      <c r="B783" s="219"/>
      <c r="C783" s="239"/>
      <c r="D783" s="264" t="s">
        <v>667</v>
      </c>
      <c r="E783" s="245"/>
      <c r="F783" s="239"/>
      <c r="G783" s="245"/>
      <c r="H783" s="245"/>
      <c r="I783" s="240"/>
      <c r="J783" s="241"/>
      <c r="K783" s="242"/>
      <c r="L783" s="243"/>
      <c r="M783" s="215"/>
      <c r="N783" s="216"/>
      <c r="O783" s="399"/>
      <c r="P783" s="244" t="s">
        <v>231</v>
      </c>
    </row>
    <row r="784" spans="1:16" s="244" customFormat="1">
      <c r="A784" s="237"/>
      <c r="B784" s="219"/>
      <c r="C784" s="239"/>
      <c r="D784" s="231"/>
      <c r="E784" s="245"/>
      <c r="F784" s="239"/>
      <c r="G784" s="245"/>
      <c r="H784" s="245"/>
      <c r="I784" s="240"/>
      <c r="J784" s="241"/>
      <c r="K784" s="242"/>
      <c r="L784" s="243"/>
      <c r="M784" s="215"/>
      <c r="N784" s="216"/>
      <c r="O784" s="399"/>
      <c r="P784" s="244" t="s">
        <v>231</v>
      </c>
    </row>
    <row r="785" spans="1:30" s="244" customFormat="1" ht="95.4" customHeight="1">
      <c r="A785" s="237">
        <v>65</v>
      </c>
      <c r="B785" s="219"/>
      <c r="C785" s="239"/>
      <c r="D785" s="231" t="str">
        <f>'ELE-Datas'!D98</f>
        <v>Supply and fixing of 12 Way SPN DB with IP 43 Protection as per IS:13032   with 1 No 63A FP MCB as Incommer, and 8 Nos of 6-32A SP MCB 10KA, C/D Curve ISI Mark  as out goings, concealing in wall  etc complete.  
DB Makes :Legrand
MCB Makes : Legrand-DX3</v>
      </c>
      <c r="E785" s="245"/>
      <c r="F785" s="239"/>
      <c r="G785" s="245"/>
      <c r="H785" s="245"/>
      <c r="I785" s="240">
        <v>1</v>
      </c>
      <c r="J785" s="241" t="s">
        <v>7</v>
      </c>
      <c r="K785" s="242">
        <f>'ELE-Datas'!J113</f>
        <v>9444</v>
      </c>
      <c r="L785" s="243">
        <f t="shared" si="44"/>
        <v>9444</v>
      </c>
      <c r="M785" s="215">
        <f t="shared" si="47"/>
        <v>9444</v>
      </c>
      <c r="N785" s="216">
        <f t="shared" si="48"/>
        <v>0</v>
      </c>
      <c r="O785" s="399" t="s">
        <v>729</v>
      </c>
      <c r="P785" s="244" t="s">
        <v>231</v>
      </c>
    </row>
    <row r="786" spans="1:30" s="244" customFormat="1" ht="79.8" customHeight="1">
      <c r="A786" s="237">
        <v>66</v>
      </c>
      <c r="B786" s="219"/>
      <c r="C786" s="239"/>
      <c r="D786" s="231" t="str">
        <f>'ELE-Datas'!D115</f>
        <v>Supply and fixing of cable  adopteres box with cover for DBs including, massanory work etc., complete.,</v>
      </c>
      <c r="E786" s="245"/>
      <c r="F786" s="239"/>
      <c r="G786" s="245"/>
      <c r="H786" s="245"/>
      <c r="I786" s="240">
        <v>8</v>
      </c>
      <c r="J786" s="241" t="s">
        <v>0</v>
      </c>
      <c r="K786" s="242">
        <f>'ELE-Datas'!J117</f>
        <v>5085</v>
      </c>
      <c r="L786" s="243">
        <f t="shared" si="44"/>
        <v>40680</v>
      </c>
      <c r="M786" s="215">
        <f t="shared" si="47"/>
        <v>40680</v>
      </c>
      <c r="N786" s="216">
        <f t="shared" si="48"/>
        <v>0</v>
      </c>
      <c r="O786" s="399" t="s">
        <v>728</v>
      </c>
      <c r="P786" s="244" t="s">
        <v>231</v>
      </c>
    </row>
    <row r="787" spans="1:30" s="222" customFormat="1" ht="68.400000000000006" customHeight="1" outlineLevel="1">
      <c r="A787" s="237">
        <v>67</v>
      </c>
      <c r="B787" s="219"/>
      <c r="C787" s="220"/>
      <c r="D787" s="231" t="str">
        <f>'ELE-Datas'!D119</f>
        <v>Supply and Installation of control cum transmission wiring of size 4C x 2.5 Sqmm  copper  wire  to  be  laid  in  heavy  grade  PVC  conduit  including  all fixing and accessories as At Gandhi Hospital</v>
      </c>
      <c r="E787" s="223"/>
      <c r="F787" s="246"/>
      <c r="G787" s="247"/>
      <c r="H787" s="248"/>
      <c r="I787" s="249">
        <v>20</v>
      </c>
      <c r="J787" s="223" t="s">
        <v>3</v>
      </c>
      <c r="K787" s="216">
        <f>'ELE-Datas'!J134</f>
        <v>289</v>
      </c>
      <c r="L787" s="216">
        <f t="shared" ref="L787:L790" si="49">ROUND(I787*K787,0)</f>
        <v>5780</v>
      </c>
      <c r="M787" s="215">
        <f t="shared" si="47"/>
        <v>5780</v>
      </c>
      <c r="N787" s="216">
        <f t="shared" si="48"/>
        <v>0</v>
      </c>
      <c r="O787" s="399" t="s">
        <v>840</v>
      </c>
      <c r="P787" s="244" t="s">
        <v>231</v>
      </c>
      <c r="Q787" s="250"/>
      <c r="T787" s="251"/>
    </row>
    <row r="788" spans="1:30" s="222" customFormat="1" ht="66" customHeight="1" outlineLevel="1">
      <c r="A788" s="237">
        <v>68</v>
      </c>
      <c r="B788" s="219"/>
      <c r="C788" s="220"/>
      <c r="D788" s="231" t="str">
        <f>'ELE-Datas'!D136</f>
        <v xml:space="preserve">Supply and Installation of control cum transmission wiring of size 2C x 1.5 Sqmm  copper  wire  to  be  laid  in  heavy  grade  PVC  conduit  including  all fixing and accessories as At Gandhi Hospital  Makes : Polycab </v>
      </c>
      <c r="E788" s="223"/>
      <c r="F788" s="246"/>
      <c r="G788" s="247"/>
      <c r="H788" s="248"/>
      <c r="I788" s="249">
        <v>190</v>
      </c>
      <c r="J788" s="223" t="s">
        <v>3</v>
      </c>
      <c r="K788" s="216">
        <f>'ELE-Datas'!J151</f>
        <v>173</v>
      </c>
      <c r="L788" s="216">
        <f t="shared" si="49"/>
        <v>32870</v>
      </c>
      <c r="M788" s="215">
        <f t="shared" si="47"/>
        <v>32870</v>
      </c>
      <c r="N788" s="216">
        <f t="shared" si="48"/>
        <v>0</v>
      </c>
      <c r="O788" s="399" t="s">
        <v>839</v>
      </c>
      <c r="P788" s="244" t="s">
        <v>231</v>
      </c>
      <c r="Q788" s="250"/>
      <c r="T788" s="251"/>
    </row>
    <row r="789" spans="1:30" s="222" customFormat="1" ht="97.2" customHeight="1" outlineLevel="1">
      <c r="A789" s="237">
        <v>69</v>
      </c>
      <c r="B789" s="219"/>
      <c r="C789" s="220"/>
      <c r="D789" s="252" t="str">
        <f>'ELE-Datas'!D176</f>
        <v xml:space="preserve">4C  x 1.5 Sqmm Copper Flexible Cable For Condensing Unit to Electrical Panel 
Makes : Polycab </v>
      </c>
      <c r="E789" s="253"/>
      <c r="F789" s="253"/>
      <c r="G789" s="254"/>
      <c r="H789" s="254"/>
      <c r="I789" s="255">
        <v>74.099999999999994</v>
      </c>
      <c r="J789" s="214" t="s">
        <v>3</v>
      </c>
      <c r="K789" s="215">
        <f>'ELE-Datas'!J189</f>
        <v>130</v>
      </c>
      <c r="L789" s="216">
        <f t="shared" si="49"/>
        <v>9633</v>
      </c>
      <c r="M789" s="215">
        <f>IF(L789&gt;H789,L789-H789,0)</f>
        <v>9633</v>
      </c>
      <c r="N789" s="216">
        <f>IF(H789&gt;L789,H789-L789,0)</f>
        <v>0</v>
      </c>
      <c r="O789" s="399" t="s">
        <v>838</v>
      </c>
      <c r="P789" s="244" t="s">
        <v>231</v>
      </c>
      <c r="Q789" s="250"/>
      <c r="T789" s="251"/>
    </row>
    <row r="790" spans="1:30" s="222" customFormat="1" ht="84" customHeight="1" outlineLevel="1">
      <c r="A790" s="237">
        <v>70</v>
      </c>
      <c r="B790" s="219"/>
      <c r="C790" s="220"/>
      <c r="D790" s="252" t="str">
        <f>'ELE-Datas'!D192</f>
        <v>Supply and fixing of FP Metal Enclosure with IP 20 Protection DB Make with 1 No 63A, 10 KA FP MCB including internal connection and labour charges for Flush Mounting etc.,complete. 
Makes of Enclousure : Legrand MCB Makes : Legrand-DX3</v>
      </c>
      <c r="E790" s="253"/>
      <c r="F790" s="253"/>
      <c r="G790" s="254"/>
      <c r="H790" s="254"/>
      <c r="I790" s="255">
        <v>1</v>
      </c>
      <c r="J790" s="214" t="s">
        <v>0</v>
      </c>
      <c r="K790" s="215">
        <f>'ELE-Datas'!J206</f>
        <v>4203</v>
      </c>
      <c r="L790" s="216">
        <f t="shared" si="49"/>
        <v>4203</v>
      </c>
      <c r="M790" s="215">
        <f>IF(L790&gt;H790,L790-H790,0)</f>
        <v>4203</v>
      </c>
      <c r="N790" s="216">
        <f>IF(H790&gt;L790,H790-L790,0)</f>
        <v>0</v>
      </c>
      <c r="O790" s="399" t="s">
        <v>730</v>
      </c>
      <c r="P790" s="244" t="s">
        <v>231</v>
      </c>
      <c r="Q790" s="250"/>
      <c r="T790" s="251"/>
    </row>
    <row r="791" spans="1:30" s="222" customFormat="1" ht="15.6" outlineLevel="1">
      <c r="A791" s="237"/>
      <c r="B791" s="84"/>
      <c r="C791" s="220"/>
      <c r="D791" s="264" t="s">
        <v>668</v>
      </c>
      <c r="E791" s="253"/>
      <c r="F791" s="253"/>
      <c r="G791" s="254"/>
      <c r="H791" s="254"/>
      <c r="I791" s="255"/>
      <c r="J791" s="214"/>
      <c r="K791" s="215"/>
      <c r="L791" s="216"/>
      <c r="M791" s="215"/>
      <c r="N791" s="216"/>
      <c r="O791" s="399"/>
      <c r="P791" s="244" t="s">
        <v>231</v>
      </c>
      <c r="Q791" s="250"/>
      <c r="T791" s="251"/>
    </row>
    <row r="792" spans="1:30" s="222" customFormat="1" outlineLevel="1">
      <c r="A792" s="237"/>
      <c r="B792" s="84"/>
      <c r="C792" s="220"/>
      <c r="D792" s="252"/>
      <c r="E792" s="253"/>
      <c r="F792" s="253"/>
      <c r="G792" s="254"/>
      <c r="H792" s="254"/>
      <c r="I792" s="255"/>
      <c r="J792" s="214"/>
      <c r="K792" s="215"/>
      <c r="L792" s="216"/>
      <c r="M792" s="215"/>
      <c r="N792" s="216"/>
      <c r="O792" s="399"/>
      <c r="P792" s="244" t="s">
        <v>231</v>
      </c>
      <c r="Q792" s="250"/>
      <c r="T792" s="251"/>
    </row>
    <row r="793" spans="1:30" ht="111.6" customHeight="1" outlineLevel="1">
      <c r="A793" s="183">
        <v>71</v>
      </c>
      <c r="B793" s="84"/>
      <c r="C793" s="85"/>
      <c r="D793" s="186" t="s">
        <v>610</v>
      </c>
      <c r="E793" s="82"/>
      <c r="F793" s="84"/>
      <c r="G793" s="177"/>
      <c r="H793" s="177"/>
      <c r="I793" s="81">
        <v>13</v>
      </c>
      <c r="J793" s="176" t="s">
        <v>0</v>
      </c>
      <c r="K793" s="171">
        <v>1200</v>
      </c>
      <c r="L793" s="171">
        <f t="shared" ref="L793:L796" si="50">I793*K793</f>
        <v>15600</v>
      </c>
      <c r="M793" s="171">
        <f t="shared" si="47"/>
        <v>15600</v>
      </c>
      <c r="N793" s="170">
        <f t="shared" si="48"/>
        <v>0</v>
      </c>
      <c r="O793" s="398" t="s">
        <v>821</v>
      </c>
      <c r="P793" s="244" t="s">
        <v>231</v>
      </c>
    </row>
    <row r="794" spans="1:30" ht="112.8" customHeight="1" outlineLevel="1">
      <c r="A794" s="183">
        <v>72</v>
      </c>
      <c r="B794" s="84"/>
      <c r="C794" s="85"/>
      <c r="D794" s="80" t="s">
        <v>201</v>
      </c>
      <c r="E794" s="82"/>
      <c r="F794" s="84"/>
      <c r="G794" s="177"/>
      <c r="H794" s="177"/>
      <c r="I794" s="81">
        <v>10.66</v>
      </c>
      <c r="J794" s="176" t="s">
        <v>3</v>
      </c>
      <c r="K794" s="171">
        <v>1182</v>
      </c>
      <c r="L794" s="171">
        <f t="shared" si="50"/>
        <v>12600.12</v>
      </c>
      <c r="M794" s="171">
        <f t="shared" si="47"/>
        <v>12600.12</v>
      </c>
      <c r="N794" s="170">
        <f t="shared" si="48"/>
        <v>0</v>
      </c>
      <c r="O794" s="398" t="s">
        <v>821</v>
      </c>
      <c r="P794" s="244" t="s">
        <v>231</v>
      </c>
    </row>
    <row r="795" spans="1:30" ht="113.4" customHeight="1" outlineLevel="1">
      <c r="A795" s="183">
        <v>73</v>
      </c>
      <c r="B795" s="84"/>
      <c r="C795" s="85"/>
      <c r="D795" s="80" t="s">
        <v>202</v>
      </c>
      <c r="E795" s="82"/>
      <c r="F795" s="84"/>
      <c r="G795" s="177"/>
      <c r="H795" s="177"/>
      <c r="I795" s="81">
        <v>1</v>
      </c>
      <c r="J795" s="176" t="s">
        <v>124</v>
      </c>
      <c r="K795" s="171">
        <v>9600</v>
      </c>
      <c r="L795" s="171">
        <f t="shared" si="50"/>
        <v>9600</v>
      </c>
      <c r="M795" s="171">
        <f t="shared" si="47"/>
        <v>9600</v>
      </c>
      <c r="N795" s="170">
        <f t="shared" si="48"/>
        <v>0</v>
      </c>
      <c r="O795" s="398" t="s">
        <v>821</v>
      </c>
      <c r="P795" s="244" t="s">
        <v>231</v>
      </c>
    </row>
    <row r="796" spans="1:30" ht="111.6" customHeight="1" outlineLevel="1">
      <c r="A796" s="183">
        <v>74</v>
      </c>
      <c r="B796" s="84"/>
      <c r="C796" s="85"/>
      <c r="D796" s="80" t="s">
        <v>203</v>
      </c>
      <c r="E796" s="82"/>
      <c r="F796" s="84"/>
      <c r="G796" s="177"/>
      <c r="H796" s="177"/>
      <c r="I796" s="81">
        <v>2.89</v>
      </c>
      <c r="J796" s="176" t="s">
        <v>3</v>
      </c>
      <c r="K796" s="171">
        <v>1182</v>
      </c>
      <c r="L796" s="171">
        <f t="shared" si="50"/>
        <v>3415.98</v>
      </c>
      <c r="M796" s="171">
        <f t="shared" si="47"/>
        <v>3415.98</v>
      </c>
      <c r="N796" s="170">
        <f t="shared" si="48"/>
        <v>0</v>
      </c>
      <c r="O796" s="398" t="s">
        <v>821</v>
      </c>
      <c r="P796" s="244" t="s">
        <v>231</v>
      </c>
    </row>
    <row r="797" spans="1:30" ht="15.6">
      <c r="A797" s="102"/>
      <c r="B797" s="84"/>
      <c r="C797" s="85"/>
      <c r="D797" s="80"/>
      <c r="E797" s="102"/>
      <c r="F797" s="101"/>
      <c r="G797" s="156"/>
      <c r="H797" s="156"/>
      <c r="I797" s="158"/>
      <c r="J797" s="102"/>
      <c r="K797" s="173" t="s">
        <v>219</v>
      </c>
      <c r="L797" s="174">
        <f>SUM(L763:L796)</f>
        <v>458203.1</v>
      </c>
      <c r="M797" s="174">
        <f>SUM(M763:M796)</f>
        <v>458203.1</v>
      </c>
      <c r="N797" s="174">
        <f>SUM(N787:N796)</f>
        <v>0</v>
      </c>
      <c r="O797" s="172"/>
      <c r="T797" s="87"/>
      <c r="U797" s="144"/>
      <c r="V797" s="144"/>
      <c r="W797" s="144"/>
    </row>
    <row r="798" spans="1:30" ht="15.6">
      <c r="A798" s="286"/>
      <c r="B798" s="283"/>
      <c r="C798" s="284"/>
      <c r="D798" s="285"/>
      <c r="E798" s="286"/>
      <c r="F798" s="286"/>
      <c r="G798" s="287"/>
      <c r="H798" s="287"/>
      <c r="I798" s="288"/>
      <c r="J798" s="286"/>
      <c r="K798" s="289"/>
      <c r="L798" s="290"/>
      <c r="M798" s="290"/>
      <c r="N798" s="290"/>
      <c r="O798" s="298"/>
      <c r="P798" s="89"/>
      <c r="Q798" s="84"/>
      <c r="R798" s="85"/>
      <c r="S798" s="85"/>
      <c r="T798" s="85"/>
      <c r="U798" s="112"/>
      <c r="V798" s="108"/>
      <c r="W798" s="109"/>
      <c r="X798" s="85"/>
      <c r="Y798" s="85"/>
      <c r="Z798" s="85"/>
      <c r="AA798" s="85"/>
      <c r="AB798" s="85"/>
      <c r="AC798" s="85"/>
      <c r="AD798" s="85"/>
    </row>
    <row r="799" spans="1:30" ht="15.6">
      <c r="A799" s="292"/>
      <c r="B799" s="111"/>
      <c r="C799" s="203"/>
      <c r="E799" s="292"/>
      <c r="F799" s="292"/>
      <c r="G799" s="304"/>
      <c r="H799" s="304"/>
      <c r="I799" s="293"/>
      <c r="J799" s="292"/>
      <c r="K799" s="294"/>
      <c r="L799" s="295"/>
      <c r="M799" s="295"/>
      <c r="N799" s="295"/>
      <c r="P799" s="89"/>
      <c r="Q799" s="84"/>
      <c r="R799" s="85"/>
      <c r="S799" s="85"/>
      <c r="T799" s="85"/>
      <c r="U799" s="112"/>
      <c r="V799" s="108"/>
      <c r="W799" s="109"/>
      <c r="X799" s="85"/>
      <c r="Y799" s="85"/>
      <c r="Z799" s="85"/>
      <c r="AA799" s="85"/>
      <c r="AB799" s="85"/>
      <c r="AC799" s="85"/>
      <c r="AD799" s="85"/>
    </row>
    <row r="800" spans="1:30" ht="15.6">
      <c r="A800" s="292"/>
      <c r="B800" s="111"/>
      <c r="C800" s="203"/>
      <c r="E800" s="292"/>
      <c r="F800" s="292"/>
      <c r="G800" s="304"/>
      <c r="H800" s="304"/>
      <c r="I800" s="293"/>
      <c r="J800" s="292"/>
      <c r="K800" s="294"/>
      <c r="L800" s="295"/>
      <c r="M800" s="295"/>
      <c r="N800" s="295"/>
      <c r="P800" s="89"/>
      <c r="Q800" s="84"/>
      <c r="R800" s="85"/>
      <c r="S800" s="85"/>
      <c r="T800" s="85"/>
      <c r="U800" s="112"/>
      <c r="V800" s="108"/>
      <c r="W800" s="109"/>
      <c r="X800" s="85"/>
      <c r="Y800" s="85"/>
      <c r="Z800" s="85"/>
      <c r="AA800" s="85"/>
      <c r="AB800" s="85"/>
      <c r="AC800" s="85"/>
      <c r="AD800" s="85"/>
    </row>
    <row r="801" spans="1:30" ht="15.6">
      <c r="A801" s="291" t="s">
        <v>805</v>
      </c>
      <c r="B801" s="111"/>
      <c r="D801" s="87"/>
      <c r="E801" s="297" t="s">
        <v>804</v>
      </c>
      <c r="F801" s="292"/>
      <c r="H801" s="291" t="s">
        <v>802</v>
      </c>
      <c r="I801" s="293"/>
      <c r="J801" s="292"/>
      <c r="K801" s="294"/>
      <c r="L801" s="87"/>
      <c r="M801" s="295"/>
      <c r="N801" s="296" t="s">
        <v>803</v>
      </c>
      <c r="P801" s="89"/>
      <c r="Q801" s="84"/>
      <c r="R801" s="85"/>
      <c r="S801" s="85"/>
      <c r="T801" s="85"/>
      <c r="U801" s="112"/>
      <c r="V801" s="108"/>
      <c r="W801" s="109"/>
      <c r="X801" s="85"/>
      <c r="Y801" s="85"/>
      <c r="Z801" s="85"/>
      <c r="AA801" s="85"/>
      <c r="AB801" s="85"/>
      <c r="AC801" s="85"/>
      <c r="AD801" s="85"/>
    </row>
    <row r="802" spans="1:30" ht="15.6">
      <c r="A802" s="291" t="s">
        <v>806</v>
      </c>
      <c r="B802" s="111"/>
      <c r="D802" s="87"/>
      <c r="E802" s="297" t="s">
        <v>794</v>
      </c>
      <c r="F802" s="292"/>
      <c r="H802" s="291" t="s">
        <v>795</v>
      </c>
      <c r="I802" s="293"/>
      <c r="J802" s="292"/>
      <c r="K802" s="294"/>
      <c r="L802" s="87"/>
      <c r="M802" s="295"/>
      <c r="N802" s="296" t="s">
        <v>796</v>
      </c>
      <c r="P802" s="89"/>
      <c r="Q802" s="84"/>
      <c r="R802" s="85"/>
      <c r="S802" s="85"/>
      <c r="T802" s="85"/>
      <c r="U802" s="112"/>
      <c r="V802" s="108"/>
      <c r="W802" s="109"/>
      <c r="X802" s="85"/>
      <c r="Y802" s="85"/>
      <c r="Z802" s="85"/>
      <c r="AA802" s="85"/>
      <c r="AB802" s="85"/>
      <c r="AC802" s="85"/>
      <c r="AD802" s="85"/>
    </row>
    <row r="803" spans="1:30" ht="15.6">
      <c r="A803" s="321"/>
      <c r="B803" s="111"/>
      <c r="E803" s="321"/>
      <c r="F803" s="322"/>
      <c r="G803" s="202"/>
      <c r="H803" s="202"/>
      <c r="J803" s="321"/>
      <c r="K803" s="340"/>
      <c r="L803" s="341"/>
      <c r="M803" s="341"/>
      <c r="N803" s="341"/>
      <c r="O803" s="204"/>
      <c r="T803" s="87"/>
      <c r="U803" s="144"/>
      <c r="V803" s="144"/>
      <c r="W803" s="144"/>
    </row>
    <row r="804" spans="1:30" ht="17.399999999999999">
      <c r="A804" s="305"/>
      <c r="B804" s="306"/>
      <c r="C804" s="95"/>
      <c r="D804" s="315" t="s">
        <v>215</v>
      </c>
      <c r="E804" s="305"/>
      <c r="F804" s="309"/>
      <c r="G804" s="342"/>
      <c r="H804" s="342"/>
      <c r="I804" s="343"/>
      <c r="J804" s="305"/>
      <c r="K804" s="337"/>
      <c r="L804" s="337"/>
      <c r="M804" s="338"/>
      <c r="N804" s="337"/>
      <c r="O804" s="339"/>
      <c r="T804" s="87"/>
      <c r="U804" s="144"/>
      <c r="V804" s="144"/>
      <c r="W804" s="144"/>
    </row>
    <row r="805" spans="1:30" s="222" customFormat="1" ht="270.60000000000002" customHeight="1" outlineLevel="1">
      <c r="A805" s="209">
        <v>75</v>
      </c>
      <c r="B805" s="219"/>
      <c r="C805" s="220"/>
      <c r="D805" s="231" t="str">
        <f>'ELE-Datas'!B208</f>
        <v xml:space="preserve">Supply, Installation, testing and commissioning of EN54-2 Listed and LPCB approved------------ based analog addressable fire control panel expandable by minimum 2 additional loops with minimum 80 character LCD display 4 access levels 1000 events, historical logging, flash E-PROM, 240 volts A C Power supply, automatic battery charger, 24V SLA batteries suitable for operating the entire system including tack back units and the hooters / strobes for a minimum of 4 hours in battery condition the panel shall have suitable power amplifiers for hooter / strobes the panel shall be capable beeing integrated with the BMS system and shall include cost of supply, installation of any additional modules or interfaces required for the same. The panel shall be completed as per the specification and as required for fixing of above Micro processor based Fire Alarm control panel with zonal indictions and battery back up as per detailed specifications.
Makes: Ravel </v>
      </c>
      <c r="E805" s="209"/>
      <c r="F805" s="209" t="s">
        <v>0</v>
      </c>
      <c r="G805" s="224"/>
      <c r="H805" s="224"/>
      <c r="I805" s="225">
        <v>1</v>
      </c>
      <c r="J805" s="214" t="s">
        <v>0</v>
      </c>
      <c r="K805" s="215">
        <f>'ELE-Datas'!J212</f>
        <v>291366</v>
      </c>
      <c r="L805" s="215">
        <f>I805*K805</f>
        <v>291366</v>
      </c>
      <c r="M805" s="215">
        <f t="shared" ref="M805" si="51">IF(L805&gt;H805,L805-H805,0)</f>
        <v>291366</v>
      </c>
      <c r="N805" s="216">
        <f t="shared" ref="N805" si="52">IF(H805&gt;L805,H805-L805,0)</f>
        <v>0</v>
      </c>
      <c r="O805" s="217" t="s">
        <v>822</v>
      </c>
      <c r="P805" s="250" t="s">
        <v>234</v>
      </c>
      <c r="Q805" s="250"/>
      <c r="T805" s="251"/>
    </row>
    <row r="806" spans="1:30" ht="15.6" outlineLevel="1">
      <c r="A806" s="102"/>
      <c r="B806" s="84"/>
      <c r="C806" s="85"/>
      <c r="D806" s="80"/>
      <c r="E806" s="102"/>
      <c r="F806" s="101"/>
      <c r="G806" s="156"/>
      <c r="H806" s="156"/>
      <c r="I806" s="158"/>
      <c r="J806" s="102"/>
      <c r="K806" s="173" t="s">
        <v>219</v>
      </c>
      <c r="L806" s="174">
        <f>SUM(L805)</f>
        <v>291366</v>
      </c>
      <c r="M806" s="174">
        <f t="shared" ref="M806:N806" si="53">SUM(M805)</f>
        <v>291366</v>
      </c>
      <c r="N806" s="174">
        <f t="shared" si="53"/>
        <v>0</v>
      </c>
      <c r="O806" s="172"/>
      <c r="T806" s="87"/>
      <c r="U806" s="144"/>
      <c r="V806" s="144"/>
      <c r="W806" s="144"/>
    </row>
    <row r="807" spans="1:30" ht="15.6">
      <c r="A807" s="286"/>
      <c r="B807" s="283"/>
      <c r="C807" s="284"/>
      <c r="D807" s="285"/>
      <c r="E807" s="286"/>
      <c r="F807" s="286"/>
      <c r="G807" s="287"/>
      <c r="H807" s="287"/>
      <c r="I807" s="288"/>
      <c r="J807" s="286"/>
      <c r="K807" s="289"/>
      <c r="L807" s="290"/>
      <c r="M807" s="290"/>
      <c r="N807" s="290"/>
      <c r="O807" s="298"/>
      <c r="P807" s="89"/>
      <c r="Q807" s="84"/>
      <c r="R807" s="85"/>
      <c r="S807" s="85"/>
      <c r="T807" s="85"/>
      <c r="U807" s="112"/>
      <c r="V807" s="108"/>
      <c r="W807" s="109"/>
      <c r="X807" s="85"/>
      <c r="Y807" s="85"/>
      <c r="Z807" s="85"/>
      <c r="AA807" s="85"/>
      <c r="AB807" s="85"/>
      <c r="AC807" s="85"/>
      <c r="AD807" s="85"/>
    </row>
    <row r="808" spans="1:30" ht="15.6">
      <c r="A808" s="292"/>
      <c r="B808" s="111"/>
      <c r="C808" s="203"/>
      <c r="E808" s="292"/>
      <c r="F808" s="292"/>
      <c r="G808" s="304"/>
      <c r="H808" s="304"/>
      <c r="I808" s="293"/>
      <c r="J808" s="292"/>
      <c r="K808" s="294"/>
      <c r="L808" s="295"/>
      <c r="M808" s="295"/>
      <c r="N808" s="295"/>
      <c r="P808" s="89"/>
      <c r="Q808" s="84"/>
      <c r="R808" s="85"/>
      <c r="S808" s="85"/>
      <c r="T808" s="85"/>
      <c r="U808" s="112"/>
      <c r="V808" s="108"/>
      <c r="W808" s="109"/>
      <c r="X808" s="85"/>
      <c r="Y808" s="85"/>
      <c r="Z808" s="85"/>
      <c r="AA808" s="85"/>
      <c r="AB808" s="85"/>
      <c r="AC808" s="85"/>
      <c r="AD808" s="85"/>
    </row>
    <row r="809" spans="1:30" ht="15.6">
      <c r="A809" s="292"/>
      <c r="B809" s="111"/>
      <c r="C809" s="203"/>
      <c r="E809" s="292"/>
      <c r="F809" s="292"/>
      <c r="G809" s="304"/>
      <c r="H809" s="304"/>
      <c r="I809" s="293"/>
      <c r="J809" s="292"/>
      <c r="K809" s="294"/>
      <c r="L809" s="295"/>
      <c r="M809" s="295"/>
      <c r="N809" s="295"/>
      <c r="P809" s="89"/>
      <c r="Q809" s="84"/>
      <c r="R809" s="85"/>
      <c r="S809" s="85"/>
      <c r="T809" s="85"/>
      <c r="U809" s="112"/>
      <c r="V809" s="108"/>
      <c r="W809" s="109"/>
      <c r="X809" s="85"/>
      <c r="Y809" s="85"/>
      <c r="Z809" s="85"/>
      <c r="AA809" s="85"/>
      <c r="AB809" s="85"/>
      <c r="AC809" s="85"/>
      <c r="AD809" s="85"/>
    </row>
    <row r="810" spans="1:30" ht="15.6">
      <c r="A810" s="291" t="s">
        <v>805</v>
      </c>
      <c r="B810" s="111"/>
      <c r="D810" s="87"/>
      <c r="E810" s="297" t="s">
        <v>804</v>
      </c>
      <c r="F810" s="292"/>
      <c r="H810" s="291" t="s">
        <v>802</v>
      </c>
      <c r="I810" s="293"/>
      <c r="J810" s="292"/>
      <c r="K810" s="294"/>
      <c r="L810" s="87"/>
      <c r="M810" s="295"/>
      <c r="N810" s="296" t="s">
        <v>803</v>
      </c>
      <c r="P810" s="89"/>
      <c r="Q810" s="84"/>
      <c r="R810" s="85"/>
      <c r="S810" s="85"/>
      <c r="T810" s="85"/>
      <c r="U810" s="112"/>
      <c r="V810" s="108"/>
      <c r="W810" s="109"/>
      <c r="X810" s="85"/>
      <c r="Y810" s="85"/>
      <c r="Z810" s="85"/>
      <c r="AA810" s="85"/>
      <c r="AB810" s="85"/>
      <c r="AC810" s="85"/>
      <c r="AD810" s="85"/>
    </row>
    <row r="811" spans="1:30" ht="15.6">
      <c r="A811" s="291" t="s">
        <v>806</v>
      </c>
      <c r="B811" s="111"/>
      <c r="D811" s="87"/>
      <c r="E811" s="297" t="s">
        <v>794</v>
      </c>
      <c r="F811" s="292"/>
      <c r="H811" s="291" t="s">
        <v>795</v>
      </c>
      <c r="I811" s="293"/>
      <c r="J811" s="292"/>
      <c r="K811" s="294"/>
      <c r="L811" s="87"/>
      <c r="M811" s="295"/>
      <c r="N811" s="296" t="s">
        <v>796</v>
      </c>
      <c r="P811" s="89"/>
      <c r="Q811" s="84"/>
      <c r="R811" s="85"/>
      <c r="S811" s="85"/>
      <c r="T811" s="85"/>
      <c r="U811" s="112"/>
      <c r="V811" s="108"/>
      <c r="W811" s="109"/>
      <c r="X811" s="85"/>
      <c r="Y811" s="85"/>
      <c r="Z811" s="85"/>
      <c r="AA811" s="85"/>
      <c r="AB811" s="85"/>
      <c r="AC811" s="85"/>
      <c r="AD811" s="85"/>
    </row>
    <row r="812" spans="1:30" ht="15.6" outlineLevel="1">
      <c r="A812" s="321"/>
      <c r="B812" s="111"/>
      <c r="E812" s="321"/>
      <c r="F812" s="322"/>
      <c r="G812" s="202"/>
      <c r="H812" s="202"/>
      <c r="J812" s="321"/>
      <c r="K812" s="340"/>
      <c r="L812" s="341"/>
      <c r="M812" s="341"/>
      <c r="N812" s="341"/>
      <c r="O812" s="204"/>
      <c r="T812" s="87"/>
      <c r="U812" s="144"/>
      <c r="V812" s="144"/>
      <c r="W812" s="144"/>
    </row>
    <row r="813" spans="1:30" ht="17.399999999999999">
      <c r="A813" s="305"/>
      <c r="B813" s="306"/>
      <c r="C813" s="95"/>
      <c r="D813" s="315" t="s">
        <v>623</v>
      </c>
      <c r="E813" s="305"/>
      <c r="F813" s="309"/>
      <c r="G813" s="342"/>
      <c r="H813" s="342"/>
      <c r="I813" s="343"/>
      <c r="J813" s="305"/>
      <c r="K813" s="337"/>
      <c r="L813" s="337"/>
      <c r="M813" s="338"/>
      <c r="N813" s="337"/>
      <c r="O813" s="339"/>
      <c r="T813" s="87"/>
      <c r="U813" s="144"/>
      <c r="V813" s="144"/>
      <c r="W813" s="144"/>
    </row>
    <row r="814" spans="1:30" ht="142.19999999999999" customHeight="1" outlineLevel="1">
      <c r="A814" s="102">
        <v>76</v>
      </c>
      <c r="B814" s="84"/>
      <c r="C814" s="85"/>
      <c r="D814" s="80" t="s">
        <v>427</v>
      </c>
      <c r="E814" s="82"/>
      <c r="F814" s="82"/>
      <c r="G814" s="177"/>
      <c r="H814" s="177"/>
      <c r="I814" s="81">
        <v>1</v>
      </c>
      <c r="J814" s="176" t="s">
        <v>0</v>
      </c>
      <c r="K814" s="171">
        <v>72225</v>
      </c>
      <c r="L814" s="171">
        <f>I814*K814</f>
        <v>72225</v>
      </c>
      <c r="M814" s="171">
        <f>IF(L814&gt;H814,L814-H814,0)</f>
        <v>72225</v>
      </c>
      <c r="N814" s="170">
        <f>IF(H814&gt;L814,H814-L814,0)</f>
        <v>0</v>
      </c>
      <c r="O814" s="172" t="s">
        <v>823</v>
      </c>
      <c r="P814" s="111" t="s">
        <v>235</v>
      </c>
      <c r="S814" s="187" t="s">
        <v>426</v>
      </c>
    </row>
    <row r="815" spans="1:30" ht="132.6" customHeight="1" outlineLevel="1">
      <c r="A815" s="102">
        <v>77</v>
      </c>
      <c r="B815" s="84"/>
      <c r="C815" s="85"/>
      <c r="D815" s="80" t="s">
        <v>550</v>
      </c>
      <c r="E815" s="102"/>
      <c r="F815" s="101"/>
      <c r="G815" s="175"/>
      <c r="H815" s="169"/>
      <c r="I815" s="105">
        <v>66</v>
      </c>
      <c r="J815" s="102" t="s">
        <v>3</v>
      </c>
      <c r="K815" s="170">
        <v>200</v>
      </c>
      <c r="L815" s="171">
        <f t="shared" ref="L815:L818" si="54">I815*K815</f>
        <v>13200</v>
      </c>
      <c r="M815" s="171">
        <f t="shared" ref="M815:M818" si="55">IF(L815&gt;H815,L815-H815,0)</f>
        <v>13200</v>
      </c>
      <c r="N815" s="170">
        <f t="shared" ref="N815:N818" si="56">IF(H815&gt;L815,H815-L815,0)</f>
        <v>0</v>
      </c>
      <c r="O815" s="172" t="s">
        <v>824</v>
      </c>
      <c r="P815" s="111" t="s">
        <v>235</v>
      </c>
    </row>
    <row r="816" spans="1:30" ht="159" customHeight="1" outlineLevel="1">
      <c r="A816" s="102">
        <v>78</v>
      </c>
      <c r="B816" s="84"/>
      <c r="C816" s="85"/>
      <c r="D816" s="178" t="s">
        <v>189</v>
      </c>
      <c r="E816" s="181"/>
      <c r="F816" s="181"/>
      <c r="G816" s="182"/>
      <c r="H816" s="182"/>
      <c r="I816" s="81">
        <v>92.2</v>
      </c>
      <c r="J816" s="176" t="s">
        <v>191</v>
      </c>
      <c r="K816" s="171">
        <v>190</v>
      </c>
      <c r="L816" s="171">
        <f t="shared" si="54"/>
        <v>17518</v>
      </c>
      <c r="M816" s="171">
        <f t="shared" si="55"/>
        <v>17518</v>
      </c>
      <c r="N816" s="170">
        <f t="shared" si="56"/>
        <v>0</v>
      </c>
      <c r="O816" s="172" t="s">
        <v>825</v>
      </c>
      <c r="P816" s="111" t="s">
        <v>235</v>
      </c>
    </row>
    <row r="817" spans="1:30" ht="148.80000000000001" customHeight="1" outlineLevel="1">
      <c r="A817" s="102">
        <v>79</v>
      </c>
      <c r="B817" s="84"/>
      <c r="C817" s="85"/>
      <c r="D817" s="178" t="s">
        <v>190</v>
      </c>
      <c r="E817" s="82"/>
      <c r="F817" s="82"/>
      <c r="G817" s="177"/>
      <c r="H817" s="177"/>
      <c r="I817" s="81">
        <v>25.5</v>
      </c>
      <c r="J817" s="176" t="s">
        <v>191</v>
      </c>
      <c r="K817" s="171">
        <v>190</v>
      </c>
      <c r="L817" s="171">
        <f t="shared" si="54"/>
        <v>4845</v>
      </c>
      <c r="M817" s="171">
        <f t="shared" si="55"/>
        <v>4845</v>
      </c>
      <c r="N817" s="170">
        <f t="shared" si="56"/>
        <v>0</v>
      </c>
      <c r="O817" s="172" t="s">
        <v>825</v>
      </c>
      <c r="P817" s="111" t="s">
        <v>235</v>
      </c>
    </row>
    <row r="818" spans="1:30" ht="148.80000000000001" customHeight="1" outlineLevel="1">
      <c r="A818" s="102">
        <v>80</v>
      </c>
      <c r="B818" s="84"/>
      <c r="C818" s="85"/>
      <c r="D818" s="188" t="s">
        <v>192</v>
      </c>
      <c r="E818" s="184"/>
      <c r="F818" s="184"/>
      <c r="G818" s="185"/>
      <c r="H818" s="185"/>
      <c r="I818" s="158">
        <v>2</v>
      </c>
      <c r="J818" s="176" t="s">
        <v>0</v>
      </c>
      <c r="K818" s="171">
        <v>6500</v>
      </c>
      <c r="L818" s="171">
        <f t="shared" si="54"/>
        <v>13000</v>
      </c>
      <c r="M818" s="171">
        <f t="shared" si="55"/>
        <v>13000</v>
      </c>
      <c r="N818" s="170">
        <f t="shared" si="56"/>
        <v>0</v>
      </c>
      <c r="O818" s="172" t="s">
        <v>825</v>
      </c>
      <c r="P818" s="111" t="s">
        <v>235</v>
      </c>
    </row>
    <row r="819" spans="1:30" ht="15.6">
      <c r="A819" s="85"/>
      <c r="B819" s="84"/>
      <c r="C819" s="85"/>
      <c r="D819" s="80"/>
      <c r="E819" s="84"/>
      <c r="F819" s="84"/>
      <c r="G819" s="156"/>
      <c r="H819" s="156"/>
      <c r="I819" s="158"/>
      <c r="J819" s="189"/>
      <c r="K819" s="190" t="s">
        <v>219</v>
      </c>
      <c r="L819" s="191">
        <f>SUM(L814:L818)</f>
        <v>120788</v>
      </c>
      <c r="M819" s="191">
        <f>SUM(M814:M818)</f>
        <v>120788</v>
      </c>
      <c r="N819" s="191">
        <f>SUM(N815:N818)</f>
        <v>0</v>
      </c>
      <c r="O819" s="172"/>
    </row>
    <row r="820" spans="1:30" ht="15.6">
      <c r="A820" s="286"/>
      <c r="B820" s="283"/>
      <c r="C820" s="284"/>
      <c r="D820" s="285"/>
      <c r="E820" s="286"/>
      <c r="F820" s="286"/>
      <c r="G820" s="287"/>
      <c r="H820" s="287"/>
      <c r="I820" s="288"/>
      <c r="J820" s="286"/>
      <c r="K820" s="289"/>
      <c r="L820" s="290"/>
      <c r="M820" s="290"/>
      <c r="N820" s="290"/>
      <c r="O820" s="298"/>
      <c r="P820" s="89"/>
      <c r="Q820" s="84"/>
      <c r="R820" s="85"/>
      <c r="S820" s="85"/>
      <c r="T820" s="85"/>
      <c r="U820" s="112"/>
      <c r="V820" s="108"/>
      <c r="W820" s="109"/>
      <c r="X820" s="85"/>
      <c r="Y820" s="85"/>
      <c r="Z820" s="85"/>
      <c r="AA820" s="85"/>
      <c r="AB820" s="85"/>
      <c r="AC820" s="85"/>
      <c r="AD820" s="85"/>
    </row>
    <row r="821" spans="1:30" ht="15.6">
      <c r="A821" s="292"/>
      <c r="B821" s="111"/>
      <c r="C821" s="203"/>
      <c r="E821" s="292"/>
      <c r="F821" s="292"/>
      <c r="G821" s="304"/>
      <c r="H821" s="304"/>
      <c r="I821" s="293"/>
      <c r="J821" s="292"/>
      <c r="K821" s="294"/>
      <c r="L821" s="295"/>
      <c r="M821" s="295"/>
      <c r="N821" s="295"/>
      <c r="P821" s="89"/>
      <c r="Q821" s="84"/>
      <c r="R821" s="85"/>
      <c r="S821" s="85"/>
      <c r="T821" s="85"/>
      <c r="U821" s="112"/>
      <c r="V821" s="108"/>
      <c r="W821" s="109"/>
      <c r="X821" s="85"/>
      <c r="Y821" s="85"/>
      <c r="Z821" s="85"/>
      <c r="AA821" s="85"/>
      <c r="AB821" s="85"/>
      <c r="AC821" s="85"/>
      <c r="AD821" s="85"/>
    </row>
    <row r="822" spans="1:30" ht="15.6">
      <c r="A822" s="292"/>
      <c r="B822" s="111"/>
      <c r="C822" s="203"/>
      <c r="E822" s="292"/>
      <c r="F822" s="292"/>
      <c r="G822" s="304"/>
      <c r="H822" s="304"/>
      <c r="I822" s="293"/>
      <c r="J822" s="292"/>
      <c r="K822" s="294"/>
      <c r="L822" s="295"/>
      <c r="M822" s="295"/>
      <c r="N822" s="295"/>
      <c r="P822" s="89"/>
      <c r="Q822" s="84"/>
      <c r="R822" s="85"/>
      <c r="S822" s="85"/>
      <c r="T822" s="85"/>
      <c r="U822" s="112"/>
      <c r="V822" s="108"/>
      <c r="W822" s="109"/>
      <c r="X822" s="85"/>
      <c r="Y822" s="85"/>
      <c r="Z822" s="85"/>
      <c r="AA822" s="85"/>
      <c r="AB822" s="85"/>
      <c r="AC822" s="85"/>
      <c r="AD822" s="85"/>
    </row>
    <row r="823" spans="1:30" ht="15.6">
      <c r="A823" s="291" t="s">
        <v>805</v>
      </c>
      <c r="B823" s="111"/>
      <c r="D823" s="87"/>
      <c r="E823" s="297" t="s">
        <v>804</v>
      </c>
      <c r="F823" s="292"/>
      <c r="H823" s="291" t="s">
        <v>802</v>
      </c>
      <c r="I823" s="293"/>
      <c r="J823" s="292"/>
      <c r="K823" s="294"/>
      <c r="L823" s="87"/>
      <c r="M823" s="295"/>
      <c r="N823" s="296" t="s">
        <v>803</v>
      </c>
      <c r="P823" s="89"/>
      <c r="Q823" s="84"/>
      <c r="R823" s="85"/>
      <c r="S823" s="85"/>
      <c r="T823" s="85"/>
      <c r="U823" s="112"/>
      <c r="V823" s="108"/>
      <c r="W823" s="109"/>
      <c r="X823" s="85"/>
      <c r="Y823" s="85"/>
      <c r="Z823" s="85"/>
      <c r="AA823" s="85"/>
      <c r="AB823" s="85"/>
      <c r="AC823" s="85"/>
      <c r="AD823" s="85"/>
    </row>
    <row r="824" spans="1:30" ht="15.6">
      <c r="A824" s="291" t="s">
        <v>806</v>
      </c>
      <c r="B824" s="111"/>
      <c r="D824" s="87"/>
      <c r="E824" s="297" t="s">
        <v>794</v>
      </c>
      <c r="F824" s="292"/>
      <c r="H824" s="291" t="s">
        <v>795</v>
      </c>
      <c r="I824" s="293"/>
      <c r="J824" s="292"/>
      <c r="K824" s="294"/>
      <c r="L824" s="87"/>
      <c r="M824" s="295"/>
      <c r="N824" s="296" t="s">
        <v>796</v>
      </c>
      <c r="P824" s="89"/>
      <c r="Q824" s="84"/>
      <c r="R824" s="85"/>
      <c r="S824" s="85"/>
      <c r="T824" s="85"/>
      <c r="U824" s="112"/>
      <c r="V824" s="108"/>
      <c r="W824" s="109"/>
      <c r="X824" s="85"/>
      <c r="Y824" s="85"/>
      <c r="Z824" s="85"/>
      <c r="AA824" s="85"/>
      <c r="AB824" s="85"/>
      <c r="AC824" s="85"/>
      <c r="AD824" s="85"/>
    </row>
    <row r="825" spans="1:30" ht="15.6">
      <c r="B825" s="111"/>
      <c r="E825" s="111"/>
      <c r="F825" s="111"/>
      <c r="G825" s="202"/>
      <c r="H825" s="202"/>
      <c r="J825" s="203"/>
      <c r="K825" s="345"/>
      <c r="L825" s="303"/>
      <c r="M825" s="303"/>
      <c r="N825" s="303"/>
      <c r="O825" s="204"/>
    </row>
    <row r="826" spans="1:30" ht="17.399999999999999">
      <c r="A826" s="306"/>
      <c r="B826" s="306"/>
      <c r="C826" s="95"/>
      <c r="D826" s="315" t="s">
        <v>217</v>
      </c>
      <c r="E826" s="306"/>
      <c r="F826" s="306"/>
      <c r="G826" s="342"/>
      <c r="H826" s="342"/>
      <c r="I826" s="343"/>
      <c r="J826" s="307"/>
      <c r="K826" s="344"/>
      <c r="L826" s="344"/>
      <c r="M826" s="344"/>
      <c r="N826" s="344"/>
      <c r="O826" s="339"/>
    </row>
    <row r="827" spans="1:30" ht="150" outlineLevel="1">
      <c r="A827" s="84">
        <v>81</v>
      </c>
      <c r="B827" s="84"/>
      <c r="C827" s="85"/>
      <c r="D827" s="80" t="s">
        <v>611</v>
      </c>
      <c r="E827" s="84">
        <v>0</v>
      </c>
      <c r="F827" s="192" t="s">
        <v>143</v>
      </c>
      <c r="G827" s="156"/>
      <c r="H827" s="156"/>
      <c r="I827" s="158">
        <v>1</v>
      </c>
      <c r="J827" s="189" t="str">
        <f>F827</f>
        <v>Set</v>
      </c>
      <c r="K827" s="107">
        <v>175180</v>
      </c>
      <c r="L827" s="171">
        <f t="shared" ref="L827:L837" si="57">I827*K827</f>
        <v>175180</v>
      </c>
      <c r="M827" s="171">
        <f t="shared" ref="M827:M837" si="58">IF(L827&gt;H827,L827-H827,0)</f>
        <v>175180</v>
      </c>
      <c r="N827" s="170">
        <f t="shared" ref="N827:N837" si="59">IF(H827&gt;L827,H827-L827,0)</f>
        <v>0</v>
      </c>
      <c r="O827" s="172" t="s">
        <v>735</v>
      </c>
      <c r="P827" s="111" t="s">
        <v>236</v>
      </c>
    </row>
    <row r="828" spans="1:30" ht="150" outlineLevel="1">
      <c r="A828" s="84">
        <v>82</v>
      </c>
      <c r="B828" s="84"/>
      <c r="C828" s="85"/>
      <c r="D828" s="80" t="s">
        <v>612</v>
      </c>
      <c r="E828" s="84">
        <v>0</v>
      </c>
      <c r="F828" s="192" t="s">
        <v>143</v>
      </c>
      <c r="G828" s="156"/>
      <c r="H828" s="156"/>
      <c r="I828" s="158">
        <v>1</v>
      </c>
      <c r="J828" s="189" t="str">
        <f t="shared" ref="J828:J833" si="60">F828</f>
        <v>Set</v>
      </c>
      <c r="K828" s="107">
        <v>9620</v>
      </c>
      <c r="L828" s="171">
        <f t="shared" si="57"/>
        <v>9620</v>
      </c>
      <c r="M828" s="171">
        <f t="shared" si="58"/>
        <v>9620</v>
      </c>
      <c r="N828" s="170">
        <f t="shared" si="59"/>
        <v>0</v>
      </c>
      <c r="O828" s="172" t="s">
        <v>735</v>
      </c>
      <c r="P828" s="111" t="s">
        <v>236</v>
      </c>
    </row>
    <row r="829" spans="1:30" ht="150" outlineLevel="1">
      <c r="A829" s="84">
        <v>83</v>
      </c>
      <c r="B829" s="84"/>
      <c r="C829" s="85"/>
      <c r="D829" s="80" t="s">
        <v>613</v>
      </c>
      <c r="E829" s="84">
        <v>0</v>
      </c>
      <c r="F829" s="192" t="s">
        <v>143</v>
      </c>
      <c r="G829" s="156"/>
      <c r="H829" s="156"/>
      <c r="I829" s="158">
        <v>1</v>
      </c>
      <c r="J829" s="189" t="str">
        <f t="shared" si="60"/>
        <v>Set</v>
      </c>
      <c r="K829" s="107">
        <v>175180</v>
      </c>
      <c r="L829" s="171">
        <f t="shared" si="57"/>
        <v>175180</v>
      </c>
      <c r="M829" s="171">
        <f t="shared" si="58"/>
        <v>175180</v>
      </c>
      <c r="N829" s="170">
        <f t="shared" si="59"/>
        <v>0</v>
      </c>
      <c r="O829" s="172" t="s">
        <v>735</v>
      </c>
      <c r="P829" s="111" t="s">
        <v>236</v>
      </c>
    </row>
    <row r="830" spans="1:30" ht="150" outlineLevel="1">
      <c r="A830" s="84">
        <v>84</v>
      </c>
      <c r="B830" s="84"/>
      <c r="C830" s="85"/>
      <c r="D830" s="80" t="s">
        <v>614</v>
      </c>
      <c r="E830" s="84">
        <v>0</v>
      </c>
      <c r="F830" s="192" t="s">
        <v>143</v>
      </c>
      <c r="G830" s="156"/>
      <c r="H830" s="156"/>
      <c r="I830" s="158">
        <v>1</v>
      </c>
      <c r="J830" s="189" t="str">
        <f t="shared" si="60"/>
        <v>Set</v>
      </c>
      <c r="K830" s="107">
        <v>175180</v>
      </c>
      <c r="L830" s="171">
        <f t="shared" si="57"/>
        <v>175180</v>
      </c>
      <c r="M830" s="171">
        <f t="shared" si="58"/>
        <v>175180</v>
      </c>
      <c r="N830" s="170">
        <f t="shared" si="59"/>
        <v>0</v>
      </c>
      <c r="O830" s="172" t="s">
        <v>735</v>
      </c>
      <c r="P830" s="111" t="s">
        <v>236</v>
      </c>
    </row>
    <row r="831" spans="1:30" ht="150" outlineLevel="1">
      <c r="A831" s="84">
        <v>85</v>
      </c>
      <c r="B831" s="84"/>
      <c r="C831" s="85"/>
      <c r="D831" s="80" t="s">
        <v>615</v>
      </c>
      <c r="E831" s="84">
        <v>0</v>
      </c>
      <c r="F831" s="192" t="s">
        <v>143</v>
      </c>
      <c r="G831" s="156"/>
      <c r="H831" s="156"/>
      <c r="I831" s="158">
        <v>1</v>
      </c>
      <c r="J831" s="189" t="str">
        <f t="shared" si="60"/>
        <v>Set</v>
      </c>
      <c r="K831" s="107">
        <v>17950</v>
      </c>
      <c r="L831" s="171">
        <f t="shared" si="57"/>
        <v>17950</v>
      </c>
      <c r="M831" s="171">
        <f t="shared" si="58"/>
        <v>17950</v>
      </c>
      <c r="N831" s="170">
        <f t="shared" si="59"/>
        <v>0</v>
      </c>
      <c r="O831" s="172" t="s">
        <v>735</v>
      </c>
      <c r="P831" s="111" t="s">
        <v>236</v>
      </c>
    </row>
    <row r="832" spans="1:30" ht="150" outlineLevel="1">
      <c r="A832" s="84">
        <v>86</v>
      </c>
      <c r="B832" s="84"/>
      <c r="C832" s="85"/>
      <c r="D832" s="80" t="s">
        <v>616</v>
      </c>
      <c r="E832" s="84">
        <v>0</v>
      </c>
      <c r="F832" s="192" t="s">
        <v>0</v>
      </c>
      <c r="G832" s="156"/>
      <c r="H832" s="156"/>
      <c r="I832" s="158">
        <v>6</v>
      </c>
      <c r="J832" s="189" t="str">
        <f t="shared" si="60"/>
        <v>Nos</v>
      </c>
      <c r="K832" s="107">
        <v>12470</v>
      </c>
      <c r="L832" s="171">
        <f t="shared" si="57"/>
        <v>74820</v>
      </c>
      <c r="M832" s="171">
        <f t="shared" si="58"/>
        <v>74820</v>
      </c>
      <c r="N832" s="170">
        <f t="shared" si="59"/>
        <v>0</v>
      </c>
      <c r="O832" s="172" t="s">
        <v>735</v>
      </c>
      <c r="P832" s="111" t="s">
        <v>236</v>
      </c>
    </row>
    <row r="833" spans="1:32" s="111" customFormat="1" ht="150" outlineLevel="1">
      <c r="A833" s="84">
        <v>87</v>
      </c>
      <c r="B833" s="84"/>
      <c r="C833" s="85"/>
      <c r="D833" s="80" t="s">
        <v>617</v>
      </c>
      <c r="E833" s="84">
        <v>0</v>
      </c>
      <c r="F833" s="192" t="s">
        <v>205</v>
      </c>
      <c r="G833" s="156"/>
      <c r="H833" s="156"/>
      <c r="I833" s="158">
        <v>3</v>
      </c>
      <c r="J833" s="189" t="str">
        <f t="shared" si="60"/>
        <v>Nos.</v>
      </c>
      <c r="K833" s="107">
        <v>930</v>
      </c>
      <c r="L833" s="171">
        <f t="shared" si="57"/>
        <v>2790</v>
      </c>
      <c r="M833" s="171">
        <f t="shared" si="58"/>
        <v>2790</v>
      </c>
      <c r="N833" s="170">
        <f t="shared" si="59"/>
        <v>0</v>
      </c>
      <c r="O833" s="172" t="s">
        <v>735</v>
      </c>
      <c r="P833" s="111" t="s">
        <v>236</v>
      </c>
      <c r="R833" s="87"/>
      <c r="S833" s="87"/>
      <c r="T833" s="149"/>
      <c r="U833" s="87"/>
      <c r="V833" s="87"/>
      <c r="W833" s="87"/>
      <c r="X833" s="87"/>
      <c r="Y833" s="87"/>
      <c r="Z833" s="87"/>
      <c r="AA833" s="87"/>
      <c r="AB833" s="87"/>
      <c r="AC833" s="87"/>
      <c r="AD833" s="87"/>
      <c r="AE833" s="87"/>
      <c r="AF833" s="87"/>
    </row>
    <row r="834" spans="1:32" s="111" customFormat="1" ht="252" customHeight="1" outlineLevel="1">
      <c r="A834" s="84">
        <v>88</v>
      </c>
      <c r="B834" s="84"/>
      <c r="C834" s="85"/>
      <c r="D834" s="80" t="s">
        <v>618</v>
      </c>
      <c r="E834" s="84">
        <v>0</v>
      </c>
      <c r="F834" s="192" t="s">
        <v>205</v>
      </c>
      <c r="G834" s="168"/>
      <c r="H834" s="169"/>
      <c r="I834" s="105">
        <v>2</v>
      </c>
      <c r="J834" s="102" t="s">
        <v>0</v>
      </c>
      <c r="K834" s="107">
        <v>20850</v>
      </c>
      <c r="L834" s="171">
        <f t="shared" si="57"/>
        <v>41700</v>
      </c>
      <c r="M834" s="171">
        <f t="shared" si="58"/>
        <v>41700</v>
      </c>
      <c r="N834" s="170">
        <f t="shared" si="59"/>
        <v>0</v>
      </c>
      <c r="O834" s="172" t="s">
        <v>735</v>
      </c>
      <c r="P834" s="111" t="s">
        <v>236</v>
      </c>
      <c r="R834" s="87"/>
      <c r="S834" s="87"/>
      <c r="T834" s="149"/>
      <c r="U834" s="87"/>
      <c r="V834" s="87"/>
      <c r="W834" s="87"/>
      <c r="X834" s="87"/>
      <c r="Y834" s="87"/>
      <c r="Z834" s="87"/>
      <c r="AA834" s="87"/>
      <c r="AB834" s="87"/>
      <c r="AC834" s="87"/>
      <c r="AD834" s="87"/>
      <c r="AE834" s="87"/>
      <c r="AF834" s="87"/>
    </row>
    <row r="835" spans="1:32" s="111" customFormat="1" ht="250.2" customHeight="1" outlineLevel="1">
      <c r="A835" s="84">
        <v>89</v>
      </c>
      <c r="B835" s="84"/>
      <c r="C835" s="85"/>
      <c r="D835" s="80" t="s">
        <v>619</v>
      </c>
      <c r="E835" s="84">
        <v>0</v>
      </c>
      <c r="F835" s="192" t="s">
        <v>205</v>
      </c>
      <c r="G835" s="168"/>
      <c r="H835" s="169"/>
      <c r="I835" s="105">
        <v>2</v>
      </c>
      <c r="J835" s="102" t="s">
        <v>0</v>
      </c>
      <c r="K835" s="107">
        <v>17850</v>
      </c>
      <c r="L835" s="171">
        <f t="shared" si="57"/>
        <v>35700</v>
      </c>
      <c r="M835" s="171">
        <f t="shared" si="58"/>
        <v>35700</v>
      </c>
      <c r="N835" s="170">
        <f t="shared" si="59"/>
        <v>0</v>
      </c>
      <c r="O835" s="172" t="s">
        <v>735</v>
      </c>
      <c r="P835" s="111" t="s">
        <v>236</v>
      </c>
      <c r="R835" s="87"/>
      <c r="S835" s="87"/>
      <c r="T835" s="149"/>
      <c r="U835" s="87"/>
      <c r="V835" s="87"/>
      <c r="W835" s="87"/>
      <c r="X835" s="87"/>
      <c r="Y835" s="87"/>
      <c r="Z835" s="87"/>
      <c r="AA835" s="87"/>
      <c r="AB835" s="87"/>
      <c r="AC835" s="87"/>
      <c r="AD835" s="87"/>
      <c r="AE835" s="87"/>
      <c r="AF835" s="87"/>
    </row>
    <row r="836" spans="1:32" s="111" customFormat="1" ht="250.95" customHeight="1" outlineLevel="1">
      <c r="A836" s="84">
        <v>90</v>
      </c>
      <c r="B836" s="84"/>
      <c r="C836" s="85"/>
      <c r="D836" s="80" t="s">
        <v>620</v>
      </c>
      <c r="E836" s="84">
        <v>0</v>
      </c>
      <c r="F836" s="192" t="s">
        <v>205</v>
      </c>
      <c r="G836" s="168"/>
      <c r="H836" s="169"/>
      <c r="I836" s="105">
        <v>2</v>
      </c>
      <c r="J836" s="102" t="s">
        <v>0</v>
      </c>
      <c r="K836" s="107">
        <v>29250</v>
      </c>
      <c r="L836" s="171">
        <f t="shared" si="57"/>
        <v>58500</v>
      </c>
      <c r="M836" s="171">
        <f t="shared" si="58"/>
        <v>58500</v>
      </c>
      <c r="N836" s="170">
        <f t="shared" si="59"/>
        <v>0</v>
      </c>
      <c r="O836" s="172" t="s">
        <v>735</v>
      </c>
      <c r="P836" s="111" t="s">
        <v>236</v>
      </c>
      <c r="R836" s="87"/>
      <c r="S836" s="87"/>
      <c r="T836" s="149"/>
      <c r="U836" s="87"/>
      <c r="V836" s="87"/>
      <c r="W836" s="87"/>
      <c r="X836" s="87"/>
      <c r="Y836" s="87"/>
      <c r="Z836" s="87"/>
      <c r="AA836" s="87"/>
      <c r="AB836" s="87"/>
      <c r="AC836" s="87"/>
      <c r="AD836" s="87"/>
      <c r="AE836" s="87"/>
      <c r="AF836" s="87"/>
    </row>
    <row r="837" spans="1:32" s="111" customFormat="1" ht="252" customHeight="1" outlineLevel="1">
      <c r="A837" s="84">
        <v>91</v>
      </c>
      <c r="B837" s="84"/>
      <c r="C837" s="85"/>
      <c r="D837" s="80" t="s">
        <v>621</v>
      </c>
      <c r="E837" s="84">
        <v>0</v>
      </c>
      <c r="F837" s="192" t="s">
        <v>205</v>
      </c>
      <c r="G837" s="168"/>
      <c r="H837" s="169"/>
      <c r="I837" s="105">
        <v>2</v>
      </c>
      <c r="J837" s="102" t="s">
        <v>0</v>
      </c>
      <c r="K837" s="107">
        <v>33000</v>
      </c>
      <c r="L837" s="171">
        <f t="shared" si="57"/>
        <v>66000</v>
      </c>
      <c r="M837" s="171">
        <f t="shared" si="58"/>
        <v>66000</v>
      </c>
      <c r="N837" s="170">
        <f t="shared" si="59"/>
        <v>0</v>
      </c>
      <c r="O837" s="172" t="s">
        <v>735</v>
      </c>
      <c r="P837" s="111" t="s">
        <v>236</v>
      </c>
      <c r="R837" s="87"/>
      <c r="S837" s="87"/>
      <c r="T837" s="149"/>
      <c r="U837" s="87"/>
      <c r="V837" s="87"/>
      <c r="W837" s="87"/>
      <c r="X837" s="87"/>
      <c r="Y837" s="87"/>
      <c r="Z837" s="87"/>
      <c r="AA837" s="87"/>
      <c r="AB837" s="87"/>
      <c r="AC837" s="87"/>
      <c r="AD837" s="87"/>
      <c r="AE837" s="87"/>
      <c r="AF837" s="87"/>
    </row>
    <row r="838" spans="1:32" s="111" customFormat="1" outlineLevel="1">
      <c r="A838" s="84"/>
      <c r="B838" s="85"/>
      <c r="C838" s="85"/>
      <c r="D838" s="80"/>
      <c r="E838" s="102"/>
      <c r="F838" s="101"/>
      <c r="G838" s="168"/>
      <c r="H838" s="169"/>
      <c r="I838" s="102"/>
      <c r="J838" s="102"/>
      <c r="K838" s="107"/>
      <c r="L838" s="107"/>
      <c r="M838" s="171"/>
      <c r="N838" s="170"/>
      <c r="O838" s="172"/>
      <c r="P838" s="111" t="s">
        <v>236</v>
      </c>
      <c r="R838" s="87"/>
      <c r="S838" s="87"/>
      <c r="T838" s="149"/>
      <c r="U838" s="87"/>
      <c r="V838" s="87"/>
      <c r="W838" s="87"/>
      <c r="X838" s="87"/>
      <c r="Y838" s="87"/>
      <c r="Z838" s="87"/>
      <c r="AA838" s="87"/>
      <c r="AB838" s="87"/>
      <c r="AC838" s="87"/>
      <c r="AD838" s="87"/>
      <c r="AE838" s="87"/>
      <c r="AF838" s="87"/>
    </row>
    <row r="839" spans="1:32" s="111" customFormat="1" ht="22.2" customHeight="1">
      <c r="A839" s="80"/>
      <c r="B839" s="85"/>
      <c r="C839" s="85"/>
      <c r="D839" s="80"/>
      <c r="E839" s="84"/>
      <c r="F839" s="84"/>
      <c r="G839" s="156"/>
      <c r="H839" s="156"/>
      <c r="I839" s="189"/>
      <c r="J839" s="189"/>
      <c r="K839" s="190" t="s">
        <v>219</v>
      </c>
      <c r="L839" s="191">
        <f>SUM(L827:L838)</f>
        <v>832620</v>
      </c>
      <c r="M839" s="191">
        <f t="shared" ref="M839:N839" si="61">SUM(M827:M838)</f>
        <v>832620</v>
      </c>
      <c r="N839" s="191">
        <f t="shared" si="61"/>
        <v>0</v>
      </c>
      <c r="O839" s="347"/>
      <c r="R839" s="87"/>
      <c r="S839" s="87"/>
      <c r="T839" s="149"/>
      <c r="U839" s="87"/>
      <c r="V839" s="87"/>
      <c r="W839" s="87"/>
      <c r="X839" s="87"/>
      <c r="Y839" s="87"/>
      <c r="Z839" s="87"/>
      <c r="AA839" s="87"/>
      <c r="AB839" s="87"/>
      <c r="AC839" s="87"/>
      <c r="AD839" s="87"/>
      <c r="AE839" s="87"/>
      <c r="AF839" s="87"/>
    </row>
    <row r="840" spans="1:32" s="111" customFormat="1" ht="22.2" customHeight="1">
      <c r="A840" s="201"/>
      <c r="B840" s="87"/>
      <c r="C840" s="87"/>
      <c r="D840" s="201"/>
      <c r="G840" s="202"/>
      <c r="H840" s="202"/>
      <c r="I840" s="203"/>
      <c r="J840" s="203"/>
      <c r="K840" s="345"/>
      <c r="L840" s="303"/>
      <c r="M840" s="303"/>
      <c r="N840" s="303"/>
      <c r="O840" s="351"/>
      <c r="R840" s="87"/>
      <c r="S840" s="87"/>
      <c r="T840" s="149"/>
      <c r="U840" s="87"/>
      <c r="V840" s="87"/>
      <c r="W840" s="87"/>
      <c r="X840" s="87"/>
      <c r="Y840" s="87"/>
      <c r="Z840" s="87"/>
      <c r="AA840" s="87"/>
      <c r="AB840" s="87"/>
      <c r="AC840" s="87"/>
      <c r="AD840" s="87"/>
      <c r="AE840" s="87"/>
      <c r="AF840" s="87"/>
    </row>
    <row r="841" spans="1:32" s="111" customFormat="1" ht="22.2" customHeight="1">
      <c r="A841" s="201"/>
      <c r="B841" s="87"/>
      <c r="C841" s="87"/>
      <c r="D841" s="201"/>
      <c r="G841" s="202"/>
      <c r="H841" s="202"/>
      <c r="I841" s="203"/>
      <c r="J841" s="203"/>
      <c r="K841" s="345"/>
      <c r="L841" s="303"/>
      <c r="M841" s="303"/>
      <c r="N841" s="303"/>
      <c r="O841" s="351"/>
      <c r="R841" s="87"/>
      <c r="S841" s="87"/>
      <c r="T841" s="149"/>
      <c r="U841" s="87"/>
      <c r="V841" s="87"/>
      <c r="W841" s="87"/>
      <c r="X841" s="87"/>
      <c r="Y841" s="87"/>
      <c r="Z841" s="87"/>
      <c r="AA841" s="87"/>
      <c r="AB841" s="87"/>
      <c r="AC841" s="87"/>
      <c r="AD841" s="87"/>
      <c r="AE841" s="87"/>
      <c r="AF841" s="87"/>
    </row>
    <row r="842" spans="1:32" ht="24" customHeight="1">
      <c r="A842" s="291" t="s">
        <v>805</v>
      </c>
      <c r="B842" s="111"/>
      <c r="D842" s="87"/>
      <c r="E842" s="297" t="s">
        <v>804</v>
      </c>
      <c r="F842" s="292"/>
      <c r="H842" s="291" t="s">
        <v>802</v>
      </c>
      <c r="I842" s="293"/>
      <c r="J842" s="292"/>
      <c r="K842" s="294"/>
      <c r="L842" s="87"/>
      <c r="M842" s="295"/>
      <c r="N842" s="296" t="s">
        <v>803</v>
      </c>
      <c r="P842" s="89"/>
      <c r="Q842" s="84"/>
      <c r="R842" s="85"/>
      <c r="S842" s="85"/>
      <c r="T842" s="85"/>
      <c r="U842" s="112"/>
      <c r="V842" s="108"/>
      <c r="W842" s="109"/>
      <c r="X842" s="85"/>
      <c r="Y842" s="85"/>
      <c r="Z842" s="85"/>
      <c r="AA842" s="85"/>
      <c r="AB842" s="85"/>
      <c r="AC842" s="85"/>
      <c r="AD842" s="85"/>
    </row>
    <row r="843" spans="1:32" ht="24" customHeight="1">
      <c r="A843" s="291" t="s">
        <v>806</v>
      </c>
      <c r="B843" s="111"/>
      <c r="D843" s="87"/>
      <c r="E843" s="297" t="s">
        <v>794</v>
      </c>
      <c r="F843" s="292"/>
      <c r="H843" s="291" t="s">
        <v>795</v>
      </c>
      <c r="I843" s="293"/>
      <c r="J843" s="292"/>
      <c r="K843" s="294"/>
      <c r="L843" s="87"/>
      <c r="M843" s="295"/>
      <c r="N843" s="296" t="s">
        <v>796</v>
      </c>
      <c r="P843" s="89"/>
      <c r="Q843" s="84"/>
      <c r="R843" s="85"/>
      <c r="S843" s="85"/>
      <c r="T843" s="85"/>
      <c r="U843" s="112"/>
      <c r="V843" s="108"/>
      <c r="W843" s="109"/>
      <c r="X843" s="85"/>
      <c r="Y843" s="85"/>
      <c r="Z843" s="85"/>
      <c r="AA843" s="85"/>
      <c r="AB843" s="85"/>
      <c r="AC843" s="85"/>
      <c r="AD843" s="85"/>
    </row>
    <row r="844" spans="1:32" s="365" customFormat="1" ht="34.049999999999997" customHeight="1">
      <c r="A844" s="374"/>
      <c r="B844" s="374"/>
      <c r="C844" s="374"/>
      <c r="D844" s="374"/>
      <c r="E844" s="375"/>
      <c r="F844" s="376"/>
      <c r="G844" s="377" t="s">
        <v>222</v>
      </c>
      <c r="H844" s="378">
        <f>SUM(H670:H839)</f>
        <v>0</v>
      </c>
      <c r="I844" s="379"/>
      <c r="J844" s="379"/>
      <c r="K844" s="380"/>
      <c r="L844" s="373">
        <f>L839+L819+L806+L797+L755+L745+L689</f>
        <v>4556194.0999999996</v>
      </c>
      <c r="M844" s="373">
        <f>M839+M819+M806+M797+M755+M745+M689</f>
        <v>4556194.0999999996</v>
      </c>
      <c r="N844" s="373">
        <f>N839+N819+N806+N797+N755+N745+N689</f>
        <v>0</v>
      </c>
      <c r="O844" s="381"/>
      <c r="R844" s="382"/>
      <c r="S844" s="382"/>
      <c r="T844" s="383"/>
      <c r="U844" s="382"/>
      <c r="V844" s="382"/>
      <c r="W844" s="382"/>
      <c r="X844" s="382"/>
      <c r="Y844" s="382"/>
      <c r="Z844" s="382"/>
      <c r="AA844" s="382"/>
      <c r="AB844" s="382"/>
      <c r="AC844" s="382"/>
      <c r="AD844" s="382"/>
      <c r="AE844" s="382"/>
      <c r="AF844" s="382"/>
    </row>
    <row r="845" spans="1:32" s="365" customFormat="1" ht="34.049999999999997" customHeight="1">
      <c r="A845" s="384"/>
      <c r="B845" s="384"/>
      <c r="C845" s="384"/>
      <c r="D845" s="385" t="s">
        <v>835</v>
      </c>
      <c r="E845" s="386"/>
      <c r="F845" s="386"/>
      <c r="G845" s="387"/>
      <c r="H845" s="193">
        <f>H844+H662</f>
        <v>43854853</v>
      </c>
      <c r="I845" s="194"/>
      <c r="J845" s="194"/>
      <c r="K845" s="195"/>
      <c r="L845" s="196">
        <f>L844+L662</f>
        <v>46793050.100000001</v>
      </c>
      <c r="M845" s="196">
        <f>M844+M662</f>
        <v>6389913.6999999993</v>
      </c>
      <c r="N845" s="196">
        <f>N844+N662</f>
        <v>3451717</v>
      </c>
      <c r="O845" s="348"/>
      <c r="R845" s="382"/>
      <c r="S845" s="382"/>
      <c r="T845" s="383"/>
      <c r="U845" s="382"/>
      <c r="V845" s="382"/>
      <c r="W845" s="382"/>
      <c r="X845" s="382"/>
      <c r="Y845" s="382"/>
      <c r="Z845" s="382"/>
      <c r="AA845" s="382"/>
      <c r="AB845" s="382"/>
      <c r="AC845" s="382"/>
      <c r="AD845" s="382"/>
      <c r="AE845" s="382"/>
      <c r="AF845" s="382"/>
    </row>
    <row r="846" spans="1:32" s="111" customFormat="1" ht="34.049999999999997" customHeight="1">
      <c r="A846" s="197"/>
      <c r="B846" s="197"/>
      <c r="C846" s="197"/>
      <c r="D846" s="197"/>
      <c r="E846" s="198"/>
      <c r="F846" s="198"/>
      <c r="G846" s="199"/>
      <c r="H846" s="199"/>
      <c r="I846" s="389"/>
      <c r="J846" s="389"/>
      <c r="K846" s="388" t="s">
        <v>223</v>
      </c>
      <c r="L846" s="388">
        <f>L845-H845</f>
        <v>2938197.1000000015</v>
      </c>
      <c r="M846" s="200"/>
      <c r="N846" s="200"/>
      <c r="O846" s="349"/>
      <c r="R846" s="87"/>
      <c r="S846" s="87"/>
      <c r="T846" s="149"/>
      <c r="U846" s="87"/>
      <c r="V846" s="87"/>
      <c r="W846" s="87"/>
      <c r="X846" s="87"/>
      <c r="Y846" s="87"/>
      <c r="Z846" s="87"/>
      <c r="AA846" s="87"/>
      <c r="AB846" s="87"/>
      <c r="AC846" s="87"/>
      <c r="AD846" s="87"/>
      <c r="AE846" s="87"/>
      <c r="AF846" s="87"/>
    </row>
    <row r="847" spans="1:32" s="111" customFormat="1" ht="21" customHeight="1">
      <c r="A847" s="356"/>
      <c r="B847" s="356"/>
      <c r="C847" s="356"/>
      <c r="D847" s="356"/>
      <c r="E847" s="357"/>
      <c r="F847" s="357"/>
      <c r="G847" s="358"/>
      <c r="H847" s="358"/>
      <c r="I847" s="359"/>
      <c r="J847" s="359"/>
      <c r="K847" s="360"/>
      <c r="L847" s="361"/>
      <c r="M847" s="360"/>
      <c r="N847" s="360"/>
      <c r="O847" s="362"/>
      <c r="R847" s="87"/>
      <c r="S847" s="87"/>
      <c r="T847" s="149"/>
      <c r="U847" s="87"/>
      <c r="V847" s="87"/>
      <c r="W847" s="87"/>
      <c r="X847" s="87"/>
      <c r="Y847" s="87"/>
      <c r="Z847" s="87"/>
      <c r="AA847" s="87"/>
      <c r="AB847" s="87"/>
      <c r="AC847" s="87"/>
      <c r="AD847" s="87"/>
      <c r="AE847" s="87"/>
      <c r="AF847" s="87"/>
    </row>
    <row r="848" spans="1:32" s="111" customFormat="1" ht="17.399999999999999">
      <c r="A848" s="390" t="s">
        <v>789</v>
      </c>
      <c r="B848" s="363"/>
      <c r="C848" s="363"/>
      <c r="D848" s="364">
        <f>H845</f>
        <v>43854853</v>
      </c>
      <c r="E848" s="365"/>
      <c r="F848" s="365"/>
      <c r="G848" s="393" t="s">
        <v>250</v>
      </c>
      <c r="H848" s="366">
        <f>M845</f>
        <v>6389913.6999999993</v>
      </c>
      <c r="I848" s="203"/>
      <c r="J848" s="203"/>
      <c r="K848" s="203"/>
      <c r="L848" s="203"/>
      <c r="M848" s="203"/>
      <c r="N848" s="203"/>
      <c r="O848" s="204"/>
      <c r="R848" s="87"/>
      <c r="S848" s="87"/>
      <c r="T848" s="149"/>
      <c r="U848" s="87"/>
      <c r="V848" s="87"/>
      <c r="W848" s="87"/>
      <c r="X848" s="87"/>
      <c r="Y848" s="87"/>
      <c r="Z848" s="87"/>
      <c r="AA848" s="87"/>
      <c r="AB848" s="87"/>
      <c r="AC848" s="87"/>
      <c r="AD848" s="87"/>
      <c r="AE848" s="87"/>
      <c r="AF848" s="87"/>
    </row>
    <row r="849" spans="1:32" s="111" customFormat="1" ht="17.399999999999999">
      <c r="A849" s="391" t="s">
        <v>790</v>
      </c>
      <c r="B849" s="367"/>
      <c r="C849" s="367"/>
      <c r="D849" s="368">
        <f>L845</f>
        <v>46793050.100000001</v>
      </c>
      <c r="E849" s="367"/>
      <c r="F849" s="367"/>
      <c r="G849" s="394" t="s">
        <v>251</v>
      </c>
      <c r="H849" s="369">
        <f>N845</f>
        <v>3451717</v>
      </c>
      <c r="I849" s="203"/>
      <c r="J849" s="203"/>
      <c r="K849" s="203"/>
      <c r="L849" s="203"/>
      <c r="M849" s="203"/>
      <c r="N849" s="203"/>
      <c r="O849" s="204"/>
      <c r="R849" s="87"/>
      <c r="S849" s="87"/>
      <c r="T849" s="149"/>
      <c r="U849" s="87"/>
      <c r="V849" s="87"/>
      <c r="W849" s="87"/>
      <c r="X849" s="87"/>
      <c r="Y849" s="87"/>
      <c r="Z849" s="87"/>
      <c r="AA849" s="87"/>
      <c r="AB849" s="87"/>
      <c r="AC849" s="87"/>
      <c r="AD849" s="87"/>
      <c r="AE849" s="87"/>
      <c r="AF849" s="87"/>
    </row>
    <row r="850" spans="1:32" ht="22.05" customHeight="1" thickBot="1">
      <c r="A850" s="392" t="s">
        <v>791</v>
      </c>
      <c r="B850" s="370"/>
      <c r="C850" s="371"/>
      <c r="D850" s="396">
        <f>D849-D848</f>
        <v>2938197.1000000015</v>
      </c>
      <c r="E850" s="372"/>
      <c r="F850" s="372"/>
      <c r="G850" s="395" t="s">
        <v>791</v>
      </c>
      <c r="H850" s="397">
        <f>H848-H849</f>
        <v>2938196.6999999993</v>
      </c>
      <c r="I850" s="293"/>
      <c r="J850" s="292"/>
      <c r="K850" s="294"/>
      <c r="L850" s="295"/>
      <c r="M850" s="295"/>
      <c r="N850" s="295"/>
      <c r="P850" s="352"/>
      <c r="Q850" s="306"/>
      <c r="R850" s="95"/>
      <c r="S850" s="95"/>
      <c r="T850" s="95"/>
      <c r="U850" s="353"/>
      <c r="V850" s="354"/>
      <c r="W850" s="355"/>
      <c r="X850" s="95"/>
      <c r="Y850" s="95"/>
      <c r="Z850" s="95"/>
      <c r="AA850" s="95"/>
      <c r="AB850" s="95"/>
      <c r="AC850" s="95"/>
      <c r="AD850" s="95"/>
    </row>
    <row r="851" spans="1:32" ht="24" customHeight="1" thickTop="1">
      <c r="A851" s="292"/>
      <c r="B851" s="111"/>
      <c r="C851" s="203"/>
      <c r="E851" s="292"/>
      <c r="F851" s="292"/>
      <c r="G851" s="304"/>
      <c r="H851" s="304"/>
      <c r="I851" s="293"/>
      <c r="J851" s="292"/>
      <c r="K851" s="294"/>
      <c r="L851" s="295"/>
      <c r="M851" s="295"/>
      <c r="N851" s="295"/>
      <c r="P851" s="89"/>
      <c r="Q851" s="84"/>
      <c r="R851" s="85"/>
      <c r="S851" s="85"/>
      <c r="T851" s="85"/>
      <c r="U851" s="112"/>
      <c r="V851" s="108"/>
      <c r="W851" s="109"/>
      <c r="X851" s="85"/>
      <c r="Y851" s="85"/>
      <c r="Z851" s="85"/>
      <c r="AA851" s="85"/>
      <c r="AB851" s="85"/>
      <c r="AC851" s="85"/>
      <c r="AD851" s="85"/>
    </row>
    <row r="852" spans="1:32" ht="24" customHeight="1">
      <c r="A852" s="292"/>
      <c r="B852" s="111"/>
      <c r="C852" s="203"/>
      <c r="E852" s="292"/>
      <c r="F852" s="292"/>
      <c r="G852" s="304"/>
      <c r="H852" s="304"/>
      <c r="I852" s="293"/>
      <c r="J852" s="292"/>
      <c r="K852" s="294"/>
      <c r="L852" s="295"/>
      <c r="M852" s="295"/>
      <c r="N852" s="295"/>
      <c r="P852" s="89"/>
      <c r="Q852" s="84"/>
      <c r="R852" s="85"/>
      <c r="S852" s="85"/>
      <c r="T852" s="85"/>
      <c r="U852" s="112"/>
      <c r="V852" s="108"/>
      <c r="W852" s="109"/>
      <c r="X852" s="85"/>
      <c r="Y852" s="85"/>
      <c r="Z852" s="85"/>
      <c r="AA852" s="85"/>
      <c r="AB852" s="85"/>
      <c r="AC852" s="85"/>
      <c r="AD852" s="85"/>
    </row>
    <row r="853" spans="1:32" ht="24" customHeight="1">
      <c r="A853" s="291" t="s">
        <v>805</v>
      </c>
      <c r="B853" s="111"/>
      <c r="D853" s="87"/>
      <c r="E853" s="297" t="s">
        <v>804</v>
      </c>
      <c r="F853" s="292"/>
      <c r="H853" s="291" t="s">
        <v>802</v>
      </c>
      <c r="I853" s="293"/>
      <c r="J853" s="292"/>
      <c r="K853" s="294"/>
      <c r="L853" s="87"/>
      <c r="M853" s="295"/>
      <c r="N853" s="296" t="s">
        <v>803</v>
      </c>
      <c r="P853" s="89"/>
      <c r="Q853" s="84"/>
      <c r="R853" s="85"/>
      <c r="S853" s="85"/>
      <c r="T853" s="85"/>
      <c r="U853" s="112"/>
      <c r="V853" s="108"/>
      <c r="W853" s="109"/>
      <c r="X853" s="85"/>
      <c r="Y853" s="85"/>
      <c r="Z853" s="85"/>
      <c r="AA853" s="85"/>
      <c r="AB853" s="85"/>
      <c r="AC853" s="85"/>
      <c r="AD853" s="85"/>
    </row>
    <row r="854" spans="1:32" ht="24" customHeight="1">
      <c r="A854" s="291" t="s">
        <v>806</v>
      </c>
      <c r="B854" s="111"/>
      <c r="D854" s="87"/>
      <c r="E854" s="297" t="s">
        <v>794</v>
      </c>
      <c r="F854" s="292"/>
      <c r="H854" s="291" t="s">
        <v>795</v>
      </c>
      <c r="I854" s="293"/>
      <c r="J854" s="292"/>
      <c r="K854" s="294"/>
      <c r="L854" s="87"/>
      <c r="M854" s="295"/>
      <c r="N854" s="296" t="s">
        <v>796</v>
      </c>
      <c r="P854" s="89"/>
      <c r="Q854" s="84"/>
      <c r="R854" s="85"/>
      <c r="S854" s="85"/>
      <c r="T854" s="85"/>
      <c r="U854" s="112"/>
      <c r="V854" s="108"/>
      <c r="W854" s="109"/>
      <c r="X854" s="85"/>
      <c r="Y854" s="85"/>
      <c r="Z854" s="85"/>
      <c r="AA854" s="85"/>
      <c r="AB854" s="85"/>
      <c r="AC854" s="85"/>
      <c r="AD854" s="85"/>
    </row>
    <row r="855" spans="1:32" s="111" customFormat="1">
      <c r="A855" s="87"/>
      <c r="B855" s="87"/>
      <c r="C855" s="87"/>
      <c r="D855" s="201"/>
      <c r="G855" s="202"/>
      <c r="H855" s="202"/>
      <c r="I855" s="203"/>
      <c r="J855" s="203"/>
      <c r="K855" s="203"/>
      <c r="L855" s="203"/>
      <c r="M855" s="203"/>
      <c r="N855" s="203"/>
      <c r="O855" s="204"/>
      <c r="R855" s="87"/>
      <c r="S855" s="87"/>
      <c r="T855" s="149"/>
      <c r="U855" s="87"/>
      <c r="V855" s="87"/>
      <c r="W855" s="87"/>
      <c r="X855" s="87"/>
      <c r="Y855" s="87"/>
      <c r="Z855" s="87"/>
      <c r="AA855" s="87"/>
      <c r="AB855" s="87"/>
      <c r="AC855" s="87"/>
      <c r="AD855" s="87"/>
      <c r="AE855" s="87"/>
      <c r="AF855" s="87"/>
    </row>
    <row r="856" spans="1:32" s="111" customFormat="1">
      <c r="A856" s="87"/>
      <c r="B856" s="87"/>
      <c r="C856" s="87"/>
      <c r="D856" s="201"/>
      <c r="E856" s="87"/>
      <c r="F856" s="87"/>
      <c r="G856" s="87"/>
      <c r="H856" s="87"/>
      <c r="I856" s="203"/>
      <c r="J856" s="203"/>
      <c r="K856" s="203"/>
      <c r="L856" s="203"/>
      <c r="M856" s="203"/>
      <c r="N856" s="203"/>
      <c r="O856" s="204"/>
      <c r="R856" s="87"/>
      <c r="S856" s="87"/>
      <c r="T856" s="149"/>
      <c r="U856" s="87"/>
      <c r="V856" s="87"/>
      <c r="W856" s="87"/>
      <c r="X856" s="87"/>
      <c r="Y856" s="87"/>
      <c r="Z856" s="87"/>
      <c r="AA856" s="87"/>
      <c r="AB856" s="87"/>
      <c r="AC856" s="87"/>
      <c r="AD856" s="87"/>
      <c r="AE856" s="87"/>
      <c r="AF856" s="87"/>
    </row>
    <row r="857" spans="1:32" s="111" customFormat="1">
      <c r="A857" s="87"/>
      <c r="B857" s="87"/>
      <c r="C857" s="87"/>
      <c r="D857" s="201"/>
      <c r="E857" s="87"/>
      <c r="F857" s="87"/>
      <c r="G857" s="87"/>
      <c r="H857" s="87"/>
      <c r="I857" s="203"/>
      <c r="J857" s="203"/>
      <c r="K857" s="203"/>
      <c r="L857" s="203"/>
      <c r="M857" s="203"/>
      <c r="N857" s="203"/>
      <c r="O857" s="204"/>
      <c r="R857" s="87"/>
      <c r="S857" s="87"/>
      <c r="T857" s="149"/>
      <c r="U857" s="87"/>
      <c r="V857" s="87"/>
      <c r="W857" s="87"/>
      <c r="X857" s="87"/>
      <c r="Y857" s="87"/>
      <c r="Z857" s="87"/>
      <c r="AA857" s="87"/>
      <c r="AB857" s="87"/>
      <c r="AC857" s="87"/>
      <c r="AD857" s="87"/>
      <c r="AE857" s="87"/>
      <c r="AF857" s="87"/>
    </row>
    <row r="858" spans="1:32" s="111" customFormat="1">
      <c r="A858" s="87"/>
      <c r="B858" s="87"/>
      <c r="C858" s="87"/>
      <c r="D858" s="201"/>
      <c r="E858" s="87"/>
      <c r="F858" s="87"/>
      <c r="G858" s="87"/>
      <c r="H858" s="87"/>
      <c r="I858" s="203"/>
      <c r="J858" s="203"/>
      <c r="K858" s="203"/>
      <c r="L858" s="203"/>
      <c r="M858" s="203"/>
      <c r="N858" s="203"/>
      <c r="O858" s="204"/>
      <c r="R858" s="87"/>
      <c r="S858" s="87"/>
      <c r="T858" s="149"/>
      <c r="U858" s="87"/>
      <c r="V858" s="87"/>
      <c r="W858" s="87"/>
      <c r="X858" s="87"/>
      <c r="Y858" s="87"/>
      <c r="Z858" s="87"/>
      <c r="AA858" s="87"/>
      <c r="AB858" s="87"/>
      <c r="AC858" s="87"/>
      <c r="AD858" s="87"/>
      <c r="AE858" s="87"/>
      <c r="AF858" s="87"/>
    </row>
    <row r="859" spans="1:32" s="111" customFormat="1">
      <c r="A859" s="87"/>
      <c r="B859" s="87"/>
      <c r="C859" s="87"/>
      <c r="D859" s="201"/>
      <c r="E859" s="87"/>
      <c r="F859" s="87"/>
      <c r="G859" s="87"/>
      <c r="H859" s="87"/>
      <c r="I859" s="203"/>
      <c r="J859" s="203"/>
      <c r="K859" s="203"/>
      <c r="L859" s="203"/>
      <c r="M859" s="203"/>
      <c r="N859" s="203"/>
      <c r="O859" s="204"/>
      <c r="R859" s="87"/>
      <c r="S859" s="87"/>
      <c r="T859" s="149"/>
      <c r="U859" s="87"/>
      <c r="V859" s="87"/>
      <c r="W859" s="87"/>
      <c r="X859" s="87"/>
      <c r="Y859" s="87"/>
      <c r="Z859" s="87"/>
      <c r="AA859" s="87"/>
      <c r="AB859" s="87"/>
      <c r="AC859" s="87"/>
      <c r="AD859" s="87"/>
      <c r="AE859" s="87"/>
      <c r="AF859" s="87"/>
    </row>
    <row r="860" spans="1:32" s="111" customFormat="1">
      <c r="A860" s="87"/>
      <c r="B860" s="87"/>
      <c r="C860" s="87"/>
      <c r="D860" s="201"/>
      <c r="E860" s="87"/>
      <c r="F860" s="87"/>
      <c r="G860" s="87"/>
      <c r="H860" s="87"/>
      <c r="I860" s="203"/>
      <c r="J860" s="203"/>
      <c r="K860" s="203"/>
      <c r="L860" s="203"/>
      <c r="M860" s="203"/>
      <c r="N860" s="203"/>
      <c r="O860" s="204"/>
      <c r="R860" s="87"/>
      <c r="S860" s="87"/>
      <c r="T860" s="149"/>
      <c r="U860" s="87"/>
      <c r="V860" s="87"/>
      <c r="W860" s="87"/>
      <c r="X860" s="87"/>
      <c r="Y860" s="87"/>
      <c r="Z860" s="87"/>
      <c r="AA860" s="87"/>
      <c r="AB860" s="87"/>
      <c r="AC860" s="87"/>
      <c r="AD860" s="87"/>
      <c r="AE860" s="87"/>
      <c r="AF860" s="87"/>
    </row>
    <row r="861" spans="1:32" s="111" customFormat="1">
      <c r="A861" s="87"/>
      <c r="B861" s="87"/>
      <c r="C861" s="87"/>
      <c r="D861" s="201"/>
      <c r="E861" s="87"/>
      <c r="F861" s="87"/>
      <c r="G861" s="87"/>
      <c r="H861" s="87"/>
      <c r="I861" s="203"/>
      <c r="J861" s="203"/>
      <c r="K861" s="203"/>
      <c r="L861" s="203"/>
      <c r="M861" s="203"/>
      <c r="N861" s="203"/>
      <c r="O861" s="204"/>
      <c r="R861" s="87"/>
      <c r="S861" s="87"/>
      <c r="T861" s="149"/>
      <c r="U861" s="87"/>
      <c r="V861" s="87"/>
      <c r="W861" s="87"/>
      <c r="X861" s="87"/>
      <c r="Y861" s="87"/>
      <c r="Z861" s="87"/>
      <c r="AA861" s="87"/>
      <c r="AB861" s="87"/>
      <c r="AC861" s="87"/>
      <c r="AD861" s="87"/>
      <c r="AE861" s="87"/>
      <c r="AF861" s="87"/>
    </row>
    <row r="862" spans="1:32" s="111" customFormat="1">
      <c r="A862" s="87"/>
      <c r="B862" s="87"/>
      <c r="C862" s="87"/>
      <c r="D862" s="201"/>
      <c r="E862" s="87"/>
      <c r="F862" s="87"/>
      <c r="G862" s="87"/>
      <c r="H862" s="87"/>
      <c r="I862" s="203"/>
      <c r="J862" s="203"/>
      <c r="K862" s="203"/>
      <c r="L862" s="203"/>
      <c r="M862" s="203"/>
      <c r="N862" s="203"/>
      <c r="O862" s="204"/>
      <c r="R862" s="87"/>
      <c r="S862" s="87"/>
      <c r="T862" s="149"/>
      <c r="U862" s="87"/>
      <c r="V862" s="87"/>
      <c r="W862" s="87"/>
      <c r="X862" s="87"/>
      <c r="Y862" s="87"/>
      <c r="Z862" s="87"/>
      <c r="AA862" s="87"/>
      <c r="AB862" s="87"/>
      <c r="AC862" s="87"/>
      <c r="AD862" s="87"/>
      <c r="AE862" s="87"/>
      <c r="AF862" s="87"/>
    </row>
    <row r="863" spans="1:32" s="111" customFormat="1">
      <c r="A863" s="87"/>
      <c r="B863" s="87"/>
      <c r="C863" s="87"/>
      <c r="D863" s="201"/>
      <c r="E863" s="87"/>
      <c r="F863" s="87"/>
      <c r="G863" s="87"/>
      <c r="H863" s="87"/>
      <c r="I863" s="203"/>
      <c r="J863" s="203"/>
      <c r="K863" s="203"/>
      <c r="L863" s="203"/>
      <c r="M863" s="203"/>
      <c r="N863" s="203"/>
      <c r="O863" s="204"/>
      <c r="R863" s="87"/>
      <c r="S863" s="87"/>
      <c r="T863" s="149"/>
      <c r="U863" s="87"/>
      <c r="V863" s="87"/>
      <c r="W863" s="87"/>
      <c r="X863" s="87"/>
      <c r="Y863" s="87"/>
      <c r="Z863" s="87"/>
      <c r="AA863" s="87"/>
      <c r="AB863" s="87"/>
      <c r="AC863" s="87"/>
      <c r="AD863" s="87"/>
      <c r="AE863" s="87"/>
      <c r="AF863" s="87"/>
    </row>
    <row r="864" spans="1:32" s="111" customFormat="1">
      <c r="A864" s="87"/>
      <c r="B864" s="87"/>
      <c r="C864" s="87"/>
      <c r="D864" s="201"/>
      <c r="E864" s="87"/>
      <c r="F864" s="87"/>
      <c r="G864" s="87"/>
      <c r="H864" s="87"/>
      <c r="I864" s="203"/>
      <c r="J864" s="203"/>
      <c r="K864" s="203"/>
      <c r="L864" s="203"/>
      <c r="M864" s="203"/>
      <c r="N864" s="203"/>
      <c r="O864" s="204"/>
      <c r="R864" s="87"/>
      <c r="S864" s="87"/>
      <c r="T864" s="149"/>
      <c r="U864" s="87"/>
      <c r="V864" s="87"/>
      <c r="W864" s="87"/>
      <c r="X864" s="87"/>
      <c r="Y864" s="87"/>
      <c r="Z864" s="87"/>
      <c r="AA864" s="87"/>
      <c r="AB864" s="87"/>
      <c r="AC864" s="87"/>
      <c r="AD864" s="87"/>
      <c r="AE864" s="87"/>
      <c r="AF864" s="87"/>
    </row>
    <row r="865" spans="1:32" s="111" customFormat="1">
      <c r="A865" s="87"/>
      <c r="B865" s="87"/>
      <c r="C865" s="87"/>
      <c r="D865" s="201"/>
      <c r="E865" s="87"/>
      <c r="F865" s="87"/>
      <c r="G865" s="87"/>
      <c r="H865" s="87"/>
      <c r="I865" s="203"/>
      <c r="J865" s="203"/>
      <c r="K865" s="203"/>
      <c r="L865" s="203"/>
      <c r="M865" s="203"/>
      <c r="N865" s="203"/>
      <c r="O865" s="204"/>
      <c r="R865" s="87"/>
      <c r="S865" s="87"/>
      <c r="T865" s="149"/>
      <c r="U865" s="87"/>
      <c r="V865" s="87"/>
      <c r="W865" s="87"/>
      <c r="X865" s="87"/>
      <c r="Y865" s="87"/>
      <c r="Z865" s="87"/>
      <c r="AA865" s="87"/>
      <c r="AB865" s="87"/>
      <c r="AC865" s="87"/>
      <c r="AD865" s="87"/>
      <c r="AE865" s="87"/>
      <c r="AF865" s="87"/>
    </row>
    <row r="866" spans="1:32" s="111" customFormat="1">
      <c r="A866" s="87"/>
      <c r="B866" s="87"/>
      <c r="C866" s="87"/>
      <c r="D866" s="201"/>
      <c r="E866" s="87"/>
      <c r="F866" s="87"/>
      <c r="G866" s="87"/>
      <c r="H866" s="87"/>
      <c r="I866" s="203"/>
      <c r="J866" s="203"/>
      <c r="K866" s="203"/>
      <c r="L866" s="203"/>
      <c r="M866" s="203"/>
      <c r="N866" s="203"/>
      <c r="O866" s="204"/>
      <c r="R866" s="87"/>
      <c r="S866" s="87"/>
      <c r="T866" s="149"/>
      <c r="U866" s="87"/>
      <c r="V866" s="87"/>
      <c r="W866" s="87"/>
      <c r="X866" s="87"/>
      <c r="Y866" s="87"/>
      <c r="Z866" s="87"/>
      <c r="AA866" s="87"/>
      <c r="AB866" s="87"/>
      <c r="AC866" s="87"/>
      <c r="AD866" s="87"/>
      <c r="AE866" s="87"/>
      <c r="AF866" s="87"/>
    </row>
    <row r="867" spans="1:32" s="111" customFormat="1">
      <c r="A867" s="87"/>
      <c r="B867" s="87"/>
      <c r="C867" s="87"/>
      <c r="D867" s="201"/>
      <c r="E867" s="87"/>
      <c r="F867" s="87"/>
      <c r="G867" s="87"/>
      <c r="H867" s="87"/>
      <c r="I867" s="203"/>
      <c r="J867" s="203"/>
      <c r="K867" s="203"/>
      <c r="L867" s="203"/>
      <c r="M867" s="203"/>
      <c r="N867" s="203"/>
      <c r="O867" s="204"/>
      <c r="R867" s="87"/>
      <c r="S867" s="87"/>
      <c r="T867" s="149"/>
      <c r="U867" s="87"/>
      <c r="V867" s="87"/>
      <c r="W867" s="87"/>
      <c r="X867" s="87"/>
      <c r="Y867" s="87"/>
      <c r="Z867" s="87"/>
      <c r="AA867" s="87"/>
      <c r="AB867" s="87"/>
      <c r="AC867" s="87"/>
      <c r="AD867" s="87"/>
      <c r="AE867" s="87"/>
      <c r="AF867" s="87"/>
    </row>
    <row r="868" spans="1:32" s="111" customFormat="1">
      <c r="A868" s="87"/>
      <c r="B868" s="87"/>
      <c r="C868" s="87"/>
      <c r="D868" s="201"/>
      <c r="E868" s="87"/>
      <c r="F868" s="87"/>
      <c r="G868" s="87"/>
      <c r="H868" s="87"/>
      <c r="I868" s="203"/>
      <c r="J868" s="203"/>
      <c r="K868" s="203"/>
      <c r="L868" s="203"/>
      <c r="M868" s="203"/>
      <c r="N868" s="203"/>
      <c r="O868" s="204"/>
      <c r="R868" s="87"/>
      <c r="S868" s="87"/>
      <c r="T868" s="149"/>
      <c r="U868" s="87"/>
      <c r="V868" s="87"/>
      <c r="W868" s="87"/>
      <c r="X868" s="87"/>
      <c r="Y868" s="87"/>
      <c r="Z868" s="87"/>
      <c r="AA868" s="87"/>
      <c r="AB868" s="87"/>
      <c r="AC868" s="87"/>
      <c r="AD868" s="87"/>
      <c r="AE868" s="87"/>
      <c r="AF868" s="87"/>
    </row>
    <row r="869" spans="1:32" s="111" customFormat="1">
      <c r="A869" s="87"/>
      <c r="B869" s="87"/>
      <c r="C869" s="87"/>
      <c r="D869" s="201"/>
      <c r="E869" s="87"/>
      <c r="F869" s="87"/>
      <c r="G869" s="87"/>
      <c r="H869" s="87"/>
      <c r="I869" s="203"/>
      <c r="J869" s="203"/>
      <c r="K869" s="203"/>
      <c r="L869" s="203"/>
      <c r="M869" s="203"/>
      <c r="N869" s="203"/>
      <c r="O869" s="204"/>
      <c r="R869" s="87"/>
      <c r="S869" s="87"/>
      <c r="T869" s="149"/>
      <c r="U869" s="87"/>
      <c r="V869" s="87"/>
      <c r="W869" s="87"/>
      <c r="X869" s="87"/>
      <c r="Y869" s="87"/>
      <c r="Z869" s="87"/>
      <c r="AA869" s="87"/>
      <c r="AB869" s="87"/>
      <c r="AC869" s="87"/>
      <c r="AD869" s="87"/>
      <c r="AE869" s="87"/>
      <c r="AF869" s="87"/>
    </row>
    <row r="870" spans="1:32" s="111" customFormat="1">
      <c r="A870" s="87"/>
      <c r="B870" s="87"/>
      <c r="C870" s="87"/>
      <c r="D870" s="201"/>
      <c r="E870" s="87"/>
      <c r="F870" s="87"/>
      <c r="G870" s="87"/>
      <c r="H870" s="87"/>
      <c r="I870" s="203"/>
      <c r="J870" s="203"/>
      <c r="K870" s="203"/>
      <c r="L870" s="203"/>
      <c r="M870" s="203"/>
      <c r="N870" s="203"/>
      <c r="O870" s="204"/>
      <c r="R870" s="87"/>
      <c r="S870" s="87"/>
      <c r="T870" s="149"/>
      <c r="U870" s="87"/>
      <c r="V870" s="87"/>
      <c r="W870" s="87"/>
      <c r="X870" s="87"/>
      <c r="Y870" s="87"/>
      <c r="Z870" s="87"/>
      <c r="AA870" s="87"/>
      <c r="AB870" s="87"/>
      <c r="AC870" s="87"/>
      <c r="AD870" s="87"/>
      <c r="AE870" s="87"/>
      <c r="AF870" s="87"/>
    </row>
    <row r="871" spans="1:32" s="111" customFormat="1">
      <c r="A871" s="87"/>
      <c r="B871" s="87"/>
      <c r="C871" s="87"/>
      <c r="D871" s="201"/>
      <c r="E871" s="87"/>
      <c r="F871" s="87"/>
      <c r="G871" s="87"/>
      <c r="H871" s="87"/>
      <c r="I871" s="203"/>
      <c r="J871" s="203"/>
      <c r="K871" s="203"/>
      <c r="L871" s="203"/>
      <c r="M871" s="203"/>
      <c r="N871" s="203"/>
      <c r="O871" s="204"/>
      <c r="R871" s="87"/>
      <c r="S871" s="87"/>
      <c r="T871" s="149"/>
      <c r="U871" s="87"/>
      <c r="V871" s="87"/>
      <c r="W871" s="87"/>
      <c r="X871" s="87"/>
      <c r="Y871" s="87"/>
      <c r="Z871" s="87"/>
      <c r="AA871" s="87"/>
      <c r="AB871" s="87"/>
      <c r="AC871" s="87"/>
      <c r="AD871" s="87"/>
      <c r="AE871" s="87"/>
      <c r="AF871" s="87"/>
    </row>
    <row r="872" spans="1:32" s="111" customFormat="1">
      <c r="A872" s="87"/>
      <c r="B872" s="87"/>
      <c r="C872" s="87"/>
      <c r="D872" s="201"/>
      <c r="E872" s="87"/>
      <c r="F872" s="87"/>
      <c r="G872" s="87"/>
      <c r="H872" s="87"/>
      <c r="I872" s="203"/>
      <c r="J872" s="203"/>
      <c r="K872" s="203"/>
      <c r="L872" s="203"/>
      <c r="M872" s="203"/>
      <c r="N872" s="203"/>
      <c r="O872" s="204"/>
      <c r="R872" s="87"/>
      <c r="S872" s="87"/>
      <c r="T872" s="149"/>
      <c r="U872" s="87"/>
      <c r="V872" s="87"/>
      <c r="W872" s="87"/>
      <c r="X872" s="87"/>
      <c r="Y872" s="87"/>
      <c r="Z872" s="87"/>
      <c r="AA872" s="87"/>
      <c r="AB872" s="87"/>
      <c r="AC872" s="87"/>
      <c r="AD872" s="87"/>
      <c r="AE872" s="87"/>
      <c r="AF872" s="87"/>
    </row>
    <row r="873" spans="1:32" s="111" customFormat="1">
      <c r="A873" s="87"/>
      <c r="B873" s="87"/>
      <c r="C873" s="87"/>
      <c r="D873" s="201"/>
      <c r="E873" s="87"/>
      <c r="F873" s="87"/>
      <c r="G873" s="87"/>
      <c r="H873" s="87"/>
      <c r="I873" s="203"/>
      <c r="J873" s="203"/>
      <c r="K873" s="203"/>
      <c r="L873" s="203"/>
      <c r="M873" s="203"/>
      <c r="N873" s="203"/>
      <c r="O873" s="204"/>
      <c r="R873" s="87"/>
      <c r="S873" s="87"/>
      <c r="T873" s="149"/>
      <c r="U873" s="87"/>
      <c r="V873" s="87"/>
      <c r="W873" s="87"/>
      <c r="X873" s="87"/>
      <c r="Y873" s="87"/>
      <c r="Z873" s="87"/>
      <c r="AA873" s="87"/>
      <c r="AB873" s="87"/>
      <c r="AC873" s="87"/>
      <c r="AD873" s="87"/>
      <c r="AE873" s="87"/>
      <c r="AF873" s="87"/>
    </row>
    <row r="874" spans="1:32" s="111" customFormat="1">
      <c r="A874" s="87"/>
      <c r="B874" s="87"/>
      <c r="C874" s="87"/>
      <c r="D874" s="201"/>
      <c r="E874" s="87"/>
      <c r="F874" s="87"/>
      <c r="G874" s="87"/>
      <c r="H874" s="87"/>
      <c r="I874" s="203"/>
      <c r="J874" s="203"/>
      <c r="K874" s="203"/>
      <c r="L874" s="203"/>
      <c r="M874" s="203"/>
      <c r="N874" s="203"/>
      <c r="O874" s="204"/>
      <c r="R874" s="87"/>
      <c r="S874" s="87"/>
      <c r="T874" s="149"/>
      <c r="U874" s="87"/>
      <c r="V874" s="87"/>
      <c r="W874" s="87"/>
      <c r="X874" s="87"/>
      <c r="Y874" s="87"/>
      <c r="Z874" s="87"/>
      <c r="AA874" s="87"/>
      <c r="AB874" s="87"/>
      <c r="AC874" s="87"/>
      <c r="AD874" s="87"/>
      <c r="AE874" s="87"/>
      <c r="AF874" s="87"/>
    </row>
    <row r="875" spans="1:32" s="111" customFormat="1">
      <c r="A875" s="87"/>
      <c r="B875" s="87"/>
      <c r="C875" s="87"/>
      <c r="D875" s="201"/>
      <c r="E875" s="87"/>
      <c r="F875" s="87"/>
      <c r="G875" s="87"/>
      <c r="H875" s="87"/>
      <c r="I875" s="203"/>
      <c r="J875" s="203"/>
      <c r="K875" s="203"/>
      <c r="L875" s="203"/>
      <c r="M875" s="203"/>
      <c r="N875" s="203"/>
      <c r="O875" s="204"/>
      <c r="R875" s="87"/>
      <c r="S875" s="87"/>
      <c r="T875" s="149"/>
      <c r="U875" s="87"/>
      <c r="V875" s="87"/>
      <c r="W875" s="87"/>
      <c r="X875" s="87"/>
      <c r="Y875" s="87"/>
      <c r="Z875" s="87"/>
      <c r="AA875" s="87"/>
      <c r="AB875" s="87"/>
      <c r="AC875" s="87"/>
      <c r="AD875" s="87"/>
      <c r="AE875" s="87"/>
      <c r="AF875" s="87"/>
    </row>
    <row r="876" spans="1:32" s="111" customFormat="1">
      <c r="A876" s="87"/>
      <c r="B876" s="87"/>
      <c r="C876" s="87"/>
      <c r="D876" s="201"/>
      <c r="E876" s="87"/>
      <c r="F876" s="87"/>
      <c r="G876" s="87"/>
      <c r="H876" s="87"/>
      <c r="I876" s="203"/>
      <c r="J876" s="203"/>
      <c r="K876" s="203"/>
      <c r="L876" s="203"/>
      <c r="M876" s="203"/>
      <c r="N876" s="203"/>
      <c r="O876" s="204"/>
      <c r="R876" s="87"/>
      <c r="S876" s="87"/>
      <c r="T876" s="149"/>
      <c r="U876" s="87"/>
      <c r="V876" s="87"/>
      <c r="W876" s="87"/>
      <c r="X876" s="87"/>
      <c r="Y876" s="87"/>
      <c r="Z876" s="87"/>
      <c r="AA876" s="87"/>
      <c r="AB876" s="87"/>
      <c r="AC876" s="87"/>
      <c r="AD876" s="87"/>
      <c r="AE876" s="87"/>
      <c r="AF876" s="87"/>
    </row>
    <row r="877" spans="1:32" s="111" customFormat="1">
      <c r="A877" s="87"/>
      <c r="B877" s="87"/>
      <c r="C877" s="87"/>
      <c r="D877" s="201"/>
      <c r="E877" s="87"/>
      <c r="F877" s="87"/>
      <c r="G877" s="87"/>
      <c r="H877" s="87"/>
      <c r="I877" s="203"/>
      <c r="J877" s="203"/>
      <c r="K877" s="203"/>
      <c r="L877" s="203"/>
      <c r="M877" s="203"/>
      <c r="N877" s="203"/>
      <c r="O877" s="204"/>
      <c r="R877" s="87"/>
      <c r="S877" s="87"/>
      <c r="T877" s="149"/>
      <c r="U877" s="87"/>
      <c r="V877" s="87"/>
      <c r="W877" s="87"/>
      <c r="X877" s="87"/>
      <c r="Y877" s="87"/>
      <c r="Z877" s="87"/>
      <c r="AA877" s="87"/>
      <c r="AB877" s="87"/>
      <c r="AC877" s="87"/>
      <c r="AD877" s="87"/>
      <c r="AE877" s="87"/>
      <c r="AF877" s="87"/>
    </row>
    <row r="878" spans="1:32" s="111" customFormat="1">
      <c r="A878" s="87"/>
      <c r="B878" s="87"/>
      <c r="C878" s="87"/>
      <c r="D878" s="201"/>
      <c r="E878" s="87"/>
      <c r="F878" s="87"/>
      <c r="G878" s="87"/>
      <c r="H878" s="87"/>
      <c r="I878" s="203"/>
      <c r="J878" s="203"/>
      <c r="K878" s="203"/>
      <c r="L878" s="203"/>
      <c r="M878" s="203"/>
      <c r="N878" s="203"/>
      <c r="O878" s="204"/>
      <c r="R878" s="87"/>
      <c r="S878" s="87"/>
      <c r="T878" s="149"/>
      <c r="U878" s="87"/>
      <c r="V878" s="87"/>
      <c r="W878" s="87"/>
      <c r="X878" s="87"/>
      <c r="Y878" s="87"/>
      <c r="Z878" s="87"/>
      <c r="AA878" s="87"/>
      <c r="AB878" s="87"/>
      <c r="AC878" s="87"/>
      <c r="AD878" s="87"/>
      <c r="AE878" s="87"/>
      <c r="AF878" s="87"/>
    </row>
    <row r="879" spans="1:32" s="111" customFormat="1">
      <c r="A879" s="87"/>
      <c r="B879" s="87"/>
      <c r="C879" s="87"/>
      <c r="D879" s="201"/>
      <c r="E879" s="87"/>
      <c r="F879" s="87"/>
      <c r="G879" s="87"/>
      <c r="H879" s="87"/>
      <c r="I879" s="203"/>
      <c r="J879" s="203"/>
      <c r="K879" s="203"/>
      <c r="L879" s="203"/>
      <c r="M879" s="203"/>
      <c r="N879" s="203"/>
      <c r="O879" s="204"/>
      <c r="R879" s="87"/>
      <c r="S879" s="87"/>
      <c r="T879" s="149"/>
      <c r="U879" s="87"/>
      <c r="V879" s="87"/>
      <c r="W879" s="87"/>
      <c r="X879" s="87"/>
      <c r="Y879" s="87"/>
      <c r="Z879" s="87"/>
      <c r="AA879" s="87"/>
      <c r="AB879" s="87"/>
      <c r="AC879" s="87"/>
      <c r="AD879" s="87"/>
      <c r="AE879" s="87"/>
      <c r="AF879" s="87"/>
    </row>
    <row r="880" spans="1:32" s="111" customFormat="1">
      <c r="A880" s="87"/>
      <c r="B880" s="87"/>
      <c r="C880" s="87"/>
      <c r="D880" s="201"/>
      <c r="E880" s="87"/>
      <c r="F880" s="87"/>
      <c r="G880" s="87"/>
      <c r="H880" s="87"/>
      <c r="I880" s="203"/>
      <c r="J880" s="203"/>
      <c r="K880" s="203"/>
      <c r="L880" s="203"/>
      <c r="M880" s="203"/>
      <c r="N880" s="203"/>
      <c r="O880" s="204"/>
      <c r="R880" s="87"/>
      <c r="S880" s="87"/>
      <c r="T880" s="149"/>
      <c r="U880" s="87"/>
      <c r="V880" s="87"/>
      <c r="W880" s="87"/>
      <c r="X880" s="87"/>
      <c r="Y880" s="87"/>
      <c r="Z880" s="87"/>
      <c r="AA880" s="87"/>
      <c r="AB880" s="87"/>
      <c r="AC880" s="87"/>
      <c r="AD880" s="87"/>
      <c r="AE880" s="87"/>
      <c r="AF880" s="87"/>
    </row>
    <row r="881" spans="1:32" s="111" customFormat="1">
      <c r="A881" s="87"/>
      <c r="B881" s="87"/>
      <c r="C881" s="87"/>
      <c r="D881" s="201"/>
      <c r="E881" s="87"/>
      <c r="F881" s="87"/>
      <c r="G881" s="87"/>
      <c r="H881" s="87"/>
      <c r="I881" s="203"/>
      <c r="J881" s="203"/>
      <c r="K881" s="203"/>
      <c r="L881" s="203"/>
      <c r="M881" s="203"/>
      <c r="N881" s="203"/>
      <c r="O881" s="204"/>
      <c r="R881" s="87"/>
      <c r="S881" s="87"/>
      <c r="T881" s="149"/>
      <c r="U881" s="87"/>
      <c r="V881" s="87"/>
      <c r="W881" s="87"/>
      <c r="X881" s="87"/>
      <c r="Y881" s="87"/>
      <c r="Z881" s="87"/>
      <c r="AA881" s="87"/>
      <c r="AB881" s="87"/>
      <c r="AC881" s="87"/>
      <c r="AD881" s="87"/>
      <c r="AE881" s="87"/>
      <c r="AF881" s="87"/>
    </row>
    <row r="882" spans="1:32" s="111" customFormat="1">
      <c r="A882" s="87"/>
      <c r="B882" s="87"/>
      <c r="C882" s="87"/>
      <c r="D882" s="201"/>
      <c r="E882" s="87"/>
      <c r="F882" s="87"/>
      <c r="G882" s="87"/>
      <c r="H882" s="87"/>
      <c r="I882" s="203"/>
      <c r="J882" s="203"/>
      <c r="K882" s="203"/>
      <c r="L882" s="203"/>
      <c r="M882" s="203"/>
      <c r="N882" s="203"/>
      <c r="O882" s="204"/>
      <c r="R882" s="87"/>
      <c r="S882" s="87"/>
      <c r="T882" s="149"/>
      <c r="U882" s="87"/>
      <c r="V882" s="87"/>
      <c r="W882" s="87"/>
      <c r="X882" s="87"/>
      <c r="Y882" s="87"/>
      <c r="Z882" s="87"/>
      <c r="AA882" s="87"/>
      <c r="AB882" s="87"/>
      <c r="AC882" s="87"/>
      <c r="AD882" s="87"/>
      <c r="AE882" s="87"/>
      <c r="AF882" s="87"/>
    </row>
    <row r="883" spans="1:32" s="111" customFormat="1">
      <c r="A883" s="87"/>
      <c r="B883" s="87"/>
      <c r="C883" s="87"/>
      <c r="D883" s="201"/>
      <c r="E883" s="87"/>
      <c r="F883" s="87"/>
      <c r="G883" s="87"/>
      <c r="H883" s="87"/>
      <c r="I883" s="203"/>
      <c r="J883" s="203"/>
      <c r="K883" s="203"/>
      <c r="L883" s="203"/>
      <c r="M883" s="203"/>
      <c r="N883" s="203"/>
      <c r="O883" s="204"/>
      <c r="R883" s="87"/>
      <c r="S883" s="87"/>
      <c r="T883" s="149"/>
      <c r="U883" s="87"/>
      <c r="V883" s="87"/>
      <c r="W883" s="87"/>
      <c r="X883" s="87"/>
      <c r="Y883" s="87"/>
      <c r="Z883" s="87"/>
      <c r="AA883" s="87"/>
      <c r="AB883" s="87"/>
      <c r="AC883" s="87"/>
      <c r="AD883" s="87"/>
      <c r="AE883" s="87"/>
      <c r="AF883" s="87"/>
    </row>
    <row r="884" spans="1:32" s="111" customFormat="1">
      <c r="A884" s="87"/>
      <c r="B884" s="87"/>
      <c r="C884" s="87"/>
      <c r="D884" s="201"/>
      <c r="E884" s="87"/>
      <c r="F884" s="87"/>
      <c r="G884" s="87"/>
      <c r="H884" s="87"/>
      <c r="I884" s="203"/>
      <c r="J884" s="203"/>
      <c r="K884" s="203"/>
      <c r="L884" s="203"/>
      <c r="M884" s="203"/>
      <c r="N884" s="203"/>
      <c r="O884" s="204"/>
      <c r="R884" s="87"/>
      <c r="S884" s="87"/>
      <c r="T884" s="149"/>
      <c r="U884" s="87"/>
      <c r="V884" s="87"/>
      <c r="W884" s="87"/>
      <c r="X884" s="87"/>
      <c r="Y884" s="87"/>
      <c r="Z884" s="87"/>
      <c r="AA884" s="87"/>
      <c r="AB884" s="87"/>
      <c r="AC884" s="87"/>
      <c r="AD884" s="87"/>
      <c r="AE884" s="87"/>
      <c r="AF884" s="87"/>
    </row>
    <row r="885" spans="1:32" s="111" customFormat="1">
      <c r="A885" s="87"/>
      <c r="B885" s="87"/>
      <c r="C885" s="87"/>
      <c r="D885" s="201"/>
      <c r="E885" s="87"/>
      <c r="F885" s="87"/>
      <c r="G885" s="87"/>
      <c r="H885" s="87"/>
      <c r="I885" s="203"/>
      <c r="J885" s="203"/>
      <c r="K885" s="203"/>
      <c r="L885" s="203"/>
      <c r="M885" s="203"/>
      <c r="N885" s="203"/>
      <c r="O885" s="204"/>
      <c r="R885" s="87"/>
      <c r="S885" s="87"/>
      <c r="T885" s="149"/>
      <c r="U885" s="87"/>
      <c r="V885" s="87"/>
      <c r="W885" s="87"/>
      <c r="X885" s="87"/>
      <c r="Y885" s="87"/>
      <c r="Z885" s="87"/>
      <c r="AA885" s="87"/>
      <c r="AB885" s="87"/>
      <c r="AC885" s="87"/>
      <c r="AD885" s="87"/>
      <c r="AE885" s="87"/>
      <c r="AF885" s="87"/>
    </row>
    <row r="886" spans="1:32" s="111" customFormat="1">
      <c r="A886" s="87"/>
      <c r="B886" s="87"/>
      <c r="C886" s="87"/>
      <c r="D886" s="201"/>
      <c r="E886" s="87"/>
      <c r="F886" s="87"/>
      <c r="G886" s="87"/>
      <c r="H886" s="87"/>
      <c r="I886" s="203"/>
      <c r="J886" s="203"/>
      <c r="K886" s="203"/>
      <c r="L886" s="203"/>
      <c r="M886" s="203"/>
      <c r="N886" s="203"/>
      <c r="O886" s="204"/>
      <c r="R886" s="87"/>
      <c r="S886" s="87"/>
      <c r="T886" s="149"/>
      <c r="U886" s="87"/>
      <c r="V886" s="87"/>
      <c r="W886" s="87"/>
      <c r="X886" s="87"/>
      <c r="Y886" s="87"/>
      <c r="Z886" s="87"/>
      <c r="AA886" s="87"/>
      <c r="AB886" s="87"/>
      <c r="AC886" s="87"/>
      <c r="AD886" s="87"/>
      <c r="AE886" s="87"/>
      <c r="AF886" s="87"/>
    </row>
    <row r="888" spans="1:32">
      <c r="G888" s="187"/>
    </row>
    <row r="893" spans="1:32">
      <c r="G893" s="207"/>
    </row>
    <row r="894" spans="1:32">
      <c r="G894" s="207"/>
    </row>
    <row r="895" spans="1:32">
      <c r="G895" s="207"/>
    </row>
    <row r="896" spans="1:32">
      <c r="G896" s="207"/>
    </row>
    <row r="897" spans="7:7">
      <c r="G897" s="207"/>
    </row>
    <row r="898" spans="7:7">
      <c r="G898" s="207"/>
    </row>
    <row r="899" spans="7:7">
      <c r="G899" s="207"/>
    </row>
    <row r="901" spans="7:7">
      <c r="G901" s="207"/>
    </row>
    <row r="902" spans="7:7">
      <c r="G902" s="207"/>
    </row>
    <row r="903" spans="7:7">
      <c r="G903" s="207"/>
    </row>
    <row r="904" spans="7:7">
      <c r="G904" s="207"/>
    </row>
    <row r="905" spans="7:7">
      <c r="G905" s="207"/>
    </row>
    <row r="906" spans="7:7">
      <c r="G906" s="207"/>
    </row>
    <row r="907" spans="7:7">
      <c r="G907" s="208"/>
    </row>
    <row r="908" spans="7:7">
      <c r="G908" s="208"/>
    </row>
    <row r="909" spans="7:7">
      <c r="G909" s="208"/>
    </row>
  </sheetData>
  <autoFilter ref="P7:P838" xr:uid="{00000000-0009-0000-0000-000005000000}"/>
  <mergeCells count="49">
    <mergeCell ref="O634:O635"/>
    <mergeCell ref="O638:O639"/>
    <mergeCell ref="O648:O649"/>
    <mergeCell ref="O592:O593"/>
    <mergeCell ref="O605:O606"/>
    <mergeCell ref="O609:O610"/>
    <mergeCell ref="O622:O623"/>
    <mergeCell ref="O626:O627"/>
    <mergeCell ref="O630:O631"/>
    <mergeCell ref="O589:O590"/>
    <mergeCell ref="O406:O407"/>
    <mergeCell ref="O413:O414"/>
    <mergeCell ref="O428:O429"/>
    <mergeCell ref="O492:O493"/>
    <mergeCell ref="O504:O505"/>
    <mergeCell ref="O532:O533"/>
    <mergeCell ref="O536:O537"/>
    <mergeCell ref="O543:O544"/>
    <mergeCell ref="O559:O560"/>
    <mergeCell ref="O575:O576"/>
    <mergeCell ref="O585:O586"/>
    <mergeCell ref="O390:O391"/>
    <mergeCell ref="O305:O306"/>
    <mergeCell ref="O309:O310"/>
    <mergeCell ref="O313:O314"/>
    <mergeCell ref="O327:O328"/>
    <mergeCell ref="O331:O332"/>
    <mergeCell ref="O335:O336"/>
    <mergeCell ref="O339:O340"/>
    <mergeCell ref="O346:O347"/>
    <mergeCell ref="O363:O364"/>
    <mergeCell ref="O373:O374"/>
    <mergeCell ref="O383:O384"/>
    <mergeCell ref="O301:O302"/>
    <mergeCell ref="A2:O2"/>
    <mergeCell ref="A3:A4"/>
    <mergeCell ref="B3:B4"/>
    <mergeCell ref="C3:C4"/>
    <mergeCell ref="D3:D4"/>
    <mergeCell ref="E3:H3"/>
    <mergeCell ref="I3:L3"/>
    <mergeCell ref="M3:M4"/>
    <mergeCell ref="N3:N4"/>
    <mergeCell ref="O3:O4"/>
    <mergeCell ref="O157:O158"/>
    <mergeCell ref="O163:O164"/>
    <mergeCell ref="O195:O196"/>
    <mergeCell ref="O204:O205"/>
    <mergeCell ref="O226:O227"/>
  </mergeCells>
  <conditionalFormatting sqref="K814:K818">
    <cfRule type="cellIs" dxfId="3" priority="4" operator="equal">
      <formula>0</formula>
    </cfRule>
  </conditionalFormatting>
  <conditionalFormatting sqref="K680:L681">
    <cfRule type="cellIs" dxfId="2" priority="3" operator="equal">
      <formula>0</formula>
    </cfRule>
  </conditionalFormatting>
  <conditionalFormatting sqref="O309 O335 O346 O363 O390 O406 O413 O428 O504 O532 O559 O575 O585 P2:XFD2 D196:N196 D205:N205 D305:N306 D309:N310 D334:O334 D338:O338 D366:O373 D384:N384 D390:N391 D493:N493 D504:N505 D532:N533 D536:N537 D543:N544 D559:N560 D588:O588 D591:O591 D589:N590 D592:N593 D622:N623 D638:N639 D648:N649 D164:N164 D302:N302 A2 A1:XFD1 A3:XFD6 E156:O156 D303:O304 D307:O308 D311:O312 D313:N315 D329:O330 D331:N333 D335:N337 D339:N341 D346:N348 D362:O362 A361:O361 D363:N365 D374:N375 D406:N408 D413:N415 D428:N430 D416:O427 D409:O412 D376:O383 D342:O345 D392:O405 D385:O389 A362:C441 D575:N577 D534:O535 D494:O503 A584:O584 D578:O583 D585:N587 D506:O531 D538:O542 D545:O558 D561:O574 D227:N229 D594:XFD594 D624:O625 D628:O629 D632:O633 D636:O637 D640:O647 D7:XFD7 R23:U23 Q27 Q24 Q29:XFD143 D9:P143 D153:O155 D230:O244 D245:XFD245 D431:O440 P302:XFD440 D441:XFD441 D650:O660 D603:O604 P603:XFD660 D698:O708 P698:XFD742 D8:Q8 V8:XFD28 Q13:Q21 Q9:Q11 A709:O742 L743:N743 D661:XFD662 D159:O163 D158:N158 O592 D607:O608 D605:N606 O605 D611:O621 D609:N610 O622 D626:N627 O626 D630:N631 O630 D634:N635 O634 O638 O648 O305 O313 D316:O326 D327:N328 O327 O331 O339 D349:O360 O536 O543 O589 O609 D144:XFD147 D151:XFD152 M148:XFD150 A7:C147 A148:B150 D150 F150:K150 E148:F149 H148:K149 M249:XFD250 A246:XFD248 A249:B250 E249:F250 H249:K250 D299:XFD301 A299:C360 M297:XFD298 A297:B298 E297:F298 H297:K298 M445:XFD446 A442:XFD444 A445:B446 E445:F446 H445:K446 M465:XFD466 A447:XFD464 A465:B466 E465:F466 H465:K466 D490:XFD492 A490:C583 M488:XFD489 A467:XFD487 A488:B489 E488:F489 H488:K489 A585:C594 P493:XFD593 A600:C662 D600:XFD602 M598:XFD599 A595:XFD597 A598:B599 E598:F599 H598:K599 M666:XFD667 A663:XFD665 A666:B667 E666:F667 H666:K667 D695:XFD697 A695:C708 M693:XFD694 A668:XFD692 A693:B694 E693:F694 H693:K694 M749:XFD750 A744:XFD748 A749:B750 E749:F750 H749:K750 M759:XFD760 A751:XFD758 A759:B760 E759:F760 H759:K760 M801:XFD802 A761:XFD800 A801:B802 E801:F802 H801:K802 M810:XFD811 A803:XFD809 A810:B811 E810:F811 H810:K811 M823:XFD824 A823:B824 E823:F824 H823:K824 M853:XFD854 A825:XFD841 A853:B854 E853:F854 H853:K854 A812:XFD822 D157:O157 D165:O195 D197:O204 D206:O226 P153:XFD244 A151:C245 M842:XFD843 A842:B843 E842:F843 H842:K843 A855:XFD1048576 A844:XFD847 E848:XFD849 A848:C849 A851:XFD852 A850 C850:XFD850 R8:U21 A251:XFD296">
    <cfRule type="expression" dxfId="1" priority="2">
      <formula>ROW()=CELL("ROW")</formula>
    </cfRule>
  </conditionalFormatting>
  <conditionalFormatting sqref="A743:K743 O743:XFD743">
    <cfRule type="expression" dxfId="0" priority="1">
      <formula>ROW()=CELL("ROW")</formula>
    </cfRule>
  </conditionalFormatting>
  <pageMargins left="0.19685039370078741" right="0.11811023622047245" top="0.55118110236220474" bottom="0.35433070866141736" header="0.31496062992125984" footer="0.31496062992125984"/>
  <pageSetup paperSize="9" scale="69" fitToHeight="81" orientation="landscape" horizontalDpi="300" verticalDpi="300" r:id="rId1"/>
  <headerFooter>
    <oddFooter>&amp;RPage No &amp;P</oddFooter>
  </headerFooter>
  <rowBreaks count="28" manualBreakCount="28">
    <brk id="132" max="14" man="1"/>
    <brk id="150" max="14" man="1"/>
    <brk id="180" max="14" man="1"/>
    <brk id="251" max="14" man="1"/>
    <brk id="275" max="14" man="1"/>
    <brk id="299" max="14" man="1"/>
    <brk id="345" max="14" man="1"/>
    <brk id="424" max="14" man="1"/>
    <brk id="447" max="14" man="1"/>
    <brk id="467" max="14" man="1"/>
    <brk id="490" max="14" man="1"/>
    <brk id="522" max="14" man="1"/>
    <brk id="546" max="14" man="1"/>
    <brk id="571" max="14" man="1"/>
    <brk id="581" max="14" man="1"/>
    <brk id="600" max="14" man="1"/>
    <brk id="624" max="14" man="1"/>
    <brk id="668" max="14" man="1"/>
    <brk id="695" max="14" man="1"/>
    <brk id="751" max="14" man="1"/>
    <brk id="761" max="14" man="1"/>
    <brk id="778" max="14" man="1"/>
    <brk id="791" max="14" man="1"/>
    <brk id="803" max="14" man="1"/>
    <brk id="812" max="14" man="1"/>
    <brk id="816" max="14" man="1"/>
    <brk id="825" max="14" man="1"/>
    <brk id="843" max="14"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2:L54"/>
  <sheetViews>
    <sheetView view="pageBreakPreview" topLeftCell="A17" zoomScale="88" zoomScaleSheetLayoutView="88" workbookViewId="0">
      <selection activeCell="F14" sqref="F14"/>
    </sheetView>
  </sheetViews>
  <sheetFormatPr defaultColWidth="9.33203125" defaultRowHeight="13.8"/>
  <cols>
    <col min="1" max="1" width="9.33203125" style="12"/>
    <col min="2" max="2" width="5.44140625" style="12" bestFit="1" customWidth="1"/>
    <col min="3" max="3" width="44.77734375" style="12" customWidth="1"/>
    <col min="4" max="4" width="7.6640625" style="12" customWidth="1"/>
    <col min="5" max="5" width="23.44140625" style="12" customWidth="1"/>
    <col min="6" max="8" width="14.77734375" style="12" customWidth="1"/>
    <col min="9" max="9" width="24.77734375" style="12" customWidth="1"/>
    <col min="10" max="11" width="9.33203125" style="12"/>
    <col min="12" max="12" width="11.21875" style="12" bestFit="1" customWidth="1"/>
    <col min="13" max="16384" width="9.33203125" style="12"/>
  </cols>
  <sheetData>
    <row r="2" spans="2:10" ht="27" customHeight="1">
      <c r="B2" s="756" t="s">
        <v>793</v>
      </c>
      <c r="C2" s="756"/>
      <c r="D2" s="756"/>
      <c r="E2" s="756"/>
      <c r="F2" s="756"/>
      <c r="G2" s="756"/>
      <c r="H2" s="756"/>
      <c r="I2" s="756"/>
    </row>
    <row r="3" spans="2:10" ht="37.950000000000003" customHeight="1">
      <c r="B3" s="753" t="s">
        <v>268</v>
      </c>
      <c r="C3" s="754"/>
      <c r="D3" s="754"/>
      <c r="E3" s="754"/>
      <c r="F3" s="754"/>
      <c r="G3" s="754"/>
      <c r="H3" s="754"/>
      <c r="I3" s="755"/>
    </row>
    <row r="4" spans="2:10" ht="27.6">
      <c r="B4" s="13" t="s">
        <v>208</v>
      </c>
      <c r="C4" s="14" t="s">
        <v>247</v>
      </c>
      <c r="D4" s="14"/>
      <c r="E4" s="14" t="s">
        <v>248</v>
      </c>
      <c r="F4" s="14" t="s">
        <v>249</v>
      </c>
      <c r="G4" s="14" t="s">
        <v>250</v>
      </c>
      <c r="H4" s="14" t="s">
        <v>251</v>
      </c>
      <c r="I4" s="14" t="s">
        <v>252</v>
      </c>
      <c r="J4" s="15"/>
    </row>
    <row r="5" spans="2:10" ht="20.55" customHeight="1">
      <c r="B5" s="13"/>
      <c r="C5" s="14" t="s">
        <v>799</v>
      </c>
      <c r="D5" s="14"/>
      <c r="E5" s="14"/>
      <c r="F5" s="14"/>
      <c r="G5" s="14"/>
      <c r="H5" s="14"/>
      <c r="I5" s="14"/>
      <c r="J5" s="15"/>
    </row>
    <row r="6" spans="2:10">
      <c r="B6" s="16">
        <v>1</v>
      </c>
      <c r="C6" s="17" t="s">
        <v>197</v>
      </c>
      <c r="D6" s="17"/>
      <c r="E6" s="18">
        <f ca="1">'Revised Estimate-SECTIONS'!R7</f>
        <v>26018225</v>
      </c>
      <c r="F6" s="18">
        <f ca="1">'Revised Estimate-SECTIONS'!S7</f>
        <v>25908225</v>
      </c>
      <c r="G6" s="18">
        <f ca="1">IF(F6&gt;E6,F6-E6,0)</f>
        <v>0</v>
      </c>
      <c r="H6" s="18">
        <f ca="1">IF(F6&lt;E6,E6-F6,0)</f>
        <v>110000</v>
      </c>
      <c r="I6" s="17"/>
      <c r="J6" s="15"/>
    </row>
    <row r="7" spans="2:10">
      <c r="B7" s="16">
        <v>2</v>
      </c>
      <c r="C7" s="17" t="s">
        <v>253</v>
      </c>
      <c r="D7" s="17"/>
      <c r="E7" s="18">
        <f ca="1">'Revised Estimate-SECTIONS'!R8</f>
        <v>7431553</v>
      </c>
      <c r="F7" s="18">
        <f ca="1">'Revised Estimate-SECTIONS'!S8</f>
        <v>5612831</v>
      </c>
      <c r="G7" s="18">
        <f t="shared" ref="G7:G13" ca="1" si="0">IF(F7&gt;E7,F7-E7,0)</f>
        <v>0</v>
      </c>
      <c r="H7" s="18">
        <f t="shared" ref="H7:H13" ca="1" si="1">IF(F7&lt;E7,E7-F7,0)</f>
        <v>1818722</v>
      </c>
      <c r="I7" s="17"/>
      <c r="J7" s="15"/>
    </row>
    <row r="8" spans="2:10">
      <c r="B8" s="16">
        <v>3</v>
      </c>
      <c r="C8" s="17" t="s">
        <v>254</v>
      </c>
      <c r="D8" s="17"/>
      <c r="E8" s="18">
        <f ca="1">'Revised Estimate-SECTIONS'!R9</f>
        <v>204480</v>
      </c>
      <c r="F8" s="18">
        <f ca="1">'Revised Estimate-SECTIONS'!S9</f>
        <v>126489</v>
      </c>
      <c r="G8" s="18">
        <f t="shared" ca="1" si="0"/>
        <v>0</v>
      </c>
      <c r="H8" s="18">
        <f t="shared" ca="1" si="1"/>
        <v>77991</v>
      </c>
      <c r="I8" s="17"/>
      <c r="J8" s="15"/>
    </row>
    <row r="9" spans="2:10">
      <c r="B9" s="16">
        <v>4</v>
      </c>
      <c r="C9" s="17" t="s">
        <v>255</v>
      </c>
      <c r="D9" s="17"/>
      <c r="E9" s="18">
        <f ca="1">'Revised Estimate-SECTIONS'!R10</f>
        <v>3732008</v>
      </c>
      <c r="F9" s="18">
        <f ca="1">'Revised Estimate-SECTIONS'!S10</f>
        <v>4027908</v>
      </c>
      <c r="G9" s="18">
        <f t="shared" ca="1" si="0"/>
        <v>295900</v>
      </c>
      <c r="H9" s="18">
        <f t="shared" ca="1" si="1"/>
        <v>0</v>
      </c>
      <c r="I9" s="17"/>
      <c r="J9" s="15"/>
    </row>
    <row r="10" spans="2:10">
      <c r="B10" s="16">
        <v>5</v>
      </c>
      <c r="C10" s="17" t="s">
        <v>256</v>
      </c>
      <c r="D10" s="17"/>
      <c r="E10" s="18">
        <f ca="1">'Revised Estimate-SECTIONS'!R11</f>
        <v>827000</v>
      </c>
      <c r="F10" s="18">
        <f ca="1">'Revised Estimate-SECTIONS'!S11</f>
        <v>827000</v>
      </c>
      <c r="G10" s="18">
        <f t="shared" ca="1" si="0"/>
        <v>0</v>
      </c>
      <c r="H10" s="18">
        <f t="shared" ca="1" si="1"/>
        <v>0</v>
      </c>
      <c r="I10" s="17"/>
      <c r="J10" s="15"/>
    </row>
    <row r="11" spans="2:10">
      <c r="B11" s="16">
        <v>6</v>
      </c>
      <c r="C11" s="17" t="s">
        <v>257</v>
      </c>
      <c r="D11" s="17"/>
      <c r="E11" s="18">
        <f ca="1">'Revised Estimate-SECTIONS'!R12</f>
        <v>735880</v>
      </c>
      <c r="F11" s="18">
        <f ca="1">'Revised Estimate-SECTIONS'!S12</f>
        <v>735880</v>
      </c>
      <c r="G11" s="18">
        <f t="shared" ca="1" si="0"/>
        <v>0</v>
      </c>
      <c r="H11" s="18">
        <f t="shared" ca="1" si="1"/>
        <v>0</v>
      </c>
      <c r="I11" s="17"/>
      <c r="J11" s="15"/>
    </row>
    <row r="12" spans="2:10">
      <c r="B12" s="16">
        <v>7</v>
      </c>
      <c r="C12" s="17" t="s">
        <v>258</v>
      </c>
      <c r="D12" s="17"/>
      <c r="E12" s="18">
        <f ca="1">'Revised Estimate-SECTIONS'!R13</f>
        <v>3879885</v>
      </c>
      <c r="F12" s="18">
        <f ca="1">'Revised Estimate-SECTIONS'!S13</f>
        <v>3839121</v>
      </c>
      <c r="G12" s="18">
        <f t="shared" ca="1" si="0"/>
        <v>0</v>
      </c>
      <c r="H12" s="18">
        <f t="shared" ca="1" si="1"/>
        <v>40764</v>
      </c>
      <c r="I12" s="17"/>
      <c r="J12" s="15"/>
    </row>
    <row r="13" spans="2:10">
      <c r="B13" s="16">
        <v>8</v>
      </c>
      <c r="C13" s="17" t="s">
        <v>259</v>
      </c>
      <c r="D13" s="17"/>
      <c r="E13" s="18">
        <f ca="1">'Revised Estimate-SECTIONS'!R14</f>
        <v>1025822</v>
      </c>
      <c r="F13" s="18">
        <f ca="1">'Revised Estimate-SECTIONS'!S14</f>
        <v>1159401.6000000001</v>
      </c>
      <c r="G13" s="18">
        <f t="shared" ca="1" si="0"/>
        <v>133579.60000000009</v>
      </c>
      <c r="H13" s="18">
        <f t="shared" ca="1" si="1"/>
        <v>0</v>
      </c>
      <c r="I13" s="17"/>
      <c r="J13" s="15"/>
    </row>
    <row r="14" spans="2:10">
      <c r="B14" s="16"/>
      <c r="C14" s="24" t="s">
        <v>279</v>
      </c>
      <c r="D14" s="24"/>
      <c r="E14" s="19">
        <f ca="1">SUM(E6:E13)</f>
        <v>43854853</v>
      </c>
      <c r="F14" s="19">
        <f t="shared" ref="F14:H14" ca="1" si="2">SUM(F6:F13)</f>
        <v>42236855.600000001</v>
      </c>
      <c r="G14" s="19">
        <f t="shared" ca="1" si="2"/>
        <v>429479.60000000009</v>
      </c>
      <c r="H14" s="19">
        <f t="shared" ca="1" si="2"/>
        <v>2047477</v>
      </c>
      <c r="I14" s="17"/>
      <c r="J14" s="15"/>
    </row>
    <row r="15" spans="2:10" ht="19.95" customHeight="1">
      <c r="B15" s="16"/>
      <c r="C15" s="14" t="s">
        <v>800</v>
      </c>
      <c r="D15" s="24"/>
      <c r="E15" s="19"/>
      <c r="F15" s="19"/>
      <c r="G15" s="19"/>
      <c r="H15" s="19"/>
      <c r="I15" s="17"/>
      <c r="J15" s="15"/>
    </row>
    <row r="16" spans="2:10">
      <c r="B16" s="16">
        <v>9</v>
      </c>
      <c r="C16" s="17" t="s">
        <v>260</v>
      </c>
      <c r="D16" s="17"/>
      <c r="E16" s="18">
        <f ca="1">'Revised Estimate-SECTIONS'!R15</f>
        <v>0</v>
      </c>
      <c r="F16" s="18">
        <f ca="1">'Revised Estimate-SECTIONS'!S15</f>
        <v>931300</v>
      </c>
      <c r="G16" s="18">
        <f ca="1">IF(F16&gt;E16,F16-E16,0)</f>
        <v>931300</v>
      </c>
      <c r="H16" s="18">
        <f ca="1">IF(F16&lt;E16,E16-F16,0)</f>
        <v>0</v>
      </c>
      <c r="I16" s="17"/>
      <c r="J16" s="15"/>
    </row>
    <row r="17" spans="2:12">
      <c r="B17" s="16">
        <v>10</v>
      </c>
      <c r="C17" s="17" t="s">
        <v>261</v>
      </c>
      <c r="D17" s="17"/>
      <c r="E17" s="18">
        <f ca="1">'Revised Estimate-SECTIONS'!R16</f>
        <v>0</v>
      </c>
      <c r="F17" s="18">
        <f ca="1">'Revised Estimate-SECTIONS'!S16</f>
        <v>1900227</v>
      </c>
      <c r="G17" s="18">
        <f t="shared" ref="G17:G22" ca="1" si="3">IF(F17&gt;E17,F17-E17,0)</f>
        <v>1900227</v>
      </c>
      <c r="H17" s="18">
        <f t="shared" ref="H17:H22" ca="1" si="4">IF(F17&lt;E17,E17-F17,0)</f>
        <v>0</v>
      </c>
      <c r="I17" s="17"/>
      <c r="J17" s="15"/>
    </row>
    <row r="18" spans="2:12">
      <c r="B18" s="16">
        <v>11</v>
      </c>
      <c r="C18" s="17" t="s">
        <v>262</v>
      </c>
      <c r="D18" s="17"/>
      <c r="E18" s="18">
        <f ca="1">'Revised Estimate-SECTIONS'!R17</f>
        <v>0</v>
      </c>
      <c r="F18" s="18">
        <f ca="1">'Revised Estimate-SECTIONS'!S17</f>
        <v>21690</v>
      </c>
      <c r="G18" s="18">
        <f t="shared" ca="1" si="3"/>
        <v>21690</v>
      </c>
      <c r="H18" s="18">
        <f t="shared" ca="1" si="4"/>
        <v>0</v>
      </c>
      <c r="I18" s="17"/>
      <c r="J18" s="15"/>
    </row>
    <row r="19" spans="2:12">
      <c r="B19" s="16">
        <v>12</v>
      </c>
      <c r="C19" s="17" t="s">
        <v>263</v>
      </c>
      <c r="D19" s="17"/>
      <c r="E19" s="18">
        <f ca="1">'Revised Estimate-SECTIONS'!R18</f>
        <v>0</v>
      </c>
      <c r="F19" s="18">
        <f ca="1">'Revised Estimate-SECTIONS'!S18</f>
        <v>458203.1</v>
      </c>
      <c r="G19" s="18">
        <f t="shared" ca="1" si="3"/>
        <v>458203.1</v>
      </c>
      <c r="H19" s="18">
        <f t="shared" ca="1" si="4"/>
        <v>0</v>
      </c>
      <c r="I19" s="17"/>
      <c r="J19" s="15"/>
    </row>
    <row r="20" spans="2:12">
      <c r="B20" s="16">
        <v>13</v>
      </c>
      <c r="C20" s="17" t="s">
        <v>264</v>
      </c>
      <c r="D20" s="17"/>
      <c r="E20" s="18">
        <f ca="1">'Revised Estimate-SECTIONS'!R19</f>
        <v>0</v>
      </c>
      <c r="F20" s="18">
        <f ca="1">'Revised Estimate-SECTIONS'!S19</f>
        <v>291366</v>
      </c>
      <c r="G20" s="18">
        <f t="shared" ca="1" si="3"/>
        <v>291366</v>
      </c>
      <c r="H20" s="18">
        <f t="shared" ca="1" si="4"/>
        <v>0</v>
      </c>
      <c r="I20" s="17"/>
      <c r="J20" s="15"/>
    </row>
    <row r="21" spans="2:12">
      <c r="B21" s="16">
        <v>14</v>
      </c>
      <c r="C21" s="17" t="s">
        <v>265</v>
      </c>
      <c r="D21" s="17"/>
      <c r="E21" s="18">
        <f ca="1">'Revised Estimate-SECTIONS'!R20</f>
        <v>0</v>
      </c>
      <c r="F21" s="18">
        <f ca="1">'Revised Estimate-SECTIONS'!S20</f>
        <v>120788</v>
      </c>
      <c r="G21" s="18">
        <f t="shared" ca="1" si="3"/>
        <v>120788</v>
      </c>
      <c r="H21" s="18">
        <f t="shared" ca="1" si="4"/>
        <v>0</v>
      </c>
      <c r="I21" s="17"/>
      <c r="J21" s="15"/>
    </row>
    <row r="22" spans="2:12">
      <c r="B22" s="16">
        <v>15</v>
      </c>
      <c r="C22" s="17" t="s">
        <v>266</v>
      </c>
      <c r="D22" s="17"/>
      <c r="E22" s="18">
        <f ca="1">'Revised Estimate-SECTIONS'!R21</f>
        <v>0</v>
      </c>
      <c r="F22" s="18">
        <f ca="1">'Revised Estimate-SECTIONS'!S21</f>
        <v>832620</v>
      </c>
      <c r="G22" s="18">
        <f t="shared" ca="1" si="3"/>
        <v>832620</v>
      </c>
      <c r="H22" s="18">
        <f t="shared" ca="1" si="4"/>
        <v>0</v>
      </c>
      <c r="I22" s="17"/>
      <c r="J22" s="15"/>
    </row>
    <row r="23" spans="2:12">
      <c r="B23" s="16"/>
      <c r="C23" s="24" t="s">
        <v>280</v>
      </c>
      <c r="D23" s="24"/>
      <c r="E23" s="19">
        <f ca="1">SUM(E16:E22)</f>
        <v>0</v>
      </c>
      <c r="F23" s="19">
        <f ca="1">SUM(F16:F22)</f>
        <v>4556194.0999999996</v>
      </c>
      <c r="G23" s="19">
        <f t="shared" ref="G23:H23" ca="1" si="5">SUM(G16:G22)</f>
        <v>4556194.0999999996</v>
      </c>
      <c r="H23" s="19">
        <f t="shared" ca="1" si="5"/>
        <v>0</v>
      </c>
      <c r="I23" s="17"/>
      <c r="J23" s="15"/>
    </row>
    <row r="24" spans="2:12">
      <c r="B24" s="16"/>
      <c r="C24" s="25" t="s">
        <v>281</v>
      </c>
      <c r="D24" s="25"/>
      <c r="E24" s="19">
        <f ca="1">SUM(E23,E14)</f>
        <v>43854853</v>
      </c>
      <c r="F24" s="19">
        <f ca="1">SUM(F23,F14)</f>
        <v>46793049.700000003</v>
      </c>
      <c r="G24" s="19">
        <f t="shared" ref="G24:H24" ca="1" si="6">SUM(G23,G14)</f>
        <v>4985673.6999999993</v>
      </c>
      <c r="H24" s="19">
        <f t="shared" ca="1" si="6"/>
        <v>2047477</v>
      </c>
      <c r="I24" s="17"/>
      <c r="J24" s="15"/>
      <c r="L24" s="301"/>
    </row>
    <row r="25" spans="2:12">
      <c r="B25" s="16"/>
      <c r="C25" s="25" t="s">
        <v>587</v>
      </c>
      <c r="D25" s="25"/>
      <c r="E25" s="18">
        <f ca="1">E24*18%</f>
        <v>7893873.54</v>
      </c>
      <c r="F25" s="18">
        <f t="shared" ref="F25" ca="1" si="7">F24*18%</f>
        <v>8422748.9460000005</v>
      </c>
      <c r="G25" s="18">
        <f t="shared" ref="G25" ca="1" si="8">ROUND(IF(F25&gt;E25,F25-E25,0),0)</f>
        <v>528875</v>
      </c>
      <c r="H25" s="18">
        <f t="shared" ref="H25" ca="1" si="9">ROUND(IF(F25&lt;E25,E25-F25,0),0)</f>
        <v>0</v>
      </c>
      <c r="I25" s="17"/>
      <c r="J25" s="15"/>
    </row>
    <row r="26" spans="2:12">
      <c r="B26" s="16"/>
      <c r="C26" s="25" t="s">
        <v>532</v>
      </c>
      <c r="D26" s="25"/>
      <c r="E26" s="19">
        <f ca="1">SUM(E24:E25)</f>
        <v>51748726.539999999</v>
      </c>
      <c r="F26" s="19">
        <f t="shared" ref="F26:H26" ca="1" si="10">SUM(F24:F25)</f>
        <v>55215798.646000005</v>
      </c>
      <c r="G26" s="19">
        <f t="shared" ca="1" si="10"/>
        <v>5514548.6999999993</v>
      </c>
      <c r="H26" s="19">
        <f t="shared" ca="1" si="10"/>
        <v>2047477</v>
      </c>
      <c r="I26" s="17"/>
      <c r="J26" s="15"/>
    </row>
    <row r="27" spans="2:12" ht="27.6">
      <c r="B27" s="16">
        <v>16</v>
      </c>
      <c r="C27" s="21" t="s">
        <v>269</v>
      </c>
      <c r="D27" s="76">
        <v>0.01</v>
      </c>
      <c r="E27" s="18"/>
      <c r="F27" s="18">
        <f ca="1">F24*D27</f>
        <v>467930.49700000003</v>
      </c>
      <c r="G27" s="18">
        <f ca="1">IF(F27&gt;E27,F27-E27,0)</f>
        <v>467930.49700000003</v>
      </c>
      <c r="H27" s="18">
        <f t="shared" ref="H27:H32" ca="1" si="11">IF(F27&lt;E27,E27-F27,0)</f>
        <v>0</v>
      </c>
      <c r="I27" s="17"/>
      <c r="J27" s="15"/>
    </row>
    <row r="28" spans="2:12" ht="27.6">
      <c r="B28" s="16">
        <v>17</v>
      </c>
      <c r="C28" s="21" t="s">
        <v>270</v>
      </c>
      <c r="D28" s="77">
        <v>1E-3</v>
      </c>
      <c r="E28" s="18"/>
      <c r="F28" s="18">
        <f ca="1">F24*D28</f>
        <v>46793.049700000003</v>
      </c>
      <c r="G28" s="18">
        <f t="shared" ref="G28:G32" ca="1" si="12">IF(F28&gt;E28,F28-E28,0)</f>
        <v>46793.049700000003</v>
      </c>
      <c r="H28" s="18">
        <f t="shared" ca="1" si="11"/>
        <v>0</v>
      </c>
      <c r="I28" s="17"/>
      <c r="J28" s="15"/>
    </row>
    <row r="29" spans="2:12" ht="27.6">
      <c r="B29" s="16">
        <v>18</v>
      </c>
      <c r="C29" s="21" t="s">
        <v>271</v>
      </c>
      <c r="D29" s="78"/>
      <c r="E29" s="18"/>
      <c r="F29" s="18">
        <f>seignorage!T18</f>
        <v>308</v>
      </c>
      <c r="G29" s="18">
        <f t="shared" si="12"/>
        <v>308</v>
      </c>
      <c r="H29" s="18">
        <f t="shared" si="11"/>
        <v>0</v>
      </c>
      <c r="I29" s="17"/>
      <c r="J29" s="15"/>
    </row>
    <row r="30" spans="2:12" ht="27.6">
      <c r="B30" s="16">
        <v>19</v>
      </c>
      <c r="C30" s="21" t="s">
        <v>272</v>
      </c>
      <c r="D30" s="76">
        <v>0.3</v>
      </c>
      <c r="E30" s="18"/>
      <c r="F30" s="18">
        <f>F29*D30</f>
        <v>92.399999999999991</v>
      </c>
      <c r="G30" s="18">
        <f t="shared" si="12"/>
        <v>92.399999999999991</v>
      </c>
      <c r="H30" s="18">
        <f t="shared" si="11"/>
        <v>0</v>
      </c>
      <c r="I30" s="17"/>
      <c r="J30" s="15"/>
    </row>
    <row r="31" spans="2:12" ht="27.6">
      <c r="B31" s="16">
        <v>20</v>
      </c>
      <c r="C31" s="21" t="s">
        <v>273</v>
      </c>
      <c r="D31" s="76">
        <v>0.02</v>
      </c>
      <c r="E31" s="18"/>
      <c r="F31" s="18">
        <f>F29*D31</f>
        <v>6.16</v>
      </c>
      <c r="G31" s="18">
        <f t="shared" si="12"/>
        <v>6.16</v>
      </c>
      <c r="H31" s="18">
        <f t="shared" si="11"/>
        <v>0</v>
      </c>
      <c r="I31" s="17"/>
      <c r="J31" s="15"/>
    </row>
    <row r="32" spans="2:12">
      <c r="B32" s="16">
        <v>21</v>
      </c>
      <c r="C32" s="21" t="s">
        <v>274</v>
      </c>
      <c r="D32" s="77">
        <v>1E-4</v>
      </c>
      <c r="E32" s="18"/>
      <c r="F32" s="18">
        <f ca="1">F24*D32</f>
        <v>4679.3049700000001</v>
      </c>
      <c r="G32" s="18">
        <f t="shared" ca="1" si="12"/>
        <v>4679.3049700000001</v>
      </c>
      <c r="H32" s="18">
        <f t="shared" ca="1" si="11"/>
        <v>0</v>
      </c>
      <c r="I32" s="17"/>
      <c r="J32" s="15"/>
    </row>
    <row r="33" spans="1:11">
      <c r="B33" s="16">
        <v>22</v>
      </c>
      <c r="C33" s="22" t="s">
        <v>275</v>
      </c>
      <c r="D33" s="78"/>
      <c r="E33" s="18"/>
      <c r="F33" s="19">
        <f ca="1">SUM(F27:F32)</f>
        <v>519809.41167000006</v>
      </c>
      <c r="G33" s="19">
        <f t="shared" ref="G33:H33" ca="1" si="13">SUM(G27:G32)</f>
        <v>519809.41167000006</v>
      </c>
      <c r="H33" s="19">
        <f t="shared" ca="1" si="13"/>
        <v>0</v>
      </c>
      <c r="I33" s="17"/>
      <c r="J33" s="15"/>
    </row>
    <row r="34" spans="1:11" ht="27.6">
      <c r="B34" s="16">
        <v>23</v>
      </c>
      <c r="C34" s="21" t="s">
        <v>276</v>
      </c>
      <c r="D34" s="76">
        <v>0.18</v>
      </c>
      <c r="E34" s="18"/>
      <c r="F34" s="18">
        <f ca="1">F33*D34</f>
        <v>93565.694100600012</v>
      </c>
      <c r="G34" s="18">
        <f t="shared" ref="G34:G36" ca="1" si="14">IF(F34&gt;E34,F34-E34,0)</f>
        <v>93565.694100600012</v>
      </c>
      <c r="H34" s="18">
        <f t="shared" ref="H34:H36" ca="1" si="15">IF(F34&lt;E34,E34-F34,0)</f>
        <v>0</v>
      </c>
      <c r="I34" s="17"/>
      <c r="J34" s="15"/>
    </row>
    <row r="35" spans="1:11" ht="27.6">
      <c r="B35" s="16">
        <v>24</v>
      </c>
      <c r="C35" s="21" t="s">
        <v>277</v>
      </c>
      <c r="D35" s="76">
        <v>0.04</v>
      </c>
      <c r="E35" s="18">
        <f ca="1">D35*E26</f>
        <v>2069949.0615999999</v>
      </c>
      <c r="F35" s="18">
        <f ca="1">D35*F26</f>
        <v>2208631.9458400002</v>
      </c>
      <c r="G35" s="18">
        <f t="shared" ca="1" si="14"/>
        <v>138682.88424000028</v>
      </c>
      <c r="H35" s="18">
        <f t="shared" ca="1" si="15"/>
        <v>0</v>
      </c>
      <c r="I35" s="17"/>
      <c r="J35" s="15"/>
    </row>
    <row r="36" spans="1:11" ht="27.6">
      <c r="B36" s="16">
        <v>25</v>
      </c>
      <c r="C36" s="21" t="s">
        <v>278</v>
      </c>
      <c r="D36" s="21"/>
      <c r="E36" s="18"/>
      <c r="F36" s="18"/>
      <c r="G36" s="18">
        <f t="shared" si="14"/>
        <v>0</v>
      </c>
      <c r="H36" s="18">
        <f t="shared" si="15"/>
        <v>0</v>
      </c>
      <c r="I36" s="17"/>
      <c r="J36" s="15"/>
    </row>
    <row r="37" spans="1:11">
      <c r="B37" s="16"/>
      <c r="C37" s="22" t="s">
        <v>625</v>
      </c>
      <c r="D37" s="23"/>
      <c r="E37" s="26"/>
      <c r="F37" s="75">
        <f ca="1">SUM(F33:F36)</f>
        <v>2822007.0516106002</v>
      </c>
      <c r="G37" s="75">
        <f t="shared" ref="G37:H37" ca="1" si="16">SUM(G33:G36)</f>
        <v>752057.9900106003</v>
      </c>
      <c r="H37" s="75">
        <f t="shared" ca="1" si="16"/>
        <v>0</v>
      </c>
      <c r="I37" s="23"/>
    </row>
    <row r="38" spans="1:11" s="15" customFormat="1" ht="19.2" customHeight="1">
      <c r="B38" s="16"/>
      <c r="C38" s="25" t="s">
        <v>810</v>
      </c>
      <c r="D38" s="17"/>
      <c r="E38" s="19">
        <f ca="1">SUM(E26:E37)</f>
        <v>53818675.601599999</v>
      </c>
      <c r="F38" s="19">
        <f ca="1">F37+F24+F25</f>
        <v>58037805.697610609</v>
      </c>
      <c r="G38" s="19">
        <f t="shared" ref="G38:H38" ca="1" si="17">G37+G24+G25</f>
        <v>6266606.6900105998</v>
      </c>
      <c r="H38" s="19">
        <f t="shared" ca="1" si="17"/>
        <v>2047477</v>
      </c>
      <c r="I38" s="17"/>
    </row>
    <row r="39" spans="1:11">
      <c r="B39" s="20"/>
      <c r="E39" s="279"/>
      <c r="F39" s="279"/>
      <c r="G39" s="279"/>
      <c r="H39" s="279"/>
    </row>
    <row r="40" spans="1:11">
      <c r="A40" s="267"/>
      <c r="B40" s="268"/>
      <c r="C40" s="267"/>
      <c r="D40" s="269" t="s">
        <v>789</v>
      </c>
      <c r="E40" s="269"/>
      <c r="F40" s="270">
        <f ca="1">E38</f>
        <v>53818675.601599999</v>
      </c>
      <c r="G40" s="269" t="s">
        <v>250</v>
      </c>
      <c r="H40" s="270">
        <f ca="1">G38</f>
        <v>6266606.6900105998</v>
      </c>
      <c r="K40" s="271"/>
    </row>
    <row r="41" spans="1:11">
      <c r="A41" s="267"/>
      <c r="B41" s="268"/>
      <c r="C41" s="272"/>
      <c r="D41" s="273" t="s">
        <v>790</v>
      </c>
      <c r="E41" s="269"/>
      <c r="F41" s="270">
        <f ca="1">F38</f>
        <v>58037805.697610609</v>
      </c>
      <c r="G41" s="269" t="s">
        <v>251</v>
      </c>
      <c r="H41" s="270">
        <f ca="1">H38</f>
        <v>2047477</v>
      </c>
      <c r="I41" s="281"/>
      <c r="K41" s="271"/>
    </row>
    <row r="42" spans="1:11" ht="16.2" thickBot="1">
      <c r="A42" s="267"/>
      <c r="B42" s="268"/>
      <c r="C42" s="274"/>
      <c r="D42" s="275" t="s">
        <v>791</v>
      </c>
      <c r="E42" s="276"/>
      <c r="F42" s="277">
        <f ca="1">F41-F40</f>
        <v>4219130.0960106105</v>
      </c>
      <c r="G42" s="276" t="s">
        <v>791</v>
      </c>
      <c r="H42" s="278">
        <f ca="1">H40-H41</f>
        <v>4219129.6900105998</v>
      </c>
      <c r="I42" s="282"/>
      <c r="K42" s="271"/>
    </row>
    <row r="43" spans="1:11" ht="14.4" thickTop="1">
      <c r="B43" s="20"/>
    </row>
    <row r="44" spans="1:11">
      <c r="B44" s="20"/>
    </row>
    <row r="45" spans="1:11">
      <c r="B45" s="20"/>
    </row>
    <row r="46" spans="1:11">
      <c r="B46" s="20"/>
    </row>
    <row r="47" spans="1:11">
      <c r="B47" s="20"/>
      <c r="C47" s="280" t="s">
        <v>798</v>
      </c>
      <c r="D47" s="280"/>
      <c r="E47" s="280" t="s">
        <v>797</v>
      </c>
      <c r="F47" s="280"/>
      <c r="G47" s="280"/>
      <c r="H47" s="280" t="s">
        <v>811</v>
      </c>
      <c r="I47" s="280"/>
    </row>
    <row r="48" spans="1:11">
      <c r="C48" s="280" t="s">
        <v>794</v>
      </c>
      <c r="D48" s="280"/>
      <c r="E48" s="280" t="s">
        <v>795</v>
      </c>
      <c r="F48" s="280"/>
      <c r="G48" s="280"/>
      <c r="H48" s="280" t="s">
        <v>796</v>
      </c>
      <c r="I48" s="280"/>
    </row>
    <row r="49" spans="3:12">
      <c r="C49" s="280"/>
      <c r="D49" s="280"/>
      <c r="E49" s="280"/>
      <c r="F49" s="280"/>
      <c r="G49" s="280"/>
      <c r="H49" s="280"/>
      <c r="I49" s="280"/>
    </row>
    <row r="54" spans="3:12" ht="27.6">
      <c r="L54" s="12" t="s">
        <v>579</v>
      </c>
    </row>
  </sheetData>
  <mergeCells count="2">
    <mergeCell ref="B3:I3"/>
    <mergeCell ref="B2:I2"/>
  </mergeCells>
  <printOptions horizontalCentered="1"/>
  <pageMargins left="0.70866141732283472" right="0.70866141732283472" top="0.74803149606299213" bottom="0.74803149606299213" header="0.31496062992125984" footer="0.31496062992125984"/>
  <pageSetup paperSize="9" scale="97" fitToHeight="2" orientation="landscape" r:id="rId1"/>
  <rowBreaks count="2" manualBreakCount="2">
    <brk id="16" min="1" max="8" man="1"/>
    <brk id="29" min="1" max="8"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2:G50"/>
  <sheetViews>
    <sheetView view="pageBreakPreview" topLeftCell="A2" zoomScale="88" zoomScaleSheetLayoutView="88" workbookViewId="0">
      <selection activeCell="D25" sqref="D25"/>
    </sheetView>
  </sheetViews>
  <sheetFormatPr defaultColWidth="9.33203125" defaultRowHeight="13.8"/>
  <cols>
    <col min="1" max="1" width="9.33203125" style="12"/>
    <col min="2" max="2" width="8.44140625" style="12" customWidth="1"/>
    <col min="3" max="3" width="49.77734375" style="12" customWidth="1"/>
    <col min="4" max="4" width="25.21875" style="12" customWidth="1"/>
    <col min="5" max="16384" width="9.33203125" style="12"/>
  </cols>
  <sheetData>
    <row r="2" spans="2:5" ht="45.75" customHeight="1">
      <c r="B2" s="757" t="s">
        <v>268</v>
      </c>
      <c r="C2" s="757"/>
      <c r="D2" s="757"/>
    </row>
    <row r="3" spans="2:5" ht="16.95" customHeight="1">
      <c r="B3" s="758" t="s">
        <v>807</v>
      </c>
      <c r="C3" s="758"/>
      <c r="D3" s="758"/>
    </row>
    <row r="4" spans="2:5">
      <c r="B4" s="13" t="s">
        <v>208</v>
      </c>
      <c r="C4" s="14" t="s">
        <v>247</v>
      </c>
      <c r="D4" s="14" t="s">
        <v>249</v>
      </c>
      <c r="E4" s="15"/>
    </row>
    <row r="5" spans="2:5">
      <c r="B5" s="16">
        <v>1</v>
      </c>
      <c r="C5" s="17" t="s">
        <v>197</v>
      </c>
      <c r="D5" s="18">
        <f ca="1">'Annexure-1'!F6</f>
        <v>25908225</v>
      </c>
      <c r="E5" s="15"/>
    </row>
    <row r="6" spans="2:5">
      <c r="B6" s="16">
        <v>2</v>
      </c>
      <c r="C6" s="17" t="s">
        <v>253</v>
      </c>
      <c r="D6" s="18">
        <f ca="1">'Annexure-1'!F7</f>
        <v>5612831</v>
      </c>
      <c r="E6" s="15"/>
    </row>
    <row r="7" spans="2:5">
      <c r="B7" s="16">
        <v>3</v>
      </c>
      <c r="C7" s="17" t="s">
        <v>254</v>
      </c>
      <c r="D7" s="18">
        <f ca="1">'Annexure-1'!F8</f>
        <v>126489</v>
      </c>
      <c r="E7" s="15"/>
    </row>
    <row r="8" spans="2:5">
      <c r="B8" s="16">
        <v>4</v>
      </c>
      <c r="C8" s="17" t="s">
        <v>255</v>
      </c>
      <c r="D8" s="18">
        <f ca="1">'Annexure-1'!F9</f>
        <v>4027908</v>
      </c>
      <c r="E8" s="15"/>
    </row>
    <row r="9" spans="2:5">
      <c r="B9" s="16">
        <v>5</v>
      </c>
      <c r="C9" s="17" t="s">
        <v>256</v>
      </c>
      <c r="D9" s="18">
        <f ca="1">'Annexure-1'!F10</f>
        <v>827000</v>
      </c>
      <c r="E9" s="15"/>
    </row>
    <row r="10" spans="2:5">
      <c r="B10" s="16">
        <v>6</v>
      </c>
      <c r="C10" s="17" t="s">
        <v>257</v>
      </c>
      <c r="D10" s="18">
        <f ca="1">'Annexure-1'!F11</f>
        <v>735880</v>
      </c>
      <c r="E10" s="15"/>
    </row>
    <row r="11" spans="2:5">
      <c r="B11" s="16">
        <v>7</v>
      </c>
      <c r="C11" s="17" t="s">
        <v>258</v>
      </c>
      <c r="D11" s="18">
        <f ca="1">'Annexure-1'!F12</f>
        <v>3839121</v>
      </c>
      <c r="E11" s="15"/>
    </row>
    <row r="12" spans="2:5">
      <c r="B12" s="16">
        <v>8</v>
      </c>
      <c r="C12" s="17" t="s">
        <v>259</v>
      </c>
      <c r="D12" s="18">
        <f ca="1">'Annexure-1'!F13</f>
        <v>1159401.6000000001</v>
      </c>
      <c r="E12" s="15"/>
    </row>
    <row r="13" spans="2:5">
      <c r="B13" s="16"/>
      <c r="C13" s="24" t="s">
        <v>279</v>
      </c>
      <c r="D13" s="19">
        <f t="shared" ref="D13" ca="1" si="0">SUM(D5:D12)</f>
        <v>42236855.600000001</v>
      </c>
      <c r="E13" s="15"/>
    </row>
    <row r="14" spans="2:5">
      <c r="B14" s="16">
        <v>9</v>
      </c>
      <c r="C14" s="17" t="s">
        <v>260</v>
      </c>
      <c r="D14" s="18">
        <f ca="1">'Annexure-1'!F16</f>
        <v>931300</v>
      </c>
      <c r="E14" s="15"/>
    </row>
    <row r="15" spans="2:5">
      <c r="B15" s="16">
        <v>10</v>
      </c>
      <c r="C15" s="17" t="s">
        <v>261</v>
      </c>
      <c r="D15" s="18">
        <f ca="1">'Annexure-1'!F17</f>
        <v>1900227</v>
      </c>
      <c r="E15" s="15"/>
    </row>
    <row r="16" spans="2:5">
      <c r="B16" s="16">
        <v>11</v>
      </c>
      <c r="C16" s="17" t="s">
        <v>262</v>
      </c>
      <c r="D16" s="18">
        <f ca="1">'Annexure-1'!F18</f>
        <v>21690</v>
      </c>
      <c r="E16" s="15"/>
    </row>
    <row r="17" spans="2:5">
      <c r="B17" s="16">
        <v>12</v>
      </c>
      <c r="C17" s="17" t="s">
        <v>263</v>
      </c>
      <c r="D17" s="18">
        <f ca="1">'Annexure-1'!F19</f>
        <v>458203.1</v>
      </c>
      <c r="E17" s="15"/>
    </row>
    <row r="18" spans="2:5">
      <c r="B18" s="16">
        <v>13</v>
      </c>
      <c r="C18" s="17" t="s">
        <v>264</v>
      </c>
      <c r="D18" s="18">
        <f ca="1">'Annexure-1'!F20</f>
        <v>291366</v>
      </c>
      <c r="E18" s="15"/>
    </row>
    <row r="19" spans="2:5">
      <c r="B19" s="16">
        <v>14</v>
      </c>
      <c r="C19" s="17" t="s">
        <v>265</v>
      </c>
      <c r="D19" s="18">
        <f ca="1">'Annexure-1'!F21</f>
        <v>120788</v>
      </c>
      <c r="E19" s="15"/>
    </row>
    <row r="20" spans="2:5">
      <c r="B20" s="16">
        <v>15</v>
      </c>
      <c r="C20" s="17" t="s">
        <v>266</v>
      </c>
      <c r="D20" s="18">
        <f ca="1">'Annexure-1'!F22</f>
        <v>832620</v>
      </c>
      <c r="E20" s="15"/>
    </row>
    <row r="21" spans="2:5">
      <c r="B21" s="16"/>
      <c r="C21" s="24" t="s">
        <v>280</v>
      </c>
      <c r="D21" s="19">
        <f ca="1">SUM(D14:D20)</f>
        <v>4556194.0999999996</v>
      </c>
      <c r="E21" s="15"/>
    </row>
    <row r="22" spans="2:5">
      <c r="B22" s="16"/>
      <c r="C22" s="25" t="s">
        <v>281</v>
      </c>
      <c r="D22" s="19">
        <f ca="1">SUM(D21,D13)</f>
        <v>46793049.700000003</v>
      </c>
      <c r="E22" s="15"/>
    </row>
    <row r="23" spans="2:5">
      <c r="B23" s="16"/>
      <c r="C23" s="25" t="s">
        <v>587</v>
      </c>
      <c r="D23" s="18">
        <f t="shared" ref="D23" ca="1" si="1">D22*18%</f>
        <v>8422748.9460000005</v>
      </c>
      <c r="E23" s="15"/>
    </row>
    <row r="24" spans="2:5">
      <c r="B24" s="16"/>
      <c r="C24" s="25" t="s">
        <v>532</v>
      </c>
      <c r="D24" s="19">
        <f t="shared" ref="D24" ca="1" si="2">SUM(D22:D23)</f>
        <v>55215798.646000005</v>
      </c>
      <c r="E24" s="15"/>
    </row>
    <row r="25" spans="2:5" ht="27.6">
      <c r="B25" s="16">
        <v>16</v>
      </c>
      <c r="C25" s="21" t="s">
        <v>269</v>
      </c>
      <c r="D25" s="18">
        <f ca="1">'Annexure-1'!F27</f>
        <v>467930.49700000003</v>
      </c>
      <c r="E25" s="15"/>
    </row>
    <row r="26" spans="2:5">
      <c r="B26" s="16">
        <v>17</v>
      </c>
      <c r="C26" s="21" t="s">
        <v>270</v>
      </c>
      <c r="D26" s="18">
        <f ca="1">'Annexure-1'!F28</f>
        <v>46793.049700000003</v>
      </c>
      <c r="E26" s="15"/>
    </row>
    <row r="27" spans="2:5" ht="27.6">
      <c r="B27" s="16">
        <v>18</v>
      </c>
      <c r="C27" s="21" t="s">
        <v>271</v>
      </c>
      <c r="D27" s="18">
        <f>'Annexure-1'!F29</f>
        <v>308</v>
      </c>
      <c r="E27" s="15"/>
    </row>
    <row r="28" spans="2:5" ht="27.6">
      <c r="B28" s="16">
        <v>19</v>
      </c>
      <c r="C28" s="21" t="s">
        <v>272</v>
      </c>
      <c r="D28" s="18">
        <f>'Annexure-1'!F30</f>
        <v>92.399999999999991</v>
      </c>
      <c r="E28" s="15"/>
    </row>
    <row r="29" spans="2:5" ht="27.6">
      <c r="B29" s="16">
        <v>20</v>
      </c>
      <c r="C29" s="21" t="s">
        <v>273</v>
      </c>
      <c r="D29" s="18">
        <f>'Annexure-1'!F31</f>
        <v>6.16</v>
      </c>
      <c r="E29" s="15"/>
    </row>
    <row r="30" spans="2:5">
      <c r="B30" s="16">
        <v>21</v>
      </c>
      <c r="C30" s="21" t="s">
        <v>274</v>
      </c>
      <c r="D30" s="18">
        <f ca="1">'Annexure-1'!F32</f>
        <v>4679.3049700000001</v>
      </c>
      <c r="E30" s="15"/>
    </row>
    <row r="31" spans="2:5">
      <c r="B31" s="16">
        <v>22</v>
      </c>
      <c r="C31" s="22" t="s">
        <v>275</v>
      </c>
      <c r="D31" s="19">
        <f ca="1">SUM(D25:D30)</f>
        <v>519809.41167000006</v>
      </c>
      <c r="E31" s="15"/>
    </row>
    <row r="32" spans="2:5">
      <c r="B32" s="16">
        <v>23</v>
      </c>
      <c r="C32" s="21" t="s">
        <v>276</v>
      </c>
      <c r="D32" s="18">
        <f ca="1">'Annexure-1'!F34</f>
        <v>93565.694100600012</v>
      </c>
      <c r="E32" s="15"/>
    </row>
    <row r="33" spans="1:6" ht="27.6">
      <c r="B33" s="16">
        <v>24</v>
      </c>
      <c r="C33" s="21" t="s">
        <v>277</v>
      </c>
      <c r="D33" s="18">
        <f ca="1">'Annexure-1'!F35</f>
        <v>2208631.9458400002</v>
      </c>
      <c r="E33" s="15"/>
    </row>
    <row r="34" spans="1:6" ht="27.6">
      <c r="B34" s="16">
        <v>25</v>
      </c>
      <c r="C34" s="21" t="s">
        <v>278</v>
      </c>
      <c r="D34" s="18"/>
      <c r="E34" s="15"/>
    </row>
    <row r="35" spans="1:6">
      <c r="B35" s="16"/>
      <c r="C35" s="22" t="s">
        <v>625</v>
      </c>
      <c r="D35" s="75">
        <f ca="1">SUM(D31:D34)</f>
        <v>2822007.0516106002</v>
      </c>
    </row>
    <row r="36" spans="1:6" ht="15.6">
      <c r="B36" s="16"/>
      <c r="C36" s="299" t="s">
        <v>810</v>
      </c>
      <c r="D36" s="300">
        <f ca="1">D35+D22+D23</f>
        <v>58037805.697610609</v>
      </c>
    </row>
    <row r="37" spans="1:6">
      <c r="B37" s="20"/>
      <c r="D37" s="279"/>
    </row>
    <row r="38" spans="1:6">
      <c r="A38" s="267"/>
      <c r="B38" s="268"/>
      <c r="C38" s="267"/>
      <c r="D38" s="270"/>
      <c r="F38" s="271"/>
    </row>
    <row r="39" spans="1:6">
      <c r="A39" s="267"/>
      <c r="B39" s="268"/>
      <c r="C39" s="272"/>
      <c r="D39" s="270"/>
      <c r="F39" s="271"/>
    </row>
    <row r="40" spans="1:6" ht="16.2" thickBot="1">
      <c r="A40" s="267"/>
      <c r="B40" s="268"/>
      <c r="C40" s="274"/>
      <c r="D40" s="277"/>
      <c r="F40" s="271"/>
    </row>
    <row r="41" spans="1:6" ht="14.4" thickTop="1">
      <c r="B41" s="20"/>
    </row>
    <row r="42" spans="1:6">
      <c r="B42" s="20"/>
    </row>
    <row r="43" spans="1:6">
      <c r="B43" s="20"/>
    </row>
    <row r="44" spans="1:6">
      <c r="B44" s="20"/>
    </row>
    <row r="45" spans="1:6">
      <c r="B45" s="20"/>
      <c r="C45" s="280"/>
      <c r="D45" s="280"/>
    </row>
    <row r="46" spans="1:6">
      <c r="C46" s="280"/>
      <c r="D46" s="280"/>
    </row>
    <row r="50" spans="7:7" ht="27.6">
      <c r="G50" s="12" t="s">
        <v>579</v>
      </c>
    </row>
  </sheetData>
  <mergeCells count="2">
    <mergeCell ref="B2:D2"/>
    <mergeCell ref="B3:D3"/>
  </mergeCells>
  <printOptions horizontalCentered="1"/>
  <pageMargins left="0.70866141732283472" right="0.70866141732283472" top="0.74803149606299213" bottom="0.74803149606299213" header="0.31496062992125984" footer="0.31496062992125984"/>
  <pageSetup paperSize="9" scale="110"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41B18-1151-4AD2-A1B9-C089DB4936F7}">
  <sheetPr codeName="Sheet19">
    <pageSetUpPr fitToPage="1"/>
  </sheetPr>
  <dimension ref="A2:L54"/>
  <sheetViews>
    <sheetView view="pageBreakPreview" topLeftCell="A25" zoomScale="88" zoomScaleSheetLayoutView="88" workbookViewId="0">
      <selection activeCell="L31" sqref="L31"/>
    </sheetView>
  </sheetViews>
  <sheetFormatPr defaultColWidth="9.33203125" defaultRowHeight="13.8"/>
  <cols>
    <col min="1" max="1" width="9.33203125" style="12"/>
    <col min="2" max="2" width="5.44140625" style="12" bestFit="1" customWidth="1"/>
    <col min="3" max="3" width="44.77734375" style="12" customWidth="1"/>
    <col min="4" max="4" width="7.6640625" style="12" customWidth="1"/>
    <col min="5" max="5" width="23.44140625" style="12" customWidth="1"/>
    <col min="6" max="8" width="14.77734375" style="12" customWidth="1"/>
    <col min="9" max="9" width="23.77734375" style="12" customWidth="1"/>
    <col min="10" max="11" width="9.33203125" style="12"/>
    <col min="12" max="12" width="11.21875" style="12" bestFit="1" customWidth="1"/>
    <col min="13" max="16384" width="9.33203125" style="12"/>
  </cols>
  <sheetData>
    <row r="2" spans="2:10" ht="49.8" customHeight="1">
      <c r="B2" s="759" t="s">
        <v>268</v>
      </c>
      <c r="C2" s="760"/>
      <c r="D2" s="760"/>
      <c r="E2" s="760"/>
      <c r="F2" s="760"/>
      <c r="G2" s="760"/>
      <c r="H2" s="760"/>
      <c r="I2" s="761"/>
    </row>
    <row r="3" spans="2:10" ht="22.2" customHeight="1">
      <c r="B3" s="758" t="s">
        <v>267</v>
      </c>
      <c r="C3" s="758"/>
      <c r="D3" s="758"/>
      <c r="E3" s="758"/>
      <c r="F3" s="758"/>
      <c r="G3" s="758"/>
      <c r="H3" s="758"/>
      <c r="I3" s="758"/>
    </row>
    <row r="4" spans="2:10" ht="27.6">
      <c r="B4" s="13" t="s">
        <v>208</v>
      </c>
      <c r="C4" s="14" t="s">
        <v>247</v>
      </c>
      <c r="D4" s="14"/>
      <c r="E4" s="14" t="s">
        <v>248</v>
      </c>
      <c r="F4" s="14" t="s">
        <v>249</v>
      </c>
      <c r="G4" s="14" t="s">
        <v>250</v>
      </c>
      <c r="H4" s="14" t="s">
        <v>251</v>
      </c>
      <c r="I4" s="14" t="s">
        <v>252</v>
      </c>
      <c r="J4" s="15"/>
    </row>
    <row r="5" spans="2:10" ht="20.55" customHeight="1">
      <c r="B5" s="13"/>
      <c r="C5" s="14" t="s">
        <v>799</v>
      </c>
      <c r="D5" s="14"/>
      <c r="E5" s="14"/>
      <c r="F5" s="14"/>
      <c r="G5" s="14"/>
      <c r="H5" s="14"/>
      <c r="I5" s="14"/>
      <c r="J5" s="15"/>
    </row>
    <row r="6" spans="2:10" ht="41.4">
      <c r="B6" s="16">
        <v>1</v>
      </c>
      <c r="C6" s="17" t="s">
        <v>197</v>
      </c>
      <c r="D6" s="17"/>
      <c r="E6" s="18">
        <f ca="1">'Annexure-1'!E6</f>
        <v>26018225</v>
      </c>
      <c r="F6" s="18">
        <f ca="1">'Annexure-1'!F6</f>
        <v>25908225</v>
      </c>
      <c r="G6" s="18">
        <f ca="1">IF(F6&gt;E6,F6-E6,0)</f>
        <v>0</v>
      </c>
      <c r="H6" s="18">
        <f ca="1">IF(F6&lt;E6,E6-F6,0)</f>
        <v>110000</v>
      </c>
      <c r="I6" s="17" t="s">
        <v>812</v>
      </c>
      <c r="J6" s="15"/>
    </row>
    <row r="7" spans="2:10" ht="41.4">
      <c r="B7" s="16">
        <v>2</v>
      </c>
      <c r="C7" s="17" t="s">
        <v>253</v>
      </c>
      <c r="D7" s="17"/>
      <c r="E7" s="18">
        <f ca="1">'Annexure-1'!E7</f>
        <v>7431553</v>
      </c>
      <c r="F7" s="18">
        <f ca="1">'Annexure-1'!F7</f>
        <v>5612831</v>
      </c>
      <c r="G7" s="18">
        <f t="shared" ref="G7:G13" ca="1" si="0">IF(F7&gt;E7,F7-E7,0)</f>
        <v>0</v>
      </c>
      <c r="H7" s="18">
        <f t="shared" ref="H7:H13" ca="1" si="1">IF(F7&lt;E7,E7-F7,0)</f>
        <v>1818722</v>
      </c>
      <c r="I7" s="17" t="s">
        <v>812</v>
      </c>
      <c r="J7" s="15"/>
    </row>
    <row r="8" spans="2:10" ht="41.4">
      <c r="B8" s="16">
        <v>3</v>
      </c>
      <c r="C8" s="17" t="s">
        <v>254</v>
      </c>
      <c r="D8" s="17"/>
      <c r="E8" s="18">
        <f ca="1">'Annexure-1'!E8</f>
        <v>204480</v>
      </c>
      <c r="F8" s="18">
        <f ca="1">'Annexure-1'!F8</f>
        <v>126489</v>
      </c>
      <c r="G8" s="18">
        <f t="shared" ca="1" si="0"/>
        <v>0</v>
      </c>
      <c r="H8" s="18">
        <f t="shared" ca="1" si="1"/>
        <v>77991</v>
      </c>
      <c r="I8" s="17" t="s">
        <v>812</v>
      </c>
      <c r="J8" s="15"/>
    </row>
    <row r="9" spans="2:10" ht="41.4">
      <c r="B9" s="16">
        <v>4</v>
      </c>
      <c r="C9" s="17" t="s">
        <v>255</v>
      </c>
      <c r="D9" s="17"/>
      <c r="E9" s="18">
        <f ca="1">'Annexure-1'!E9</f>
        <v>3732008</v>
      </c>
      <c r="F9" s="18">
        <f ca="1">'Annexure-1'!F9</f>
        <v>4027908</v>
      </c>
      <c r="G9" s="18">
        <f t="shared" ca="1" si="0"/>
        <v>295900</v>
      </c>
      <c r="H9" s="18">
        <f t="shared" ca="1" si="1"/>
        <v>0</v>
      </c>
      <c r="I9" s="17" t="s">
        <v>812</v>
      </c>
      <c r="J9" s="15"/>
    </row>
    <row r="10" spans="2:10" ht="41.4">
      <c r="B10" s="16">
        <v>5</v>
      </c>
      <c r="C10" s="17" t="s">
        <v>256</v>
      </c>
      <c r="D10" s="17"/>
      <c r="E10" s="18">
        <f ca="1">'Annexure-1'!E10</f>
        <v>827000</v>
      </c>
      <c r="F10" s="18">
        <f ca="1">'Annexure-1'!F10</f>
        <v>827000</v>
      </c>
      <c r="G10" s="18">
        <f t="shared" ca="1" si="0"/>
        <v>0</v>
      </c>
      <c r="H10" s="18">
        <f t="shared" ca="1" si="1"/>
        <v>0</v>
      </c>
      <c r="I10" s="17" t="s">
        <v>812</v>
      </c>
      <c r="J10" s="15"/>
    </row>
    <row r="11" spans="2:10" ht="41.4">
      <c r="B11" s="16">
        <v>6</v>
      </c>
      <c r="C11" s="17" t="s">
        <v>257</v>
      </c>
      <c r="D11" s="17"/>
      <c r="E11" s="18">
        <f ca="1">'Annexure-1'!E11</f>
        <v>735880</v>
      </c>
      <c r="F11" s="18">
        <f ca="1">'Annexure-1'!F11</f>
        <v>735880</v>
      </c>
      <c r="G11" s="18">
        <f t="shared" ca="1" si="0"/>
        <v>0</v>
      </c>
      <c r="H11" s="18">
        <f t="shared" ca="1" si="1"/>
        <v>0</v>
      </c>
      <c r="I11" s="17" t="s">
        <v>812</v>
      </c>
      <c r="J11" s="15"/>
    </row>
    <row r="12" spans="2:10" ht="41.4">
      <c r="B12" s="16">
        <v>7</v>
      </c>
      <c r="C12" s="17" t="s">
        <v>258</v>
      </c>
      <c r="D12" s="17"/>
      <c r="E12" s="18">
        <f ca="1">'Annexure-1'!E12</f>
        <v>3879885</v>
      </c>
      <c r="F12" s="18">
        <f ca="1">'Annexure-1'!F12</f>
        <v>3839121</v>
      </c>
      <c r="G12" s="18">
        <f t="shared" ca="1" si="0"/>
        <v>0</v>
      </c>
      <c r="H12" s="18">
        <f t="shared" ca="1" si="1"/>
        <v>40764</v>
      </c>
      <c r="I12" s="17" t="s">
        <v>812</v>
      </c>
      <c r="J12" s="15"/>
    </row>
    <row r="13" spans="2:10" ht="41.4">
      <c r="B13" s="16">
        <v>8</v>
      </c>
      <c r="C13" s="17" t="s">
        <v>259</v>
      </c>
      <c r="D13" s="17"/>
      <c r="E13" s="18">
        <f ca="1">'Annexure-1'!E13</f>
        <v>1025822</v>
      </c>
      <c r="F13" s="18">
        <f ca="1">'Annexure-1'!F13</f>
        <v>1159401.6000000001</v>
      </c>
      <c r="G13" s="18">
        <f t="shared" ca="1" si="0"/>
        <v>133579.60000000009</v>
      </c>
      <c r="H13" s="18">
        <f t="shared" ca="1" si="1"/>
        <v>0</v>
      </c>
      <c r="I13" s="17" t="s">
        <v>812</v>
      </c>
      <c r="J13" s="15"/>
    </row>
    <row r="14" spans="2:10">
      <c r="B14" s="16"/>
      <c r="C14" s="24" t="s">
        <v>279</v>
      </c>
      <c r="D14" s="24"/>
      <c r="E14" s="19">
        <f ca="1">SUM(E6:E13)</f>
        <v>43854853</v>
      </c>
      <c r="F14" s="19">
        <f t="shared" ref="F14:H14" ca="1" si="2">SUM(F6:F13)</f>
        <v>42236855.600000001</v>
      </c>
      <c r="G14" s="19">
        <f t="shared" ca="1" si="2"/>
        <v>429479.60000000009</v>
      </c>
      <c r="H14" s="19">
        <f t="shared" ca="1" si="2"/>
        <v>2047477</v>
      </c>
      <c r="I14" s="17"/>
      <c r="J14" s="15"/>
    </row>
    <row r="15" spans="2:10" ht="19.95" customHeight="1">
      <c r="B15" s="16"/>
      <c r="C15" s="14" t="s">
        <v>800</v>
      </c>
      <c r="D15" s="24"/>
      <c r="E15" s="19"/>
      <c r="F15" s="19"/>
      <c r="G15" s="19"/>
      <c r="H15" s="19"/>
      <c r="I15" s="17"/>
      <c r="J15" s="15"/>
    </row>
    <row r="16" spans="2:10" ht="41.4">
      <c r="B16" s="16">
        <v>9</v>
      </c>
      <c r="C16" s="17" t="s">
        <v>260</v>
      </c>
      <c r="D16" s="17"/>
      <c r="E16" s="18">
        <f ca="1">'Annexure-1'!E16</f>
        <v>0</v>
      </c>
      <c r="F16" s="18">
        <f ca="1">'Annexure-1'!F16</f>
        <v>931300</v>
      </c>
      <c r="G16" s="18">
        <f ca="1">IF(F16&gt;E16,F16-E16,0)</f>
        <v>931300</v>
      </c>
      <c r="H16" s="18">
        <f ca="1">IF(F16&lt;E16,E16-F16,0)</f>
        <v>0</v>
      </c>
      <c r="I16" s="17" t="s">
        <v>812</v>
      </c>
      <c r="J16" s="15"/>
    </row>
    <row r="17" spans="2:12" ht="41.4">
      <c r="B17" s="16">
        <v>10</v>
      </c>
      <c r="C17" s="17" t="s">
        <v>261</v>
      </c>
      <c r="D17" s="17"/>
      <c r="E17" s="18">
        <f ca="1">'Annexure-1'!E17</f>
        <v>0</v>
      </c>
      <c r="F17" s="18">
        <f ca="1">'Annexure-1'!F17</f>
        <v>1900227</v>
      </c>
      <c r="G17" s="18">
        <f t="shared" ref="G17:G22" ca="1" si="3">IF(F17&gt;E17,F17-E17,0)</f>
        <v>1900227</v>
      </c>
      <c r="H17" s="18">
        <f t="shared" ref="H17:H22" ca="1" si="4">IF(F17&lt;E17,E17-F17,0)</f>
        <v>0</v>
      </c>
      <c r="I17" s="17" t="s">
        <v>812</v>
      </c>
      <c r="J17" s="15"/>
    </row>
    <row r="18" spans="2:12" ht="41.4">
      <c r="B18" s="16">
        <v>11</v>
      </c>
      <c r="C18" s="17" t="s">
        <v>262</v>
      </c>
      <c r="D18" s="17"/>
      <c r="E18" s="18">
        <f ca="1">'Annexure-1'!E18</f>
        <v>0</v>
      </c>
      <c r="F18" s="18">
        <f ca="1">'Annexure-1'!F18</f>
        <v>21690</v>
      </c>
      <c r="G18" s="18">
        <f t="shared" ca="1" si="3"/>
        <v>21690</v>
      </c>
      <c r="H18" s="18">
        <f t="shared" ca="1" si="4"/>
        <v>0</v>
      </c>
      <c r="I18" s="17" t="s">
        <v>812</v>
      </c>
      <c r="J18" s="15"/>
    </row>
    <row r="19" spans="2:12" ht="41.4">
      <c r="B19" s="16">
        <v>12</v>
      </c>
      <c r="C19" s="17" t="s">
        <v>263</v>
      </c>
      <c r="D19" s="17"/>
      <c r="E19" s="18">
        <f ca="1">'Annexure-1'!E19</f>
        <v>0</v>
      </c>
      <c r="F19" s="18">
        <f ca="1">'Annexure-1'!F19</f>
        <v>458203.1</v>
      </c>
      <c r="G19" s="18">
        <f t="shared" ca="1" si="3"/>
        <v>458203.1</v>
      </c>
      <c r="H19" s="18">
        <f t="shared" ca="1" si="4"/>
        <v>0</v>
      </c>
      <c r="I19" s="17" t="s">
        <v>812</v>
      </c>
      <c r="J19" s="15"/>
    </row>
    <row r="20" spans="2:12" ht="41.4">
      <c r="B20" s="16">
        <v>13</v>
      </c>
      <c r="C20" s="17" t="s">
        <v>264</v>
      </c>
      <c r="D20" s="17"/>
      <c r="E20" s="18">
        <f ca="1">'Annexure-1'!E20</f>
        <v>0</v>
      </c>
      <c r="F20" s="18">
        <f ca="1">'Annexure-1'!F20</f>
        <v>291366</v>
      </c>
      <c r="G20" s="18">
        <f t="shared" ca="1" si="3"/>
        <v>291366</v>
      </c>
      <c r="H20" s="18">
        <f t="shared" ca="1" si="4"/>
        <v>0</v>
      </c>
      <c r="I20" s="17" t="s">
        <v>812</v>
      </c>
      <c r="J20" s="15"/>
    </row>
    <row r="21" spans="2:12" ht="41.4">
      <c r="B21" s="16">
        <v>14</v>
      </c>
      <c r="C21" s="17" t="s">
        <v>265</v>
      </c>
      <c r="D21" s="17"/>
      <c r="E21" s="18">
        <f ca="1">'Annexure-1'!E21</f>
        <v>0</v>
      </c>
      <c r="F21" s="18">
        <f ca="1">'Annexure-1'!F21</f>
        <v>120788</v>
      </c>
      <c r="G21" s="18">
        <f t="shared" ca="1" si="3"/>
        <v>120788</v>
      </c>
      <c r="H21" s="18">
        <f t="shared" ca="1" si="4"/>
        <v>0</v>
      </c>
      <c r="I21" s="17" t="s">
        <v>812</v>
      </c>
      <c r="J21" s="15"/>
    </row>
    <row r="22" spans="2:12" ht="41.4">
      <c r="B22" s="16">
        <v>15</v>
      </c>
      <c r="C22" s="17" t="s">
        <v>266</v>
      </c>
      <c r="D22" s="17"/>
      <c r="E22" s="18">
        <f ca="1">'Annexure-1'!E22</f>
        <v>0</v>
      </c>
      <c r="F22" s="18">
        <f ca="1">'Annexure-1'!F22</f>
        <v>832620</v>
      </c>
      <c r="G22" s="18">
        <f t="shared" ca="1" si="3"/>
        <v>832620</v>
      </c>
      <c r="H22" s="18">
        <f t="shared" ca="1" si="4"/>
        <v>0</v>
      </c>
      <c r="I22" s="17" t="s">
        <v>812</v>
      </c>
      <c r="J22" s="15"/>
    </row>
    <row r="23" spans="2:12">
      <c r="B23" s="16"/>
      <c r="C23" s="24" t="s">
        <v>280</v>
      </c>
      <c r="D23" s="24"/>
      <c r="E23" s="19">
        <f ca="1">SUM(E16:E22)</f>
        <v>0</v>
      </c>
      <c r="F23" s="19">
        <f ca="1">SUM(F16:F22)</f>
        <v>4556194.0999999996</v>
      </c>
      <c r="G23" s="19">
        <f t="shared" ref="G23:H23" ca="1" si="5">SUM(G16:G22)</f>
        <v>4556194.0999999996</v>
      </c>
      <c r="H23" s="19">
        <f t="shared" ca="1" si="5"/>
        <v>0</v>
      </c>
      <c r="I23" s="17"/>
      <c r="J23" s="15"/>
    </row>
    <row r="24" spans="2:12">
      <c r="B24" s="16"/>
      <c r="C24" s="25" t="s">
        <v>281</v>
      </c>
      <c r="D24" s="25"/>
      <c r="E24" s="19">
        <f ca="1">SUM(E23,E14)</f>
        <v>43854853</v>
      </c>
      <c r="F24" s="19">
        <f ca="1">SUM(F23,F14)</f>
        <v>46793049.700000003</v>
      </c>
      <c r="G24" s="19">
        <f t="shared" ref="G24:H24" ca="1" si="6">SUM(G23,G14)</f>
        <v>4985673.6999999993</v>
      </c>
      <c r="H24" s="19">
        <f t="shared" ca="1" si="6"/>
        <v>2047477</v>
      </c>
      <c r="I24" s="17"/>
      <c r="J24" s="15"/>
      <c r="L24" s="301"/>
    </row>
    <row r="25" spans="2:12">
      <c r="B25" s="16"/>
      <c r="C25" s="25" t="s">
        <v>587</v>
      </c>
      <c r="D25" s="25"/>
      <c r="E25" s="18">
        <f ca="1">E24*18%</f>
        <v>7893873.54</v>
      </c>
      <c r="F25" s="18">
        <f t="shared" ref="F25" ca="1" si="7">F24*18%</f>
        <v>8422748.9460000005</v>
      </c>
      <c r="G25" s="18">
        <f t="shared" ref="G25" ca="1" si="8">ROUND(IF(F25&gt;E25,F25-E25,0),0)</f>
        <v>528875</v>
      </c>
      <c r="H25" s="18">
        <f t="shared" ref="H25" ca="1" si="9">ROUND(IF(F25&lt;E25,E25-F25,0),0)</f>
        <v>0</v>
      </c>
      <c r="I25" s="17"/>
      <c r="J25" s="15"/>
    </row>
    <row r="26" spans="2:12">
      <c r="B26" s="16"/>
      <c r="C26" s="25" t="s">
        <v>532</v>
      </c>
      <c r="D26" s="25"/>
      <c r="E26" s="19">
        <f ca="1">SUM(E24:E25)</f>
        <v>51748726.539999999</v>
      </c>
      <c r="F26" s="19">
        <f t="shared" ref="F26:H26" ca="1" si="10">SUM(F24:F25)</f>
        <v>55215798.646000005</v>
      </c>
      <c r="G26" s="19">
        <f t="shared" ca="1" si="10"/>
        <v>5514548.6999999993</v>
      </c>
      <c r="H26" s="19">
        <f t="shared" ca="1" si="10"/>
        <v>2047477</v>
      </c>
      <c r="I26" s="17"/>
      <c r="J26" s="15"/>
    </row>
    <row r="27" spans="2:12" ht="27.6">
      <c r="B27" s="16">
        <v>16</v>
      </c>
      <c r="C27" s="21" t="s">
        <v>269</v>
      </c>
      <c r="D27" s="76">
        <f>'Annexure-1'!D27</f>
        <v>0.01</v>
      </c>
      <c r="E27" s="18"/>
      <c r="F27" s="18">
        <f ca="1">'Annexure-1'!F27</f>
        <v>467930.49700000003</v>
      </c>
      <c r="G27" s="18">
        <f ca="1">IF(F27&gt;E27,F27-E27,0)</f>
        <v>467930.49700000003</v>
      </c>
      <c r="H27" s="18">
        <f t="shared" ref="H27:H32" ca="1" si="11">IF(F27&lt;E27,E27-F27,0)</f>
        <v>0</v>
      </c>
      <c r="I27" s="17"/>
      <c r="J27" s="15"/>
    </row>
    <row r="28" spans="2:12" ht="27.6">
      <c r="B28" s="16">
        <v>17</v>
      </c>
      <c r="C28" s="21" t="s">
        <v>270</v>
      </c>
      <c r="D28" s="734">
        <f>'Annexure-1'!D28</f>
        <v>1E-3</v>
      </c>
      <c r="E28" s="18"/>
      <c r="F28" s="18">
        <f ca="1">'Annexure-1'!F28</f>
        <v>46793.049700000003</v>
      </c>
      <c r="G28" s="18">
        <f t="shared" ref="G28:G32" ca="1" si="12">IF(F28&gt;E28,F28-E28,0)</f>
        <v>46793.049700000003</v>
      </c>
      <c r="H28" s="18">
        <f t="shared" ca="1" si="11"/>
        <v>0</v>
      </c>
      <c r="I28" s="17"/>
      <c r="J28" s="15"/>
    </row>
    <row r="29" spans="2:12" ht="27.6">
      <c r="B29" s="16">
        <v>18</v>
      </c>
      <c r="C29" s="21" t="s">
        <v>271</v>
      </c>
      <c r="D29" s="734"/>
      <c r="E29" s="18"/>
      <c r="F29" s="18">
        <f>'Annexure-1'!F29</f>
        <v>308</v>
      </c>
      <c r="G29" s="18">
        <f t="shared" si="12"/>
        <v>308</v>
      </c>
      <c r="H29" s="18">
        <f t="shared" si="11"/>
        <v>0</v>
      </c>
      <c r="I29" s="17"/>
      <c r="J29" s="15"/>
    </row>
    <row r="30" spans="2:12" ht="27.6">
      <c r="B30" s="16">
        <v>19</v>
      </c>
      <c r="C30" s="21" t="s">
        <v>272</v>
      </c>
      <c r="D30" s="76">
        <f>'Annexure-1'!D30</f>
        <v>0.3</v>
      </c>
      <c r="E30" s="18"/>
      <c r="F30" s="18">
        <f>'Annexure-1'!F30</f>
        <v>92.399999999999991</v>
      </c>
      <c r="G30" s="18">
        <f t="shared" si="12"/>
        <v>92.399999999999991</v>
      </c>
      <c r="H30" s="18">
        <f t="shared" si="11"/>
        <v>0</v>
      </c>
      <c r="I30" s="17"/>
      <c r="J30" s="15"/>
    </row>
    <row r="31" spans="2:12" ht="27.6">
      <c r="B31" s="16">
        <v>20</v>
      </c>
      <c r="C31" s="21" t="s">
        <v>273</v>
      </c>
      <c r="D31" s="76">
        <f>'Annexure-1'!D31</f>
        <v>0.02</v>
      </c>
      <c r="E31" s="18"/>
      <c r="F31" s="18">
        <f>'Annexure-1'!F31</f>
        <v>6.16</v>
      </c>
      <c r="G31" s="18">
        <f t="shared" si="12"/>
        <v>6.16</v>
      </c>
      <c r="H31" s="18">
        <f t="shared" si="11"/>
        <v>0</v>
      </c>
      <c r="I31" s="17"/>
      <c r="J31" s="15"/>
    </row>
    <row r="32" spans="2:12">
      <c r="B32" s="16">
        <v>21</v>
      </c>
      <c r="C32" s="21" t="s">
        <v>274</v>
      </c>
      <c r="D32" s="77">
        <f>'Annexure-1'!D32</f>
        <v>1E-4</v>
      </c>
      <c r="E32" s="18"/>
      <c r="F32" s="18">
        <f ca="1">'Annexure-1'!F32</f>
        <v>4679.3049700000001</v>
      </c>
      <c r="G32" s="18">
        <f t="shared" ca="1" si="12"/>
        <v>4679.3049700000001</v>
      </c>
      <c r="H32" s="18">
        <f t="shared" ca="1" si="11"/>
        <v>0</v>
      </c>
      <c r="I32" s="17"/>
      <c r="J32" s="15"/>
    </row>
    <row r="33" spans="1:11">
      <c r="B33" s="16">
        <v>22</v>
      </c>
      <c r="C33" s="22" t="s">
        <v>275</v>
      </c>
      <c r="D33" s="734"/>
      <c r="E33" s="18"/>
      <c r="F33" s="19">
        <f ca="1">SUM(F27:F32)</f>
        <v>519809.41167000006</v>
      </c>
      <c r="G33" s="19">
        <f t="shared" ref="G33:H33" ca="1" si="13">SUM(G27:G32)</f>
        <v>519809.41167000006</v>
      </c>
      <c r="H33" s="19">
        <f t="shared" ca="1" si="13"/>
        <v>0</v>
      </c>
      <c r="I33" s="17"/>
      <c r="J33" s="15"/>
    </row>
    <row r="34" spans="1:11" ht="27.6">
      <c r="B34" s="16">
        <v>23</v>
      </c>
      <c r="C34" s="21" t="s">
        <v>276</v>
      </c>
      <c r="D34" s="76">
        <f>'Annexure-1'!D34</f>
        <v>0.18</v>
      </c>
      <c r="E34" s="18"/>
      <c r="F34" s="18">
        <f ca="1">'Annexure-1'!F34</f>
        <v>93565.694100600012</v>
      </c>
      <c r="G34" s="18">
        <f t="shared" ref="G34:G36" ca="1" si="14">IF(F34&gt;E34,F34-E34,0)</f>
        <v>93565.694100600012</v>
      </c>
      <c r="H34" s="18">
        <f t="shared" ref="H34:H36" ca="1" si="15">IF(F34&lt;E34,E34-F34,0)</f>
        <v>0</v>
      </c>
      <c r="I34" s="17"/>
      <c r="J34" s="15"/>
    </row>
    <row r="35" spans="1:11" ht="27.6">
      <c r="B35" s="16">
        <v>24</v>
      </c>
      <c r="C35" s="21" t="s">
        <v>277</v>
      </c>
      <c r="D35" s="76">
        <f>'Annexure-1'!D35</f>
        <v>0.04</v>
      </c>
      <c r="E35" s="18">
        <f ca="1">D35*E26</f>
        <v>2069949.0615999999</v>
      </c>
      <c r="F35" s="18">
        <f ca="1">'Annexure-1'!F35</f>
        <v>2208631.9458400002</v>
      </c>
      <c r="G35" s="18">
        <f t="shared" ca="1" si="14"/>
        <v>138682.88424000028</v>
      </c>
      <c r="H35" s="18">
        <f t="shared" ca="1" si="15"/>
        <v>0</v>
      </c>
      <c r="I35" s="17"/>
      <c r="J35" s="15"/>
    </row>
    <row r="36" spans="1:11" ht="27.6">
      <c r="B36" s="16">
        <v>25</v>
      </c>
      <c r="C36" s="21" t="s">
        <v>278</v>
      </c>
      <c r="D36" s="21"/>
      <c r="E36" s="18"/>
      <c r="F36" s="18"/>
      <c r="G36" s="18">
        <f t="shared" si="14"/>
        <v>0</v>
      </c>
      <c r="H36" s="18">
        <f t="shared" si="15"/>
        <v>0</v>
      </c>
      <c r="I36" s="17"/>
      <c r="J36" s="15"/>
    </row>
    <row r="37" spans="1:11">
      <c r="B37" s="16"/>
      <c r="C37" s="22" t="s">
        <v>625</v>
      </c>
      <c r="D37" s="23"/>
      <c r="E37" s="26"/>
      <c r="F37" s="75">
        <f ca="1">SUM(F33:F36)</f>
        <v>2822007.0516106002</v>
      </c>
      <c r="G37" s="75">
        <f t="shared" ref="G37:H37" ca="1" si="16">SUM(G33:G36)</f>
        <v>752057.9900106003</v>
      </c>
      <c r="H37" s="75">
        <f t="shared" ca="1" si="16"/>
        <v>0</v>
      </c>
      <c r="I37" s="23"/>
    </row>
    <row r="38" spans="1:11" s="15" customFormat="1" ht="19.2" customHeight="1">
      <c r="B38" s="16"/>
      <c r="C38" s="25" t="s">
        <v>810</v>
      </c>
      <c r="D38" s="17"/>
      <c r="E38" s="19">
        <f ca="1">SUM(E26:E37)</f>
        <v>53818675.601599999</v>
      </c>
      <c r="F38" s="19">
        <f ca="1">F37+F24+F25</f>
        <v>58037805.697610609</v>
      </c>
      <c r="G38" s="19">
        <f t="shared" ref="G38:H38" ca="1" si="17">G37+G24+G25</f>
        <v>6266606.6900105998</v>
      </c>
      <c r="H38" s="19">
        <f t="shared" ca="1" si="17"/>
        <v>2047477</v>
      </c>
      <c r="I38" s="17"/>
    </row>
    <row r="39" spans="1:11">
      <c r="B39" s="20"/>
      <c r="E39" s="279"/>
      <c r="F39" s="279"/>
      <c r="G39" s="279"/>
      <c r="H39" s="279"/>
    </row>
    <row r="40" spans="1:11">
      <c r="A40" s="267"/>
      <c r="B40" s="268"/>
      <c r="C40" s="267"/>
      <c r="D40" s="269" t="s">
        <v>789</v>
      </c>
      <c r="E40" s="269"/>
      <c r="F40" s="270">
        <f ca="1">E38</f>
        <v>53818675.601599999</v>
      </c>
      <c r="G40" s="269" t="s">
        <v>250</v>
      </c>
      <c r="H40" s="270">
        <f ca="1">G38</f>
        <v>6266606.6900105998</v>
      </c>
      <c r="K40" s="271"/>
    </row>
    <row r="41" spans="1:11">
      <c r="A41" s="267"/>
      <c r="B41" s="268"/>
      <c r="C41" s="272"/>
      <c r="D41" s="273" t="s">
        <v>790</v>
      </c>
      <c r="E41" s="269"/>
      <c r="F41" s="270">
        <f ca="1">F38</f>
        <v>58037805.697610609</v>
      </c>
      <c r="G41" s="269" t="s">
        <v>251</v>
      </c>
      <c r="H41" s="270">
        <f ca="1">H38</f>
        <v>2047477</v>
      </c>
      <c r="I41" s="281"/>
      <c r="K41" s="271"/>
    </row>
    <row r="42" spans="1:11" ht="16.2" thickBot="1">
      <c r="A42" s="267"/>
      <c r="B42" s="268"/>
      <c r="C42" s="274"/>
      <c r="D42" s="275" t="s">
        <v>791</v>
      </c>
      <c r="E42" s="276"/>
      <c r="F42" s="277">
        <f ca="1">F41-F40</f>
        <v>4219130.0960106105</v>
      </c>
      <c r="G42" s="276" t="s">
        <v>791</v>
      </c>
      <c r="H42" s="278">
        <f ca="1">H40-H41</f>
        <v>4219129.6900105998</v>
      </c>
      <c r="I42" s="282"/>
      <c r="K42" s="271"/>
    </row>
    <row r="43" spans="1:11" ht="14.4" thickTop="1">
      <c r="B43" s="20"/>
    </row>
    <row r="44" spans="1:11">
      <c r="B44" s="20"/>
    </row>
    <row r="45" spans="1:11">
      <c r="B45" s="20"/>
    </row>
    <row r="46" spans="1:11">
      <c r="B46" s="20"/>
    </row>
    <row r="47" spans="1:11">
      <c r="B47" s="20"/>
      <c r="C47" s="280" t="s">
        <v>798</v>
      </c>
      <c r="D47" s="280"/>
      <c r="E47" s="280" t="s">
        <v>797</v>
      </c>
      <c r="F47" s="280"/>
      <c r="G47" s="280"/>
      <c r="H47" s="280" t="s">
        <v>811</v>
      </c>
      <c r="I47" s="280"/>
    </row>
    <row r="48" spans="1:11">
      <c r="C48" s="280" t="s">
        <v>794</v>
      </c>
      <c r="D48" s="280"/>
      <c r="E48" s="280" t="s">
        <v>795</v>
      </c>
      <c r="F48" s="280"/>
      <c r="G48" s="280"/>
      <c r="H48" s="280" t="s">
        <v>796</v>
      </c>
      <c r="I48" s="280"/>
    </row>
    <row r="49" spans="3:12">
      <c r="C49" s="280"/>
      <c r="D49" s="280"/>
      <c r="E49" s="280"/>
      <c r="F49" s="280"/>
      <c r="G49" s="280"/>
      <c r="H49" s="280"/>
      <c r="I49" s="280"/>
    </row>
    <row r="54" spans="3:12" ht="27.6">
      <c r="L54" s="12" t="s">
        <v>579</v>
      </c>
    </row>
  </sheetData>
  <mergeCells count="2">
    <mergeCell ref="B2:I2"/>
    <mergeCell ref="B3:I3"/>
  </mergeCells>
  <printOptions horizontalCentered="1"/>
  <pageMargins left="0.70866141732283472" right="0.70866141732283472" top="0.74803149606299213" bottom="0.74803149606299213" header="0.31496062992125984" footer="0.31496062992125984"/>
  <pageSetup paperSize="9" scale="78" fitToHeight="2" orientation="landscape" r:id="rId1"/>
  <rowBreaks count="2" manualBreakCount="2">
    <brk id="16" min="1" max="8" man="1"/>
    <brk id="29" min="1" max="8"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583EC-929F-4566-B1D9-133E076A22B8}">
  <dimension ref="A2:T236"/>
  <sheetViews>
    <sheetView view="pageBreakPreview" topLeftCell="A211" zoomScaleNormal="100" zoomScaleSheetLayoutView="100" workbookViewId="0">
      <selection activeCell="C196" sqref="C196:I196"/>
    </sheetView>
  </sheetViews>
  <sheetFormatPr defaultColWidth="9.21875" defaultRowHeight="13.8"/>
  <cols>
    <col min="1" max="1" width="9.21875" style="400"/>
    <col min="2" max="2" width="4.44140625" style="433" customWidth="1"/>
    <col min="3" max="3" width="30.21875" style="400" customWidth="1"/>
    <col min="4" max="4" width="9.21875" style="400" bestFit="1" customWidth="1"/>
    <col min="5" max="5" width="9.21875" style="400"/>
    <col min="6" max="6" width="10.77734375" style="400" bestFit="1" customWidth="1"/>
    <col min="7" max="8" width="9.21875" style="400" bestFit="1" customWidth="1"/>
    <col min="9" max="9" width="10.77734375" style="400" customWidth="1"/>
    <col min="10" max="13" width="9.21875" style="400"/>
    <col min="14" max="14" width="25.21875" style="400" customWidth="1"/>
    <col min="15" max="16" width="9.21875" style="400"/>
    <col min="17" max="17" width="13.77734375" style="400" bestFit="1" customWidth="1"/>
    <col min="18" max="16384" width="9.21875" style="400"/>
  </cols>
  <sheetData>
    <row r="2" spans="2:9" ht="16.95" customHeight="1">
      <c r="B2" s="766" t="s">
        <v>866</v>
      </c>
      <c r="C2" s="766"/>
      <c r="D2" s="766"/>
      <c r="E2" s="766"/>
      <c r="F2" s="766"/>
      <c r="G2" s="766"/>
      <c r="H2" s="766"/>
      <c r="I2" s="766"/>
    </row>
    <row r="3" spans="2:9" ht="40.950000000000003" customHeight="1">
      <c r="B3" s="767">
        <v>20</v>
      </c>
      <c r="C3" s="768" t="s">
        <v>207</v>
      </c>
      <c r="D3" s="768"/>
      <c r="E3" s="768"/>
      <c r="F3" s="768"/>
      <c r="G3" s="768"/>
      <c r="H3" s="768"/>
      <c r="I3" s="768"/>
    </row>
    <row r="4" spans="2:9">
      <c r="B4" s="767"/>
      <c r="C4" s="38" t="s">
        <v>527</v>
      </c>
      <c r="D4" s="477"/>
      <c r="E4" s="33"/>
      <c r="F4" s="33"/>
      <c r="G4" s="33"/>
      <c r="H4" s="33"/>
      <c r="I4" s="33"/>
    </row>
    <row r="5" spans="2:9" ht="26.4">
      <c r="B5" s="767"/>
      <c r="C5" s="32" t="s">
        <v>528</v>
      </c>
      <c r="D5" s="41">
        <v>1</v>
      </c>
      <c r="E5" s="40" t="s">
        <v>191</v>
      </c>
      <c r="F5" s="41">
        <f>'[165]Civil-SOR'!$G$55</f>
        <v>173</v>
      </c>
      <c r="G5" s="42">
        <v>1</v>
      </c>
      <c r="H5" s="45" t="str">
        <f t="shared" ref="H5:H11" si="0">IF(E5="","",IF(E5="No.","Each",IF(E5="Nos.","Each",E5)))</f>
        <v>Kg</v>
      </c>
      <c r="I5" s="41">
        <f t="shared" ref="I5:I12" si="1">IF(G5="",D5*F5,(D5*F5/G5))</f>
        <v>173</v>
      </c>
    </row>
    <row r="6" spans="2:9">
      <c r="B6" s="767"/>
      <c r="C6" s="32" t="s">
        <v>524</v>
      </c>
      <c r="D6" s="41">
        <v>0.21</v>
      </c>
      <c r="E6" s="40" t="s">
        <v>205</v>
      </c>
      <c r="F6" s="41">
        <f>'[165]Civil-SOR'!$G$296</f>
        <v>665</v>
      </c>
      <c r="G6" s="42">
        <v>1</v>
      </c>
      <c r="H6" s="45" t="str">
        <f t="shared" si="0"/>
        <v>Each</v>
      </c>
      <c r="I6" s="41">
        <f t="shared" si="1"/>
        <v>139.65</v>
      </c>
    </row>
    <row r="7" spans="2:9">
      <c r="B7" s="767"/>
      <c r="C7" s="32" t="s">
        <v>525</v>
      </c>
      <c r="D7" s="41">
        <v>0.49</v>
      </c>
      <c r="E7" s="40" t="s">
        <v>205</v>
      </c>
      <c r="F7" s="41">
        <f>'[165]Civil-SOR'!$G$303</f>
        <v>550</v>
      </c>
      <c r="G7" s="42">
        <v>1</v>
      </c>
      <c r="H7" s="45" t="str">
        <f t="shared" si="0"/>
        <v>Each</v>
      </c>
      <c r="I7" s="41">
        <f t="shared" si="1"/>
        <v>269.5</v>
      </c>
    </row>
    <row r="8" spans="2:9" ht="26.4">
      <c r="B8" s="767"/>
      <c r="C8" s="32" t="s">
        <v>529</v>
      </c>
      <c r="D8" s="28"/>
      <c r="E8" s="37" t="s">
        <v>465</v>
      </c>
      <c r="F8" s="28"/>
      <c r="G8" s="35">
        <v>1</v>
      </c>
      <c r="H8" s="39" t="str">
        <f t="shared" si="0"/>
        <v>Kgs</v>
      </c>
      <c r="I8" s="28">
        <f t="shared" si="1"/>
        <v>0</v>
      </c>
    </row>
    <row r="9" spans="2:9">
      <c r="B9" s="767"/>
      <c r="C9" s="32" t="s">
        <v>524</v>
      </c>
      <c r="D9" s="28"/>
      <c r="E9" s="37" t="s">
        <v>205</v>
      </c>
      <c r="F9" s="28"/>
      <c r="G9" s="35">
        <v>1</v>
      </c>
      <c r="H9" s="39" t="str">
        <f t="shared" si="0"/>
        <v>Each</v>
      </c>
      <c r="I9" s="28">
        <f t="shared" si="1"/>
        <v>0</v>
      </c>
    </row>
    <row r="10" spans="2:9">
      <c r="B10" s="767"/>
      <c r="C10" s="32" t="s">
        <v>525</v>
      </c>
      <c r="D10" s="28"/>
      <c r="E10" s="37" t="s">
        <v>205</v>
      </c>
      <c r="F10" s="28"/>
      <c r="G10" s="35">
        <v>1</v>
      </c>
      <c r="H10" s="39" t="str">
        <f t="shared" si="0"/>
        <v>Each</v>
      </c>
      <c r="I10" s="28">
        <f t="shared" si="1"/>
        <v>0</v>
      </c>
    </row>
    <row r="11" spans="2:9">
      <c r="B11" s="767"/>
      <c r="C11" s="32" t="str">
        <f>[165]Input!$C$47</f>
        <v>Add for MA @ 40%</v>
      </c>
      <c r="D11" s="28"/>
      <c r="E11" s="37" t="s">
        <v>205</v>
      </c>
      <c r="F11" s="28"/>
      <c r="G11" s="35">
        <v>1</v>
      </c>
      <c r="H11" s="39" t="str">
        <f t="shared" si="0"/>
        <v>Each</v>
      </c>
      <c r="I11" s="28">
        <f t="shared" si="1"/>
        <v>0</v>
      </c>
    </row>
    <row r="12" spans="2:9">
      <c r="B12" s="767"/>
      <c r="C12" s="32" t="str">
        <f>[165]Input!$C$47</f>
        <v>Add for MA @ 40%</v>
      </c>
      <c r="D12" s="478">
        <f>[165]Input!$D$47</f>
        <v>0.4</v>
      </c>
      <c r="E12" s="37"/>
      <c r="F12" s="28">
        <f>SUM(I6:I7)+SUM(I9:I11)</f>
        <v>409.15</v>
      </c>
      <c r="G12" s="29"/>
      <c r="H12" s="33"/>
      <c r="I12" s="28">
        <f t="shared" si="1"/>
        <v>163.66</v>
      </c>
    </row>
    <row r="13" spans="2:9" ht="26.4">
      <c r="B13" s="767"/>
      <c r="C13" s="32" t="s">
        <v>526</v>
      </c>
      <c r="D13" s="27">
        <v>0.01</v>
      </c>
      <c r="E13" s="27"/>
      <c r="F13" s="36">
        <f>SUM(I5:I12)</f>
        <v>745.81</v>
      </c>
      <c r="G13" s="27"/>
      <c r="H13" s="27"/>
      <c r="I13" s="41"/>
    </row>
    <row r="14" spans="2:9">
      <c r="B14" s="767"/>
      <c r="C14" s="32"/>
      <c r="D14" s="27"/>
      <c r="E14" s="27"/>
      <c r="F14" s="36"/>
      <c r="G14" s="27"/>
      <c r="H14" s="27"/>
      <c r="I14" s="30">
        <f>SUM(I5:I13)</f>
        <v>745.81</v>
      </c>
    </row>
    <row r="15" spans="2:9" ht="26.4">
      <c r="B15" s="767"/>
      <c r="C15" s="32" t="str">
        <f>[165]Input!$C$48</f>
        <v>Overheads &amp; Contractors Profit @ 13.615%</v>
      </c>
      <c r="D15" s="43">
        <f>[165]Input!$D$48</f>
        <v>0.13614999999999999</v>
      </c>
      <c r="E15" s="28"/>
      <c r="F15" s="28">
        <f>I14</f>
        <v>745.81</v>
      </c>
      <c r="G15" s="35"/>
      <c r="H15" s="33"/>
      <c r="I15" s="28">
        <f>IF(G15="",D15*F15,(D15*F15/G15))</f>
        <v>101.54203149999999</v>
      </c>
    </row>
    <row r="16" spans="2:9">
      <c r="B16" s="767"/>
      <c r="C16" s="34" t="s">
        <v>458</v>
      </c>
      <c r="D16" s="27"/>
      <c r="E16" s="27"/>
      <c r="F16" s="36"/>
      <c r="G16" s="27"/>
      <c r="H16" s="27"/>
      <c r="I16" s="28">
        <f>SUM(I14:I15)</f>
        <v>847.35203149999995</v>
      </c>
    </row>
    <row r="17" spans="2:9">
      <c r="B17" s="767"/>
      <c r="C17" s="34" t="s">
        <v>459</v>
      </c>
      <c r="D17" s="27"/>
      <c r="E17" s="27"/>
      <c r="F17" s="36"/>
      <c r="G17" s="27"/>
      <c r="H17" s="27"/>
      <c r="I17" s="36">
        <f>I16/10</f>
        <v>84.73520314999999</v>
      </c>
    </row>
    <row r="18" spans="2:9">
      <c r="B18" s="767"/>
      <c r="C18" s="44"/>
      <c r="D18" s="28"/>
      <c r="E18" s="37"/>
      <c r="F18" s="28"/>
      <c r="G18" s="35"/>
      <c r="H18" s="31" t="s">
        <v>460</v>
      </c>
      <c r="I18" s="30">
        <f>ROUND(I17,0)</f>
        <v>85</v>
      </c>
    </row>
    <row r="20" spans="2:9" ht="56.55" customHeight="1">
      <c r="B20" s="762">
        <v>21</v>
      </c>
      <c r="C20" s="769" t="s">
        <v>194</v>
      </c>
      <c r="D20" s="770"/>
      <c r="E20" s="770"/>
      <c r="F20" s="770"/>
      <c r="G20" s="770"/>
      <c r="H20" s="770"/>
      <c r="I20" s="771"/>
    </row>
    <row r="21" spans="2:9" ht="17.25" customHeight="1">
      <c r="B21" s="762"/>
      <c r="C21" s="479" t="s">
        <v>454</v>
      </c>
      <c r="D21" s="407"/>
      <c r="E21" s="407"/>
      <c r="F21" s="407"/>
      <c r="G21" s="407"/>
      <c r="H21" s="404"/>
      <c r="I21" s="401"/>
    </row>
    <row r="22" spans="2:9" ht="17.25" customHeight="1">
      <c r="B22" s="762"/>
      <c r="C22" s="480" t="s">
        <v>450</v>
      </c>
      <c r="D22" s="401">
        <v>4.88</v>
      </c>
      <c r="E22" s="402" t="s">
        <v>205</v>
      </c>
      <c r="F22" s="401">
        <f>'[166]Civil-SOR'!$G$307</f>
        <v>520</v>
      </c>
      <c r="G22" s="403">
        <v>1</v>
      </c>
      <c r="H22" s="404" t="s">
        <v>352</v>
      </c>
      <c r="I22" s="405">
        <f t="shared" ref="I22:I23" si="2">IF(G22="",D22*F22,(D22*F22/G22))</f>
        <v>2537.6</v>
      </c>
    </row>
    <row r="23" spans="2:9" ht="17.25" customHeight="1">
      <c r="B23" s="762"/>
      <c r="C23" s="480" t="str">
        <f>[166]Input!$C$47</f>
        <v>Add for MA @ 40%</v>
      </c>
      <c r="D23" s="401">
        <f>[166]Input!$D$47</f>
        <v>0.4</v>
      </c>
      <c r="E23" s="409"/>
      <c r="F23" s="401">
        <f>I22</f>
        <v>2537.6</v>
      </c>
      <c r="G23" s="410"/>
      <c r="H23" s="407"/>
      <c r="I23" s="405">
        <f t="shared" si="2"/>
        <v>1015.04</v>
      </c>
    </row>
    <row r="24" spans="2:9" ht="17.25" customHeight="1">
      <c r="B24" s="762"/>
      <c r="C24" s="479" t="s">
        <v>451</v>
      </c>
      <c r="D24" s="411"/>
      <c r="E24" s="409"/>
      <c r="F24" s="411"/>
      <c r="G24" s="410"/>
      <c r="H24" s="407"/>
      <c r="I24" s="405">
        <f>SUM(I22:I23)</f>
        <v>3552.64</v>
      </c>
    </row>
    <row r="25" spans="2:9" ht="27" customHeight="1">
      <c r="B25" s="762"/>
      <c r="C25" s="481" t="str">
        <f>[166]Input!$C$48</f>
        <v>Overheads &amp; Contractors Profit @ 13.615%</v>
      </c>
      <c r="D25" s="406">
        <f>[166]Input!$D$48</f>
        <v>0.13614999999999999</v>
      </c>
      <c r="E25" s="402"/>
      <c r="F25" s="401">
        <f>I24</f>
        <v>3552.64</v>
      </c>
      <c r="G25" s="403"/>
      <c r="H25" s="404"/>
      <c r="I25" s="405">
        <f>IF(G25="",D25*F25,(D25*F25/G25))</f>
        <v>483.69193599999994</v>
      </c>
    </row>
    <row r="26" spans="2:9" ht="17.25" customHeight="1">
      <c r="B26" s="762"/>
      <c r="C26" s="479" t="s">
        <v>451</v>
      </c>
      <c r="D26" s="411"/>
      <c r="E26" s="409"/>
      <c r="F26" s="411"/>
      <c r="G26" s="410"/>
      <c r="H26" s="405" t="s">
        <v>452</v>
      </c>
      <c r="I26" s="405">
        <f>SUM(I24:I25)</f>
        <v>4036.3319359999996</v>
      </c>
    </row>
    <row r="27" spans="2:9" ht="17.25" customHeight="1">
      <c r="B27" s="762"/>
      <c r="C27" s="407"/>
      <c r="D27" s="411"/>
      <c r="E27" s="409"/>
      <c r="F27" s="411"/>
      <c r="G27" s="410"/>
      <c r="H27" s="407" t="s">
        <v>453</v>
      </c>
      <c r="I27" s="408">
        <f>ROUND(I26,0)</f>
        <v>4036</v>
      </c>
    </row>
    <row r="29" spans="2:9" ht="53.55" customHeight="1">
      <c r="B29" s="762">
        <v>22</v>
      </c>
      <c r="C29" s="763" t="s">
        <v>867</v>
      </c>
      <c r="D29" s="764"/>
      <c r="E29" s="764"/>
      <c r="F29" s="764"/>
      <c r="G29" s="764"/>
      <c r="H29" s="764"/>
      <c r="I29" s="765"/>
    </row>
    <row r="30" spans="2:9" s="433" customFormat="1" ht="18.45" customHeight="1">
      <c r="B30" s="762"/>
      <c r="C30" s="480" t="s">
        <v>868</v>
      </c>
      <c r="D30" s="401">
        <v>10</v>
      </c>
      <c r="E30" s="402" t="s">
        <v>1</v>
      </c>
      <c r="F30" s="401">
        <v>8</v>
      </c>
      <c r="G30" s="403">
        <v>1</v>
      </c>
      <c r="H30" s="404" t="s">
        <v>1</v>
      </c>
      <c r="I30" s="405">
        <f t="shared" ref="I30:I31" si="3">IF(G30="",D30*F30,(D30*F30/G30))</f>
        <v>80</v>
      </c>
    </row>
    <row r="31" spans="2:9" ht="17.25" customHeight="1">
      <c r="B31" s="762"/>
      <c r="C31" s="481" t="str">
        <f>[166]Input!$C$47</f>
        <v>Add for MA @ 40%</v>
      </c>
      <c r="D31" s="401">
        <f>[166]Input!$D$47</f>
        <v>0.4</v>
      </c>
      <c r="E31" s="402"/>
      <c r="F31" s="401">
        <f>I30</f>
        <v>80</v>
      </c>
      <c r="G31" s="403"/>
      <c r="H31" s="404"/>
      <c r="I31" s="405">
        <f t="shared" si="3"/>
        <v>32</v>
      </c>
    </row>
    <row r="32" spans="2:9" ht="17.25" customHeight="1">
      <c r="B32" s="762"/>
      <c r="C32" s="482" t="s">
        <v>458</v>
      </c>
      <c r="D32" s="401"/>
      <c r="E32" s="402"/>
      <c r="F32" s="401"/>
      <c r="G32" s="403"/>
      <c r="H32" s="404"/>
      <c r="I32" s="401">
        <f>SUM(I30:I31)</f>
        <v>112</v>
      </c>
    </row>
    <row r="33" spans="2:9" ht="17.25" customHeight="1">
      <c r="B33" s="762"/>
      <c r="C33" s="482" t="s">
        <v>459</v>
      </c>
      <c r="D33" s="401"/>
      <c r="E33" s="402"/>
      <c r="F33" s="401"/>
      <c r="G33" s="403"/>
      <c r="H33" s="404"/>
      <c r="I33" s="401">
        <f>I32/10</f>
        <v>11.2</v>
      </c>
    </row>
    <row r="34" spans="2:9" ht="27" customHeight="1">
      <c r="B34" s="762"/>
      <c r="C34" s="481" t="str">
        <f>[166]Input!$C$48</f>
        <v>Overheads &amp; Contractors Profit @ 13.615%</v>
      </c>
      <c r="D34" s="406">
        <f>[166]Input!$D$48</f>
        <v>0.13614999999999999</v>
      </c>
      <c r="E34" s="402"/>
      <c r="F34" s="401">
        <f>I33</f>
        <v>11.2</v>
      </c>
      <c r="G34" s="403"/>
      <c r="H34" s="404"/>
      <c r="I34" s="405">
        <f>IF(G34="",D34*F34,(D34*F34/G34))</f>
        <v>1.5248799999999998</v>
      </c>
    </row>
    <row r="35" spans="2:9" ht="17.25" customHeight="1">
      <c r="B35" s="762"/>
      <c r="C35" s="482" t="s">
        <v>459</v>
      </c>
      <c r="D35" s="401"/>
      <c r="E35" s="402"/>
      <c r="F35" s="401"/>
      <c r="G35" s="403"/>
      <c r="H35" s="405" t="s">
        <v>452</v>
      </c>
      <c r="I35" s="405">
        <f>SUM(I33:I34)</f>
        <v>12.724879999999999</v>
      </c>
    </row>
    <row r="36" spans="2:9" ht="17.25" customHeight="1">
      <c r="B36" s="762"/>
      <c r="C36" s="404"/>
      <c r="D36" s="401"/>
      <c r="E36" s="402"/>
      <c r="F36" s="401"/>
      <c r="G36" s="403"/>
      <c r="H36" s="407" t="s">
        <v>453</v>
      </c>
      <c r="I36" s="408">
        <f>ROUND(I35,0)</f>
        <v>13</v>
      </c>
    </row>
    <row r="37" spans="2:9" ht="12.75" customHeight="1"/>
    <row r="38" spans="2:9" ht="56.55" customHeight="1">
      <c r="B38" s="772">
        <v>23</v>
      </c>
      <c r="C38" s="775" t="s">
        <v>196</v>
      </c>
      <c r="D38" s="776"/>
      <c r="E38" s="776"/>
      <c r="F38" s="776"/>
      <c r="G38" s="776"/>
      <c r="H38" s="776"/>
      <c r="I38" s="777"/>
    </row>
    <row r="39" spans="2:9" ht="17.25" customHeight="1">
      <c r="B39" s="773"/>
      <c r="C39" s="479" t="s">
        <v>455</v>
      </c>
      <c r="D39" s="407"/>
      <c r="E39" s="407"/>
      <c r="F39" s="407"/>
      <c r="G39" s="407"/>
      <c r="H39" s="404"/>
      <c r="I39" s="401"/>
    </row>
    <row r="40" spans="2:9" ht="17.25" customHeight="1">
      <c r="B40" s="773"/>
      <c r="C40" s="480" t="s">
        <v>450</v>
      </c>
      <c r="D40" s="401">
        <v>4.32</v>
      </c>
      <c r="E40" s="402" t="s">
        <v>205</v>
      </c>
      <c r="F40" s="401">
        <f>'[166]Civil-SOR'!$G$307</f>
        <v>520</v>
      </c>
      <c r="G40" s="403">
        <v>1</v>
      </c>
      <c r="H40" s="404" t="s">
        <v>352</v>
      </c>
      <c r="I40" s="405">
        <f t="shared" ref="I40:I41" si="4">IF(G40="",D40*F40,(D40*F40/G40))</f>
        <v>2246.4</v>
      </c>
    </row>
    <row r="41" spans="2:9" ht="17.25" customHeight="1">
      <c r="B41" s="773"/>
      <c r="C41" s="480" t="str">
        <f>[166]Input!$C$47</f>
        <v>Add for MA @ 40%</v>
      </c>
      <c r="D41" s="401">
        <f>[166]Input!$D$47</f>
        <v>0.4</v>
      </c>
      <c r="E41" s="409"/>
      <c r="F41" s="401">
        <f>I40</f>
        <v>2246.4</v>
      </c>
      <c r="G41" s="410"/>
      <c r="H41" s="407"/>
      <c r="I41" s="405">
        <f t="shared" si="4"/>
        <v>898.56000000000006</v>
      </c>
    </row>
    <row r="42" spans="2:9" ht="17.25" customHeight="1">
      <c r="B42" s="773"/>
      <c r="C42" s="778" t="s">
        <v>841</v>
      </c>
      <c r="D42" s="778"/>
      <c r="E42" s="778"/>
      <c r="F42" s="401"/>
      <c r="G42" s="410"/>
      <c r="H42" s="407"/>
      <c r="I42" s="405"/>
    </row>
    <row r="43" spans="2:9" ht="17.25" customHeight="1">
      <c r="B43" s="773"/>
      <c r="C43" s="483" t="s">
        <v>456</v>
      </c>
      <c r="D43" s="401">
        <v>0.5</v>
      </c>
      <c r="E43" s="402" t="s">
        <v>205</v>
      </c>
      <c r="F43" s="401">
        <f>'[166]Civil-SOR'!$G$299</f>
        <v>550</v>
      </c>
      <c r="G43" s="403">
        <v>1</v>
      </c>
      <c r="H43" s="404" t="s">
        <v>352</v>
      </c>
      <c r="I43" s="405">
        <f t="shared" ref="I43:I45" si="5">IF(G43="",D43*F43,(D43*F43/G43))</f>
        <v>275</v>
      </c>
    </row>
    <row r="44" spans="2:9" ht="17.25" customHeight="1">
      <c r="B44" s="773"/>
      <c r="C44" s="483" t="s">
        <v>457</v>
      </c>
      <c r="D44" s="401">
        <v>0.5</v>
      </c>
      <c r="E44" s="402" t="s">
        <v>205</v>
      </c>
      <c r="F44" s="401">
        <f>'[166]Civil-SOR'!$G$307</f>
        <v>520</v>
      </c>
      <c r="G44" s="403">
        <v>1</v>
      </c>
      <c r="H44" s="404" t="s">
        <v>352</v>
      </c>
      <c r="I44" s="405">
        <f t="shared" si="5"/>
        <v>260</v>
      </c>
    </row>
    <row r="45" spans="2:9" ht="17.25" customHeight="1">
      <c r="B45" s="773"/>
      <c r="C45" s="480" t="str">
        <f>[166]Input!$C$47</f>
        <v>Add for MA @ 40%</v>
      </c>
      <c r="D45" s="401">
        <f>[166]Input!$D$47</f>
        <v>0.4</v>
      </c>
      <c r="E45" s="409"/>
      <c r="F45" s="401">
        <f>I43+I44</f>
        <v>535</v>
      </c>
      <c r="G45" s="410"/>
      <c r="H45" s="407"/>
      <c r="I45" s="405">
        <f t="shared" si="5"/>
        <v>214</v>
      </c>
    </row>
    <row r="46" spans="2:9" ht="17.25" customHeight="1">
      <c r="B46" s="773"/>
      <c r="C46" s="479" t="s">
        <v>451</v>
      </c>
      <c r="D46" s="411"/>
      <c r="E46" s="409"/>
      <c r="F46" s="411"/>
      <c r="G46" s="410"/>
      <c r="H46" s="407"/>
      <c r="I46" s="405">
        <f>SUM(I40:I45)</f>
        <v>3893.96</v>
      </c>
    </row>
    <row r="47" spans="2:9" ht="27" customHeight="1">
      <c r="B47" s="773"/>
      <c r="C47" s="481" t="str">
        <f>[166]Input!$C$48</f>
        <v>Overheads &amp; Contractors Profit @ 13.615%</v>
      </c>
      <c r="D47" s="406">
        <f>[166]Input!$D$48</f>
        <v>0.13614999999999999</v>
      </c>
      <c r="E47" s="402"/>
      <c r="F47" s="401">
        <f>I46</f>
        <v>3893.96</v>
      </c>
      <c r="G47" s="403"/>
      <c r="H47" s="404"/>
      <c r="I47" s="405">
        <f>IF(G47="",D47*F47,(D47*F47/G47))</f>
        <v>530.16265399999997</v>
      </c>
    </row>
    <row r="48" spans="2:9" ht="17.25" customHeight="1">
      <c r="B48" s="773"/>
      <c r="C48" s="479" t="s">
        <v>451</v>
      </c>
      <c r="D48" s="411"/>
      <c r="E48" s="409"/>
      <c r="F48" s="411"/>
      <c r="G48" s="410"/>
      <c r="H48" s="405" t="s">
        <v>452</v>
      </c>
      <c r="I48" s="412">
        <f>SUM(I46:I47)</f>
        <v>4424.1226539999998</v>
      </c>
    </row>
    <row r="49" spans="2:9" ht="17.25" customHeight="1">
      <c r="B49" s="774"/>
      <c r="C49" s="416"/>
      <c r="D49" s="413"/>
      <c r="E49" s="414"/>
      <c r="F49" s="413"/>
      <c r="G49" s="415"/>
      <c r="H49" s="416" t="s">
        <v>453</v>
      </c>
      <c r="I49" s="417">
        <f>ROUND(I48,0)</f>
        <v>4424</v>
      </c>
    </row>
    <row r="50" spans="2:9" ht="13.95" customHeight="1">
      <c r="B50" s="484"/>
      <c r="C50" s="485"/>
      <c r="D50" s="484"/>
      <c r="E50" s="486"/>
      <c r="F50" s="484"/>
      <c r="G50" s="487"/>
      <c r="H50" s="485"/>
      <c r="I50" s="488"/>
    </row>
    <row r="51" spans="2:9" ht="211.5" customHeight="1">
      <c r="B51" s="762">
        <v>25</v>
      </c>
      <c r="C51" s="779" t="s">
        <v>861</v>
      </c>
      <c r="D51" s="780"/>
      <c r="E51" s="780"/>
      <c r="F51" s="780"/>
      <c r="G51" s="780"/>
      <c r="H51" s="780"/>
      <c r="I51" s="781"/>
    </row>
    <row r="52" spans="2:9" ht="27.75" customHeight="1">
      <c r="B52" s="762"/>
      <c r="C52" s="489" t="s">
        <v>543</v>
      </c>
      <c r="D52" s="466">
        <v>1</v>
      </c>
      <c r="E52" s="467" t="s">
        <v>4</v>
      </c>
      <c r="F52" s="466">
        <v>8134</v>
      </c>
      <c r="G52" s="466">
        <v>1</v>
      </c>
      <c r="H52" s="467" t="s">
        <v>4</v>
      </c>
      <c r="I52" s="468">
        <f t="shared" ref="I52:I53" si="6">IF(G52="",D52*F52,(D52*F52/G52))</f>
        <v>8134</v>
      </c>
    </row>
    <row r="53" spans="2:9" ht="27.75" customHeight="1">
      <c r="B53" s="762"/>
      <c r="C53" s="489" t="str">
        <f>[166]Input!$C$48</f>
        <v>Overheads &amp; Contractors Profit @ 13.615%</v>
      </c>
      <c r="D53" s="469">
        <f>[166]Input!$D$48</f>
        <v>0.13614999999999999</v>
      </c>
      <c r="E53" s="467"/>
      <c r="F53" s="466">
        <f>I52</f>
        <v>8134</v>
      </c>
      <c r="G53" s="466"/>
      <c r="H53" s="467"/>
      <c r="I53" s="468">
        <f t="shared" si="6"/>
        <v>1107.4440999999999</v>
      </c>
    </row>
    <row r="54" spans="2:9" ht="18" customHeight="1">
      <c r="B54" s="762"/>
      <c r="C54" s="490" t="s">
        <v>531</v>
      </c>
      <c r="D54" s="470"/>
      <c r="E54" s="471"/>
      <c r="F54" s="470"/>
      <c r="G54" s="470"/>
      <c r="H54" s="471"/>
      <c r="I54" s="401">
        <f>SUM(I52:I53)</f>
        <v>9241.4441000000006</v>
      </c>
    </row>
    <row r="55" spans="2:9" ht="18" customHeight="1">
      <c r="B55" s="762"/>
      <c r="C55" s="491"/>
      <c r="D55" s="470"/>
      <c r="E55" s="471"/>
      <c r="F55" s="470"/>
      <c r="G55" s="782" t="s">
        <v>453</v>
      </c>
      <c r="H55" s="782"/>
      <c r="I55" s="472">
        <f>ROUND(I54,0)</f>
        <v>9241</v>
      </c>
    </row>
    <row r="56" spans="2:9">
      <c r="B56" s="475"/>
      <c r="C56" s="492"/>
      <c r="D56" s="492"/>
      <c r="E56" s="492"/>
      <c r="F56" s="493"/>
      <c r="G56" s="492"/>
      <c r="H56" s="492"/>
      <c r="I56" s="493"/>
    </row>
    <row r="58" spans="2:9" ht="123" customHeight="1">
      <c r="B58" s="762">
        <v>24</v>
      </c>
      <c r="C58" s="783" t="s">
        <v>846</v>
      </c>
      <c r="D58" s="784"/>
      <c r="E58" s="784"/>
      <c r="F58" s="784"/>
      <c r="G58" s="784"/>
      <c r="H58" s="784"/>
      <c r="I58" s="785"/>
    </row>
    <row r="59" spans="2:9" ht="18" customHeight="1">
      <c r="B59" s="762"/>
      <c r="C59" s="494" t="s">
        <v>521</v>
      </c>
      <c r="D59" s="405"/>
      <c r="E59" s="405"/>
      <c r="F59" s="405"/>
      <c r="G59" s="422"/>
      <c r="H59" s="423"/>
      <c r="I59" s="412"/>
    </row>
    <row r="60" spans="2:9" ht="18" customHeight="1">
      <c r="B60" s="762"/>
      <c r="C60" s="495" t="s">
        <v>516</v>
      </c>
      <c r="D60" s="405"/>
      <c r="E60" s="405"/>
      <c r="F60" s="405"/>
      <c r="G60" s="422"/>
      <c r="H60" s="423"/>
      <c r="I60" s="412"/>
    </row>
    <row r="61" spans="2:9" ht="18" customHeight="1">
      <c r="B61" s="762"/>
      <c r="C61" s="489" t="s">
        <v>522</v>
      </c>
      <c r="D61" s="405">
        <v>10.5</v>
      </c>
      <c r="E61" s="405" t="s">
        <v>1</v>
      </c>
      <c r="F61" s="405">
        <f>+'[166]Civil-SOR'!$G$20</f>
        <v>578</v>
      </c>
      <c r="G61" s="422">
        <v>1</v>
      </c>
      <c r="H61" s="424" t="s">
        <v>1</v>
      </c>
      <c r="I61" s="405">
        <f t="shared" ref="I61:I65" si="7">IF(G61="",D61*F61,(D61*F61/G61))</f>
        <v>6069</v>
      </c>
    </row>
    <row r="62" spans="2:9" ht="18" customHeight="1">
      <c r="B62" s="762"/>
      <c r="C62" s="489" t="s">
        <v>517</v>
      </c>
      <c r="D62" s="405">
        <v>0.12</v>
      </c>
      <c r="E62" s="405" t="s">
        <v>435</v>
      </c>
      <c r="F62" s="405">
        <f>[166]LEAD!$N$13</f>
        <v>2453.91</v>
      </c>
      <c r="G62" s="422">
        <v>1</v>
      </c>
      <c r="H62" s="424" t="s">
        <v>435</v>
      </c>
      <c r="I62" s="405">
        <f t="shared" si="7"/>
        <v>294.46919999999994</v>
      </c>
    </row>
    <row r="63" spans="2:9" ht="18" customHeight="1">
      <c r="B63" s="762"/>
      <c r="C63" s="489" t="s">
        <v>518</v>
      </c>
      <c r="D63" s="405">
        <v>34.56</v>
      </c>
      <c r="E63" s="405" t="s">
        <v>465</v>
      </c>
      <c r="F63" s="405">
        <f>[166]LEAD!$N$6</f>
        <v>5200</v>
      </c>
      <c r="G63" s="422">
        <v>1000</v>
      </c>
      <c r="H63" s="424" t="s">
        <v>465</v>
      </c>
      <c r="I63" s="405">
        <f t="shared" si="7"/>
        <v>179.71199999999999</v>
      </c>
    </row>
    <row r="64" spans="2:9" ht="18" customHeight="1">
      <c r="B64" s="762"/>
      <c r="C64" s="489" t="s">
        <v>505</v>
      </c>
      <c r="D64" s="405">
        <v>33</v>
      </c>
      <c r="E64" s="405" t="s">
        <v>465</v>
      </c>
      <c r="F64" s="405">
        <f>[166]LEAD!$N$6</f>
        <v>5200</v>
      </c>
      <c r="G64" s="422">
        <v>1000</v>
      </c>
      <c r="H64" s="424" t="s">
        <v>465</v>
      </c>
      <c r="I64" s="405">
        <f t="shared" si="7"/>
        <v>171.6</v>
      </c>
    </row>
    <row r="65" spans="2:9" ht="18" customHeight="1">
      <c r="B65" s="762"/>
      <c r="C65" s="489" t="s">
        <v>520</v>
      </c>
      <c r="D65" s="405">
        <v>2</v>
      </c>
      <c r="E65" s="405" t="s">
        <v>465</v>
      </c>
      <c r="F65" s="405">
        <f>'[166]Civil-SOR'!$G$185</f>
        <v>34</v>
      </c>
      <c r="G65" s="422">
        <v>1</v>
      </c>
      <c r="H65" s="424" t="s">
        <v>191</v>
      </c>
      <c r="I65" s="405">
        <f t="shared" si="7"/>
        <v>68</v>
      </c>
    </row>
    <row r="66" spans="2:9" ht="18" customHeight="1">
      <c r="B66" s="762"/>
      <c r="C66" s="495" t="s">
        <v>519</v>
      </c>
      <c r="D66" s="405"/>
      <c r="E66" s="405"/>
      <c r="F66" s="405"/>
      <c r="G66" s="422"/>
      <c r="H66" s="423"/>
      <c r="I66" s="412"/>
    </row>
    <row r="67" spans="2:9" ht="18" customHeight="1">
      <c r="B67" s="762"/>
      <c r="C67" s="489" t="s">
        <v>496</v>
      </c>
      <c r="D67" s="405">
        <v>0.96</v>
      </c>
      <c r="E67" s="405" t="s">
        <v>205</v>
      </c>
      <c r="F67" s="405">
        <f>'[166]Civil-SOR'!$G$293</f>
        <v>580</v>
      </c>
      <c r="G67" s="422">
        <v>1</v>
      </c>
      <c r="H67" s="424" t="s">
        <v>352</v>
      </c>
      <c r="I67" s="405">
        <f t="shared" ref="I67:I71" si="8">IF(G67="",D67*F67,(D67*F67/G67))</f>
        <v>556.79999999999995</v>
      </c>
    </row>
    <row r="68" spans="2:9" ht="18" customHeight="1">
      <c r="B68" s="762"/>
      <c r="C68" s="489" t="s">
        <v>502</v>
      </c>
      <c r="D68" s="405">
        <v>2.2400000000000002</v>
      </c>
      <c r="E68" s="405" t="s">
        <v>205</v>
      </c>
      <c r="F68" s="405">
        <f>'[166]Civil-SOR'!$G$302</f>
        <v>550</v>
      </c>
      <c r="G68" s="422">
        <v>1</v>
      </c>
      <c r="H68" s="424" t="s">
        <v>352</v>
      </c>
      <c r="I68" s="405">
        <f t="shared" si="8"/>
        <v>1232.0000000000002</v>
      </c>
    </row>
    <row r="69" spans="2:9" ht="18" customHeight="1">
      <c r="B69" s="762"/>
      <c r="C69" s="489" t="s">
        <v>450</v>
      </c>
      <c r="D69" s="405">
        <v>3.3</v>
      </c>
      <c r="E69" s="405" t="s">
        <v>205</v>
      </c>
      <c r="F69" s="405">
        <f>'[166]Civil-SOR'!$G$307</f>
        <v>520</v>
      </c>
      <c r="G69" s="422">
        <v>1</v>
      </c>
      <c r="H69" s="424" t="s">
        <v>352</v>
      </c>
      <c r="I69" s="405">
        <f t="shared" si="8"/>
        <v>1716</v>
      </c>
    </row>
    <row r="70" spans="2:9" ht="18" customHeight="1">
      <c r="B70" s="762"/>
      <c r="C70" s="496" t="str">
        <f>[166]Input!$C$47</f>
        <v>Add for MA @ 40%</v>
      </c>
      <c r="D70" s="425">
        <f>[166]Input!$D$47</f>
        <v>0.4</v>
      </c>
      <c r="E70" s="424"/>
      <c r="F70" s="405">
        <f>SUM(I67:I69)</f>
        <v>3504.8</v>
      </c>
      <c r="G70" s="426"/>
      <c r="H70" s="427"/>
      <c r="I70" s="405">
        <f t="shared" si="8"/>
        <v>1401.92</v>
      </c>
    </row>
    <row r="71" spans="2:9" ht="18" customHeight="1">
      <c r="B71" s="762"/>
      <c r="C71" s="497" t="s">
        <v>497</v>
      </c>
      <c r="D71" s="405">
        <v>0.01</v>
      </c>
      <c r="E71" s="405"/>
      <c r="F71" s="405">
        <f>SUM(I61:I70)</f>
        <v>11689.501200000001</v>
      </c>
      <c r="G71" s="422"/>
      <c r="H71" s="424"/>
      <c r="I71" s="405">
        <f t="shared" si="8"/>
        <v>116.89501200000001</v>
      </c>
    </row>
    <row r="72" spans="2:9" ht="18" customHeight="1">
      <c r="B72" s="762"/>
      <c r="C72" s="498" t="s">
        <v>508</v>
      </c>
      <c r="D72" s="405"/>
      <c r="E72" s="424"/>
      <c r="F72" s="405"/>
      <c r="G72" s="422"/>
      <c r="H72" s="424"/>
      <c r="I72" s="428">
        <f>SUM(I61:I71)</f>
        <v>11806.396212000001</v>
      </c>
    </row>
    <row r="73" spans="2:9" ht="9.75" customHeight="1">
      <c r="B73" s="762"/>
      <c r="C73" s="498"/>
      <c r="D73" s="405"/>
      <c r="E73" s="424"/>
      <c r="F73" s="405"/>
      <c r="G73" s="422"/>
      <c r="H73" s="424"/>
      <c r="I73" s="429"/>
    </row>
    <row r="74" spans="2:9" ht="18" customHeight="1">
      <c r="B74" s="762"/>
      <c r="C74" s="490" t="s">
        <v>487</v>
      </c>
      <c r="D74" s="412" t="s">
        <v>489</v>
      </c>
      <c r="E74" s="430" t="s">
        <v>481</v>
      </c>
      <c r="F74" s="423" t="s">
        <v>482</v>
      </c>
      <c r="G74" s="412" t="s">
        <v>493</v>
      </c>
      <c r="H74" s="412" t="s">
        <v>494</v>
      </c>
      <c r="I74" s="412" t="s">
        <v>495</v>
      </c>
    </row>
    <row r="75" spans="2:9" ht="18" customHeight="1">
      <c r="B75" s="762"/>
      <c r="C75" s="489" t="s">
        <v>500</v>
      </c>
      <c r="D75" s="405">
        <f>I72</f>
        <v>11806.396212000001</v>
      </c>
      <c r="E75" s="405">
        <f>I72</f>
        <v>11806.396212000001</v>
      </c>
      <c r="F75" s="405">
        <f>I72</f>
        <v>11806.396212000001</v>
      </c>
      <c r="G75" s="405">
        <f>F75</f>
        <v>11806.396212000001</v>
      </c>
      <c r="H75" s="405">
        <f t="shared" ref="H75:I75" si="9">G75</f>
        <v>11806.396212000001</v>
      </c>
      <c r="I75" s="405">
        <f t="shared" si="9"/>
        <v>11806.396212000001</v>
      </c>
    </row>
    <row r="76" spans="2:9" ht="18" customHeight="1">
      <c r="B76" s="762"/>
      <c r="C76" s="489" t="s">
        <v>491</v>
      </c>
      <c r="D76" s="405">
        <v>0</v>
      </c>
      <c r="E76" s="405">
        <v>350.48</v>
      </c>
      <c r="F76" s="405">
        <f>E76*2</f>
        <v>700.96</v>
      </c>
      <c r="G76" s="405">
        <f>E76*3</f>
        <v>1051.44</v>
      </c>
      <c r="H76" s="405">
        <f>E76*4</f>
        <v>1401.92</v>
      </c>
      <c r="I76" s="405">
        <f>E76*5</f>
        <v>1752.4</v>
      </c>
    </row>
    <row r="77" spans="2:9" ht="18" customHeight="1">
      <c r="B77" s="762"/>
      <c r="C77" s="489" t="str">
        <f>[166]Input!$C$47</f>
        <v>Add for MA @ 40%</v>
      </c>
      <c r="D77" s="405">
        <f>D76*[166]Input!$D$47</f>
        <v>0</v>
      </c>
      <c r="E77" s="405">
        <f>E76*[166]Input!$D$47</f>
        <v>140.19200000000001</v>
      </c>
      <c r="F77" s="405">
        <f>F76*[166]Input!$D$47</f>
        <v>280.38400000000001</v>
      </c>
      <c r="G77" s="405">
        <f>G76*[166]Input!$D$47</f>
        <v>420.57600000000002</v>
      </c>
      <c r="H77" s="405">
        <f>H76*[166]Input!$D$47</f>
        <v>560.76800000000003</v>
      </c>
      <c r="I77" s="405">
        <f>I76*[166]Input!$D$47</f>
        <v>700.96</v>
      </c>
    </row>
    <row r="78" spans="2:9" ht="18" customHeight="1">
      <c r="B78" s="762"/>
      <c r="C78" s="496"/>
      <c r="D78" s="405">
        <f t="shared" ref="D78:I78" si="10">SUM(D75:D77)</f>
        <v>11806.396212000001</v>
      </c>
      <c r="E78" s="405">
        <f t="shared" si="10"/>
        <v>12297.068212000002</v>
      </c>
      <c r="F78" s="405">
        <f t="shared" si="10"/>
        <v>12787.740212000002</v>
      </c>
      <c r="G78" s="405">
        <f t="shared" si="10"/>
        <v>13278.412212000003</v>
      </c>
      <c r="H78" s="405">
        <f t="shared" si="10"/>
        <v>13769.084212000002</v>
      </c>
      <c r="I78" s="405">
        <f t="shared" si="10"/>
        <v>14259.756212</v>
      </c>
    </row>
    <row r="79" spans="2:9" ht="27" customHeight="1">
      <c r="B79" s="762"/>
      <c r="C79" s="489" t="str">
        <f>[166]Input!$C$48</f>
        <v>Overheads &amp; Contractors Profit @ 13.615%</v>
      </c>
      <c r="D79" s="405">
        <f>ROUND(D78*[166]Input!$D$48,2)</f>
        <v>1607.44</v>
      </c>
      <c r="E79" s="405">
        <f>ROUND(E78*[166]Input!$D$48,2)</f>
        <v>1674.25</v>
      </c>
      <c r="F79" s="405">
        <f>ROUND(F78*[166]Input!$D$48,2)</f>
        <v>1741.05</v>
      </c>
      <c r="G79" s="405">
        <f>ROUND(G78*[166]Input!$D$48,2)</f>
        <v>1807.86</v>
      </c>
      <c r="H79" s="405">
        <f>ROUND(H78*[166]Input!$D$48,2)</f>
        <v>1874.66</v>
      </c>
      <c r="I79" s="405">
        <f>ROUND(I78*[166]Input!$D$48,2)</f>
        <v>1941.47</v>
      </c>
    </row>
    <row r="80" spans="2:9" ht="18" customHeight="1">
      <c r="B80" s="762"/>
      <c r="C80" s="495" t="s">
        <v>498</v>
      </c>
      <c r="D80" s="405">
        <f t="shared" ref="D80:I80" si="11">SUM(D78:D79)</f>
        <v>13413.836212000002</v>
      </c>
      <c r="E80" s="405">
        <f t="shared" si="11"/>
        <v>13971.318212000002</v>
      </c>
      <c r="F80" s="405">
        <f t="shared" si="11"/>
        <v>14528.790212000002</v>
      </c>
      <c r="G80" s="405">
        <f t="shared" si="11"/>
        <v>15086.272212000003</v>
      </c>
      <c r="H80" s="405">
        <f t="shared" si="11"/>
        <v>15643.744212000001</v>
      </c>
      <c r="I80" s="405">
        <f t="shared" si="11"/>
        <v>16201.226212</v>
      </c>
    </row>
    <row r="81" spans="2:9" ht="18" customHeight="1">
      <c r="B81" s="762"/>
      <c r="C81" s="495" t="s">
        <v>492</v>
      </c>
      <c r="D81" s="412">
        <f t="shared" ref="D81:I81" si="12">D80*0.01</f>
        <v>134.13836212000001</v>
      </c>
      <c r="E81" s="412">
        <f t="shared" si="12"/>
        <v>139.71318212000003</v>
      </c>
      <c r="F81" s="412">
        <f t="shared" si="12"/>
        <v>145.28790212000001</v>
      </c>
      <c r="G81" s="412">
        <f t="shared" si="12"/>
        <v>150.86272212000003</v>
      </c>
      <c r="H81" s="412">
        <f t="shared" si="12"/>
        <v>156.43744212000001</v>
      </c>
      <c r="I81" s="412">
        <f t="shared" si="12"/>
        <v>162.01226212</v>
      </c>
    </row>
    <row r="82" spans="2:9" ht="18" customHeight="1">
      <c r="B82" s="762"/>
      <c r="C82" s="499" t="s">
        <v>453</v>
      </c>
      <c r="D82" s="408">
        <f t="shared" ref="D82:I82" si="13">ROUND(D81,0)</f>
        <v>134</v>
      </c>
      <c r="E82" s="408">
        <f t="shared" si="13"/>
        <v>140</v>
      </c>
      <c r="F82" s="408">
        <f t="shared" si="13"/>
        <v>145</v>
      </c>
      <c r="G82" s="408">
        <f t="shared" si="13"/>
        <v>151</v>
      </c>
      <c r="H82" s="408">
        <f t="shared" si="13"/>
        <v>156</v>
      </c>
      <c r="I82" s="408">
        <f t="shared" si="13"/>
        <v>162</v>
      </c>
    </row>
    <row r="85" spans="2:9" ht="130.94999999999999" customHeight="1">
      <c r="B85" s="762">
        <v>26</v>
      </c>
      <c r="C85" s="783" t="s">
        <v>847</v>
      </c>
      <c r="D85" s="784"/>
      <c r="E85" s="784"/>
      <c r="F85" s="784"/>
      <c r="G85" s="784"/>
      <c r="H85" s="784"/>
      <c r="I85" s="785"/>
    </row>
    <row r="86" spans="2:9" ht="18" customHeight="1">
      <c r="B86" s="762"/>
      <c r="C86" s="494" t="s">
        <v>511</v>
      </c>
      <c r="D86" s="427"/>
      <c r="E86" s="427"/>
      <c r="F86" s="427"/>
      <c r="G86" s="427"/>
      <c r="H86" s="427"/>
      <c r="I86" s="429"/>
    </row>
    <row r="87" spans="2:9" ht="18" customHeight="1">
      <c r="B87" s="762"/>
      <c r="C87" s="497" t="s">
        <v>503</v>
      </c>
      <c r="D87" s="427"/>
      <c r="E87" s="427"/>
      <c r="F87" s="427"/>
      <c r="G87" s="427"/>
      <c r="H87" s="427"/>
      <c r="I87" s="429"/>
    </row>
    <row r="88" spans="2:9" ht="18" customHeight="1">
      <c r="B88" s="762"/>
      <c r="C88" s="498" t="s">
        <v>504</v>
      </c>
      <c r="D88" s="429"/>
      <c r="E88" s="427"/>
      <c r="F88" s="429"/>
      <c r="G88" s="426"/>
      <c r="H88" s="427"/>
      <c r="I88" s="405"/>
    </row>
    <row r="89" spans="2:9" ht="18" customHeight="1">
      <c r="B89" s="762"/>
      <c r="C89" s="489" t="s">
        <v>513</v>
      </c>
      <c r="D89" s="401">
        <v>10.5</v>
      </c>
      <c r="E89" s="404" t="s">
        <v>4</v>
      </c>
      <c r="F89" s="401">
        <f>[166]LEAD!$N$29</f>
        <v>2576</v>
      </c>
      <c r="G89" s="403">
        <v>1</v>
      </c>
      <c r="H89" s="404" t="s">
        <v>4</v>
      </c>
      <c r="I89" s="431">
        <f t="shared" ref="I89:I93" si="14">IF(G89="",D89*F89,(D89*F89/G89))</f>
        <v>27048</v>
      </c>
    </row>
    <row r="90" spans="2:9" ht="18" customHeight="1">
      <c r="B90" s="762"/>
      <c r="C90" s="489" t="s">
        <v>510</v>
      </c>
      <c r="D90" s="401">
        <v>36</v>
      </c>
      <c r="E90" s="404" t="s">
        <v>465</v>
      </c>
      <c r="F90" s="401">
        <f>[166]LEAD!$N$6</f>
        <v>5200</v>
      </c>
      <c r="G90" s="403">
        <v>1000</v>
      </c>
      <c r="H90" s="404" t="s">
        <v>465</v>
      </c>
      <c r="I90" s="431">
        <f t="shared" si="14"/>
        <v>187.2</v>
      </c>
    </row>
    <row r="91" spans="2:9" ht="18" customHeight="1">
      <c r="B91" s="762"/>
      <c r="C91" s="489" t="s">
        <v>505</v>
      </c>
      <c r="D91" s="401">
        <v>33</v>
      </c>
      <c r="E91" s="404" t="s">
        <v>465</v>
      </c>
      <c r="F91" s="401">
        <f>[166]LEAD!$N$6</f>
        <v>5200</v>
      </c>
      <c r="G91" s="403">
        <v>1000</v>
      </c>
      <c r="H91" s="404" t="s">
        <v>465</v>
      </c>
      <c r="I91" s="431">
        <f t="shared" si="14"/>
        <v>171.6</v>
      </c>
    </row>
    <row r="92" spans="2:9" ht="18" customHeight="1">
      <c r="B92" s="762"/>
      <c r="C92" s="489" t="s">
        <v>512</v>
      </c>
      <c r="D92" s="401">
        <v>6</v>
      </c>
      <c r="E92" s="404" t="s">
        <v>465</v>
      </c>
      <c r="F92" s="401">
        <f>'[166]Civil-SOR'!$G$185</f>
        <v>34</v>
      </c>
      <c r="G92" s="403">
        <v>1</v>
      </c>
      <c r="H92" s="404" t="s">
        <v>191</v>
      </c>
      <c r="I92" s="431">
        <f t="shared" si="14"/>
        <v>204</v>
      </c>
    </row>
    <row r="93" spans="2:9" ht="18" customHeight="1">
      <c r="B93" s="762"/>
      <c r="C93" s="489" t="s">
        <v>506</v>
      </c>
      <c r="D93" s="401">
        <v>0.2</v>
      </c>
      <c r="E93" s="404" t="s">
        <v>2</v>
      </c>
      <c r="F93" s="401">
        <f>[166]LEAD!$N$13</f>
        <v>2453.91</v>
      </c>
      <c r="G93" s="403">
        <v>1</v>
      </c>
      <c r="H93" s="404" t="s">
        <v>2</v>
      </c>
      <c r="I93" s="431">
        <f t="shared" si="14"/>
        <v>490.78199999999998</v>
      </c>
    </row>
    <row r="94" spans="2:9" ht="18" customHeight="1">
      <c r="B94" s="762"/>
      <c r="C94" s="495" t="s">
        <v>501</v>
      </c>
      <c r="D94" s="401"/>
      <c r="E94" s="404"/>
      <c r="F94" s="401"/>
      <c r="G94" s="403"/>
      <c r="H94" s="404"/>
      <c r="I94" s="431"/>
    </row>
    <row r="95" spans="2:9" ht="18" customHeight="1">
      <c r="B95" s="762"/>
      <c r="C95" s="489" t="s">
        <v>496</v>
      </c>
      <c r="D95" s="401">
        <v>3</v>
      </c>
      <c r="E95" s="404" t="s">
        <v>0</v>
      </c>
      <c r="F95" s="401">
        <f>'[166]Civil-SOR'!$G$293</f>
        <v>580</v>
      </c>
      <c r="G95" s="403">
        <v>1</v>
      </c>
      <c r="H95" s="404" t="s">
        <v>352</v>
      </c>
      <c r="I95" s="431">
        <f t="shared" ref="I95:I102" si="15">IF(G95="",D95*F95,(D95*F95/G95))</f>
        <v>1740</v>
      </c>
    </row>
    <row r="96" spans="2:9" ht="18" customHeight="1">
      <c r="B96" s="762"/>
      <c r="C96" s="489" t="s">
        <v>502</v>
      </c>
      <c r="D96" s="401">
        <v>1</v>
      </c>
      <c r="E96" s="404" t="s">
        <v>0</v>
      </c>
      <c r="F96" s="401">
        <f>'[166]Civil-SOR'!$G$302</f>
        <v>550</v>
      </c>
      <c r="G96" s="403">
        <v>1</v>
      </c>
      <c r="H96" s="404" t="s">
        <v>352</v>
      </c>
      <c r="I96" s="431">
        <f t="shared" si="15"/>
        <v>550</v>
      </c>
    </row>
    <row r="97" spans="2:9" ht="18" customHeight="1">
      <c r="B97" s="762"/>
      <c r="C97" s="489" t="s">
        <v>507</v>
      </c>
      <c r="D97" s="401">
        <v>8</v>
      </c>
      <c r="E97" s="404" t="s">
        <v>0</v>
      </c>
      <c r="F97" s="401">
        <f>'[166]Civil-SOR'!$G$307</f>
        <v>520</v>
      </c>
      <c r="G97" s="403">
        <v>1</v>
      </c>
      <c r="H97" s="404" t="s">
        <v>352</v>
      </c>
      <c r="I97" s="431">
        <f t="shared" si="15"/>
        <v>4160</v>
      </c>
    </row>
    <row r="98" spans="2:9" ht="18" customHeight="1">
      <c r="B98" s="762"/>
      <c r="C98" s="489" t="str">
        <f>[166]Input!$C$47</f>
        <v>Add for MA @ 40%</v>
      </c>
      <c r="D98" s="432">
        <f>[166]Input!$D$47</f>
        <v>0.4</v>
      </c>
      <c r="E98" s="404"/>
      <c r="F98" s="401">
        <f>SUM(I95:I97)</f>
        <v>6450</v>
      </c>
      <c r="G98" s="403"/>
      <c r="H98" s="404"/>
      <c r="I98" s="431">
        <f t="shared" si="15"/>
        <v>2580</v>
      </c>
    </row>
    <row r="99" spans="2:9" ht="18" customHeight="1">
      <c r="B99" s="762"/>
      <c r="C99" s="489" t="s">
        <v>514</v>
      </c>
      <c r="D99" s="432">
        <v>16.670000000000002</v>
      </c>
      <c r="E99" s="404" t="s">
        <v>499</v>
      </c>
      <c r="F99" s="401">
        <f>'[166]Civil-SOR'!$G$200</f>
        <v>24</v>
      </c>
      <c r="G99" s="403">
        <v>1</v>
      </c>
      <c r="H99" s="404" t="s">
        <v>499</v>
      </c>
      <c r="I99" s="431">
        <f t="shared" si="15"/>
        <v>400.08000000000004</v>
      </c>
    </row>
    <row r="100" spans="2:9" ht="18" customHeight="1">
      <c r="B100" s="762"/>
      <c r="C100" s="489" t="s">
        <v>515</v>
      </c>
      <c r="D100" s="432">
        <v>16.670000000000002</v>
      </c>
      <c r="E100" s="404" t="s">
        <v>499</v>
      </c>
      <c r="F100" s="401">
        <f>'[166]Civil-SOR'!$G$198</f>
        <v>456</v>
      </c>
      <c r="G100" s="403">
        <v>1</v>
      </c>
      <c r="H100" s="404" t="s">
        <v>499</v>
      </c>
      <c r="I100" s="431">
        <f t="shared" si="15"/>
        <v>7601.52</v>
      </c>
    </row>
    <row r="101" spans="2:9" ht="18" customHeight="1">
      <c r="B101" s="762"/>
      <c r="C101" s="489" t="str">
        <f>[166]Input!$C$47</f>
        <v>Add for MA @ 40%</v>
      </c>
      <c r="D101" s="432">
        <f>[166]Input!$D$47</f>
        <v>0.4</v>
      </c>
      <c r="E101" s="404"/>
      <c r="F101" s="401">
        <f>SUM(I99:I100)*40%</f>
        <v>3200.6400000000003</v>
      </c>
      <c r="G101" s="403"/>
      <c r="H101" s="404"/>
      <c r="I101" s="431">
        <f t="shared" si="15"/>
        <v>1280.2560000000003</v>
      </c>
    </row>
    <row r="102" spans="2:9" ht="18" customHeight="1">
      <c r="B102" s="762"/>
      <c r="C102" s="489" t="s">
        <v>497</v>
      </c>
      <c r="D102" s="401">
        <v>0.01</v>
      </c>
      <c r="E102" s="404"/>
      <c r="F102" s="401">
        <f>SUM(I89:I101)</f>
        <v>46413.438000000002</v>
      </c>
      <c r="G102" s="403"/>
      <c r="H102" s="404"/>
      <c r="I102" s="431">
        <f t="shared" si="15"/>
        <v>464.13438000000002</v>
      </c>
    </row>
    <row r="103" spans="2:9" ht="18" customHeight="1">
      <c r="B103" s="762"/>
      <c r="C103" s="500" t="s">
        <v>508</v>
      </c>
      <c r="D103" s="429"/>
      <c r="E103" s="427"/>
      <c r="F103" s="429"/>
      <c r="G103" s="426"/>
      <c r="H103" s="427"/>
      <c r="I103" s="412">
        <f>SUM(I89:I102)</f>
        <v>46877.572380000005</v>
      </c>
    </row>
    <row r="104" spans="2:9" ht="18" customHeight="1">
      <c r="B104" s="762"/>
      <c r="C104" s="498"/>
      <c r="D104" s="429"/>
      <c r="E104" s="427"/>
      <c r="F104" s="429"/>
      <c r="G104" s="426"/>
      <c r="H104" s="427"/>
      <c r="I104" s="412"/>
    </row>
    <row r="105" spans="2:9" ht="18" customHeight="1">
      <c r="B105" s="762"/>
      <c r="C105" s="495" t="s">
        <v>487</v>
      </c>
      <c r="D105" s="412" t="s">
        <v>489</v>
      </c>
      <c r="E105" s="430" t="s">
        <v>481</v>
      </c>
      <c r="F105" s="423" t="s">
        <v>482</v>
      </c>
      <c r="G105" s="412" t="s">
        <v>493</v>
      </c>
      <c r="H105" s="412" t="s">
        <v>494</v>
      </c>
      <c r="I105" s="412" t="s">
        <v>495</v>
      </c>
    </row>
    <row r="106" spans="2:9" ht="18" customHeight="1">
      <c r="B106" s="762"/>
      <c r="C106" s="489" t="s">
        <v>500</v>
      </c>
      <c r="D106" s="405">
        <f>I103</f>
        <v>46877.572380000005</v>
      </c>
      <c r="E106" s="405">
        <f>D106</f>
        <v>46877.572380000005</v>
      </c>
      <c r="F106" s="405">
        <f t="shared" ref="F106:I106" si="16">E106</f>
        <v>46877.572380000005</v>
      </c>
      <c r="G106" s="405">
        <f t="shared" si="16"/>
        <v>46877.572380000005</v>
      </c>
      <c r="H106" s="405">
        <f t="shared" si="16"/>
        <v>46877.572380000005</v>
      </c>
      <c r="I106" s="405">
        <f t="shared" si="16"/>
        <v>46877.572380000005</v>
      </c>
    </row>
    <row r="107" spans="2:9" ht="18" customHeight="1">
      <c r="B107" s="762"/>
      <c r="C107" s="489" t="s">
        <v>491</v>
      </c>
      <c r="D107" s="405">
        <v>0</v>
      </c>
      <c r="E107" s="405">
        <v>645</v>
      </c>
      <c r="F107" s="405">
        <f>E107*2</f>
        <v>1290</v>
      </c>
      <c r="G107" s="405">
        <f>E107*3</f>
        <v>1935</v>
      </c>
      <c r="H107" s="405">
        <f>E107*4</f>
        <v>2580</v>
      </c>
      <c r="I107" s="405">
        <f>E107*5</f>
        <v>3225</v>
      </c>
    </row>
    <row r="108" spans="2:9" ht="18" customHeight="1">
      <c r="B108" s="762"/>
      <c r="C108" s="489" t="str">
        <f>[166]Input!$C$47</f>
        <v>Add for MA @ 40%</v>
      </c>
      <c r="D108" s="405">
        <v>0</v>
      </c>
      <c r="E108" s="405">
        <f>E107*[166]Input!$D$47</f>
        <v>258</v>
      </c>
      <c r="F108" s="405">
        <f>F107*[166]Input!$D$47</f>
        <v>516</v>
      </c>
      <c r="G108" s="405">
        <f>G107*[166]Input!$D$47</f>
        <v>774</v>
      </c>
      <c r="H108" s="405">
        <f>H107*[166]Input!$D$47</f>
        <v>1032</v>
      </c>
      <c r="I108" s="405">
        <f>I107*[166]Input!$D$47</f>
        <v>1290</v>
      </c>
    </row>
    <row r="109" spans="2:9" ht="18" customHeight="1">
      <c r="B109" s="762"/>
      <c r="C109" s="496"/>
      <c r="D109" s="405">
        <f t="shared" ref="D109:I109" si="17">SUM(D106:D108)</f>
        <v>46877.572380000005</v>
      </c>
      <c r="E109" s="405">
        <f t="shared" si="17"/>
        <v>47780.572380000005</v>
      </c>
      <c r="F109" s="405">
        <f t="shared" si="17"/>
        <v>48683.572380000005</v>
      </c>
      <c r="G109" s="405">
        <f t="shared" si="17"/>
        <v>49586.572380000005</v>
      </c>
      <c r="H109" s="405">
        <f t="shared" si="17"/>
        <v>50489.572380000005</v>
      </c>
      <c r="I109" s="405">
        <f t="shared" si="17"/>
        <v>51392.572380000005</v>
      </c>
    </row>
    <row r="110" spans="2:9" ht="28.5" customHeight="1">
      <c r="B110" s="762"/>
      <c r="C110" s="489" t="str">
        <f>[166]Input!$C$48</f>
        <v>Overheads &amp; Contractors Profit @ 13.615%</v>
      </c>
      <c r="D110" s="405">
        <f>ROUND(D109*[166]Input!$D$48,2)</f>
        <v>6382.38</v>
      </c>
      <c r="E110" s="405">
        <f>ROUND(E109*[166]Input!$D$48,2)</f>
        <v>6505.32</v>
      </c>
      <c r="F110" s="405">
        <f>ROUND(F109*[166]Input!$D$48,2)</f>
        <v>6628.27</v>
      </c>
      <c r="G110" s="405">
        <f>ROUND(G109*[166]Input!$D$48,2)</f>
        <v>6751.21</v>
      </c>
      <c r="H110" s="405">
        <f>ROUND(H109*[166]Input!$D$48,2)</f>
        <v>6874.16</v>
      </c>
      <c r="I110" s="405">
        <f>ROUND(I109*[166]Input!$D$48,2)</f>
        <v>6997.1</v>
      </c>
    </row>
    <row r="111" spans="2:9" ht="18" customHeight="1">
      <c r="B111" s="762"/>
      <c r="C111" s="495" t="s">
        <v>498</v>
      </c>
      <c r="D111" s="405">
        <f t="shared" ref="D111:I111" si="18">SUM(D109:D110)</f>
        <v>53259.952380000002</v>
      </c>
      <c r="E111" s="405">
        <f t="shared" si="18"/>
        <v>54285.892380000005</v>
      </c>
      <c r="F111" s="405">
        <f t="shared" si="18"/>
        <v>55311.842380000002</v>
      </c>
      <c r="G111" s="405">
        <f t="shared" si="18"/>
        <v>56337.782380000004</v>
      </c>
      <c r="H111" s="405">
        <f t="shared" si="18"/>
        <v>57363.732380000001</v>
      </c>
      <c r="I111" s="405">
        <f t="shared" si="18"/>
        <v>58389.672380000004</v>
      </c>
    </row>
    <row r="112" spans="2:9" ht="18" customHeight="1">
      <c r="B112" s="762"/>
      <c r="C112" s="495" t="s">
        <v>466</v>
      </c>
      <c r="D112" s="412">
        <f t="shared" ref="D112:I112" si="19">D111/10</f>
        <v>5325.9952380000004</v>
      </c>
      <c r="E112" s="412">
        <f t="shared" si="19"/>
        <v>5428.5892380000005</v>
      </c>
      <c r="F112" s="412">
        <f t="shared" si="19"/>
        <v>5531.1842379999998</v>
      </c>
      <c r="G112" s="412">
        <f t="shared" si="19"/>
        <v>5633.7782380000008</v>
      </c>
      <c r="H112" s="412">
        <f t="shared" si="19"/>
        <v>5736.3732380000001</v>
      </c>
      <c r="I112" s="412">
        <f t="shared" si="19"/>
        <v>5838.9672380000002</v>
      </c>
    </row>
    <row r="113" spans="2:9" ht="18" customHeight="1">
      <c r="B113" s="762"/>
      <c r="C113" s="499" t="s">
        <v>453</v>
      </c>
      <c r="D113" s="408">
        <f t="shared" ref="D113:I113" si="20">ROUND(D112,0)</f>
        <v>5326</v>
      </c>
      <c r="E113" s="408">
        <f t="shared" si="20"/>
        <v>5429</v>
      </c>
      <c r="F113" s="408">
        <f t="shared" si="20"/>
        <v>5531</v>
      </c>
      <c r="G113" s="408">
        <f t="shared" si="20"/>
        <v>5634</v>
      </c>
      <c r="H113" s="408">
        <f t="shared" si="20"/>
        <v>5736</v>
      </c>
      <c r="I113" s="408">
        <f t="shared" si="20"/>
        <v>5839</v>
      </c>
    </row>
    <row r="115" spans="2:9" ht="121.95" customHeight="1">
      <c r="B115" s="786">
        <v>28</v>
      </c>
      <c r="C115" s="789" t="s">
        <v>869</v>
      </c>
      <c r="D115" s="790"/>
      <c r="E115" s="790"/>
      <c r="F115" s="790"/>
      <c r="G115" s="790"/>
      <c r="H115" s="790"/>
      <c r="I115" s="791"/>
    </row>
    <row r="116" spans="2:9">
      <c r="B116" s="787"/>
      <c r="C116" s="501" t="s">
        <v>479</v>
      </c>
      <c r="D116" s="502"/>
      <c r="E116" s="502"/>
      <c r="F116" s="503"/>
      <c r="G116" s="502"/>
      <c r="H116" s="504"/>
      <c r="I116" s="505"/>
    </row>
    <row r="117" spans="2:9" ht="13.95" customHeight="1">
      <c r="B117" s="787"/>
      <c r="C117" s="506" t="s">
        <v>480</v>
      </c>
      <c r="D117" s="506"/>
      <c r="E117" s="506"/>
      <c r="F117" s="506"/>
      <c r="G117" s="506"/>
      <c r="H117" s="504"/>
      <c r="I117" s="505"/>
    </row>
    <row r="118" spans="2:9">
      <c r="B118" s="787"/>
      <c r="C118" s="506" t="s">
        <v>467</v>
      </c>
      <c r="D118" s="507"/>
      <c r="E118" s="507"/>
      <c r="F118" s="508"/>
      <c r="G118" s="507"/>
      <c r="H118" s="504"/>
      <c r="I118" s="505"/>
    </row>
    <row r="119" spans="2:9">
      <c r="B119" s="787"/>
      <c r="C119" s="504" t="s">
        <v>315</v>
      </c>
      <c r="D119" s="509">
        <v>380</v>
      </c>
      <c r="E119" s="510" t="s">
        <v>465</v>
      </c>
      <c r="F119" s="511">
        <v>5200</v>
      </c>
      <c r="G119" s="512">
        <v>1000</v>
      </c>
      <c r="H119" s="510" t="s">
        <v>465</v>
      </c>
      <c r="I119" s="513">
        <v>1976</v>
      </c>
    </row>
    <row r="120" spans="2:9">
      <c r="B120" s="787"/>
      <c r="C120" s="504" t="s">
        <v>469</v>
      </c>
      <c r="D120" s="509">
        <v>0.8</v>
      </c>
      <c r="E120" s="510" t="s">
        <v>2</v>
      </c>
      <c r="F120" s="513">
        <v>1447.96</v>
      </c>
      <c r="G120" s="512">
        <v>1</v>
      </c>
      <c r="H120" s="510" t="s">
        <v>2</v>
      </c>
      <c r="I120" s="513">
        <v>1158.3680000000002</v>
      </c>
    </row>
    <row r="121" spans="2:9">
      <c r="B121" s="787"/>
      <c r="C121" s="504" t="s">
        <v>292</v>
      </c>
      <c r="D121" s="509">
        <v>0.4</v>
      </c>
      <c r="E121" s="510" t="s">
        <v>2</v>
      </c>
      <c r="F121" s="511">
        <v>2253.91</v>
      </c>
      <c r="G121" s="512">
        <v>1</v>
      </c>
      <c r="H121" s="510" t="s">
        <v>2</v>
      </c>
      <c r="I121" s="513">
        <v>901.56399999999996</v>
      </c>
    </row>
    <row r="122" spans="2:9">
      <c r="B122" s="787"/>
      <c r="C122" s="514" t="s">
        <v>470</v>
      </c>
      <c r="D122" s="510"/>
      <c r="E122" s="510"/>
      <c r="F122" s="515"/>
      <c r="G122" s="510"/>
      <c r="H122" s="510"/>
      <c r="I122" s="511"/>
    </row>
    <row r="123" spans="2:9">
      <c r="B123" s="787"/>
      <c r="C123" s="504" t="s">
        <v>471</v>
      </c>
      <c r="D123" s="516">
        <v>0.16700000000000001</v>
      </c>
      <c r="E123" s="510" t="s">
        <v>0</v>
      </c>
      <c r="F123" s="511">
        <v>580</v>
      </c>
      <c r="G123" s="512">
        <v>1</v>
      </c>
      <c r="H123" s="510" t="s">
        <v>352</v>
      </c>
      <c r="I123" s="513">
        <v>96.86</v>
      </c>
    </row>
    <row r="124" spans="2:9">
      <c r="B124" s="787"/>
      <c r="C124" s="504" t="s">
        <v>472</v>
      </c>
      <c r="D124" s="516">
        <v>0.16700000000000001</v>
      </c>
      <c r="E124" s="510" t="s">
        <v>0</v>
      </c>
      <c r="F124" s="511">
        <v>550</v>
      </c>
      <c r="G124" s="512">
        <v>1</v>
      </c>
      <c r="H124" s="510" t="s">
        <v>352</v>
      </c>
      <c r="I124" s="513">
        <v>91.850000000000009</v>
      </c>
    </row>
    <row r="125" spans="2:9">
      <c r="B125" s="787"/>
      <c r="C125" s="504" t="s">
        <v>473</v>
      </c>
      <c r="D125" s="509">
        <v>5.6</v>
      </c>
      <c r="E125" s="510" t="s">
        <v>0</v>
      </c>
      <c r="F125" s="511">
        <v>520</v>
      </c>
      <c r="G125" s="512">
        <v>1</v>
      </c>
      <c r="H125" s="510" t="s">
        <v>352</v>
      </c>
      <c r="I125" s="513">
        <v>2912</v>
      </c>
    </row>
    <row r="126" spans="2:9">
      <c r="B126" s="787"/>
      <c r="C126" s="504" t="s">
        <v>870</v>
      </c>
      <c r="D126" s="509">
        <v>0.4</v>
      </c>
      <c r="E126" s="510"/>
      <c r="F126" s="517">
        <v>3100.71</v>
      </c>
      <c r="G126" s="512"/>
      <c r="H126" s="510"/>
      <c r="I126" s="513">
        <v>1240.2840000000001</v>
      </c>
    </row>
    <row r="127" spans="2:9">
      <c r="B127" s="787"/>
      <c r="C127" s="514" t="s">
        <v>474</v>
      </c>
      <c r="D127" s="509"/>
      <c r="E127" s="510"/>
      <c r="F127" s="511"/>
      <c r="G127" s="512"/>
      <c r="H127" s="510"/>
      <c r="I127" s="513"/>
    </row>
    <row r="128" spans="2:9" ht="26.4">
      <c r="B128" s="787"/>
      <c r="C128" s="504" t="s">
        <v>509</v>
      </c>
      <c r="D128" s="516">
        <v>1.333</v>
      </c>
      <c r="E128" s="510" t="s">
        <v>461</v>
      </c>
      <c r="F128" s="511">
        <v>192.9</v>
      </c>
      <c r="G128" s="512">
        <v>1</v>
      </c>
      <c r="H128" s="510" t="s">
        <v>463</v>
      </c>
      <c r="I128" s="513">
        <v>257.13569999999999</v>
      </c>
    </row>
    <row r="129" spans="2:9">
      <c r="B129" s="787"/>
      <c r="C129" s="504" t="s">
        <v>464</v>
      </c>
      <c r="D129" s="516">
        <v>1.333</v>
      </c>
      <c r="E129" s="510" t="s">
        <v>461</v>
      </c>
      <c r="F129" s="511">
        <v>302.89999999999998</v>
      </c>
      <c r="G129" s="512">
        <v>1</v>
      </c>
      <c r="H129" s="510" t="s">
        <v>463</v>
      </c>
      <c r="I129" s="513">
        <v>403.76569999999998</v>
      </c>
    </row>
    <row r="130" spans="2:9">
      <c r="B130" s="787"/>
      <c r="C130" s="504" t="s">
        <v>475</v>
      </c>
      <c r="D130" s="516">
        <v>1.333</v>
      </c>
      <c r="E130" s="510" t="s">
        <v>461</v>
      </c>
      <c r="F130" s="511">
        <v>36.5</v>
      </c>
      <c r="G130" s="512">
        <v>1</v>
      </c>
      <c r="H130" s="510" t="s">
        <v>463</v>
      </c>
      <c r="I130" s="513">
        <v>48.654499999999999</v>
      </c>
    </row>
    <row r="131" spans="2:9">
      <c r="B131" s="787"/>
      <c r="C131" s="504" t="s">
        <v>464</v>
      </c>
      <c r="D131" s="516">
        <v>1.333</v>
      </c>
      <c r="E131" s="510" t="s">
        <v>461</v>
      </c>
      <c r="F131" s="511">
        <v>218</v>
      </c>
      <c r="G131" s="512">
        <v>1</v>
      </c>
      <c r="H131" s="510" t="s">
        <v>463</v>
      </c>
      <c r="I131" s="513">
        <v>290.59399999999999</v>
      </c>
    </row>
    <row r="132" spans="2:9">
      <c r="B132" s="787"/>
      <c r="C132" s="504" t="s">
        <v>462</v>
      </c>
      <c r="D132" s="509">
        <v>0.4</v>
      </c>
      <c r="E132" s="510"/>
      <c r="F132" s="511">
        <v>694.35969999999998</v>
      </c>
      <c r="G132" s="512"/>
      <c r="H132" s="510"/>
      <c r="I132" s="513">
        <v>277.74387999999999</v>
      </c>
    </row>
    <row r="133" spans="2:9">
      <c r="B133" s="787"/>
      <c r="C133" s="504" t="s">
        <v>476</v>
      </c>
      <c r="D133" s="518">
        <v>1.2</v>
      </c>
      <c r="E133" s="519" t="s">
        <v>468</v>
      </c>
      <c r="F133" s="513">
        <v>108</v>
      </c>
      <c r="G133" s="520">
        <v>1</v>
      </c>
      <c r="H133" s="521" t="s">
        <v>468</v>
      </c>
      <c r="I133" s="513">
        <v>129.6</v>
      </c>
    </row>
    <row r="134" spans="2:9">
      <c r="B134" s="787"/>
      <c r="C134" s="514" t="s">
        <v>451</v>
      </c>
      <c r="D134" s="522"/>
      <c r="E134" s="522"/>
      <c r="F134" s="523"/>
      <c r="G134" s="524"/>
      <c r="H134" s="522"/>
      <c r="I134" s="525">
        <v>9784.419780000002</v>
      </c>
    </row>
    <row r="135" spans="2:9">
      <c r="B135" s="787"/>
      <c r="C135" s="506"/>
      <c r="D135" s="502"/>
      <c r="E135" s="502"/>
      <c r="F135" s="503"/>
      <c r="G135" s="526"/>
      <c r="H135" s="527"/>
      <c r="I135" s="528"/>
    </row>
    <row r="136" spans="2:9">
      <c r="B136" s="787"/>
      <c r="C136" s="514" t="s">
        <v>490</v>
      </c>
      <c r="D136" s="529" t="s">
        <v>489</v>
      </c>
      <c r="E136" s="530" t="s">
        <v>481</v>
      </c>
      <c r="F136" s="531" t="s">
        <v>482</v>
      </c>
      <c r="G136" s="531" t="s">
        <v>483</v>
      </c>
      <c r="H136" s="531" t="s">
        <v>484</v>
      </c>
      <c r="I136" s="531" t="s">
        <v>485</v>
      </c>
    </row>
    <row r="137" spans="2:9">
      <c r="B137" s="787"/>
      <c r="C137" s="532" t="s">
        <v>486</v>
      </c>
      <c r="D137" s="529"/>
      <c r="E137" s="530"/>
      <c r="F137" s="531"/>
      <c r="G137" s="531"/>
      <c r="H137" s="531"/>
      <c r="I137" s="531"/>
    </row>
    <row r="138" spans="2:9">
      <c r="B138" s="787"/>
      <c r="C138" s="514" t="s">
        <v>487</v>
      </c>
      <c r="D138" s="529"/>
      <c r="E138" s="530"/>
      <c r="F138" s="531"/>
      <c r="G138" s="531"/>
      <c r="H138" s="531"/>
      <c r="I138" s="531"/>
    </row>
    <row r="139" spans="2:9">
      <c r="B139" s="787"/>
      <c r="C139" s="504" t="s">
        <v>488</v>
      </c>
      <c r="D139" s="511">
        <v>9784.419780000002</v>
      </c>
      <c r="E139" s="511">
        <v>9784.419780000002</v>
      </c>
      <c r="F139" s="511">
        <v>9784.419780000002</v>
      </c>
      <c r="G139" s="511">
        <v>9784.419780000002</v>
      </c>
      <c r="H139" s="511">
        <v>9784.419780000002</v>
      </c>
      <c r="I139" s="511">
        <v>9784.419780000002</v>
      </c>
    </row>
    <row r="140" spans="2:9" ht="26.4">
      <c r="B140" s="787"/>
      <c r="C140" s="504" t="s">
        <v>477</v>
      </c>
      <c r="D140" s="511">
        <v>886</v>
      </c>
      <c r="E140" s="511">
        <v>886</v>
      </c>
      <c r="F140" s="511">
        <v>886</v>
      </c>
      <c r="G140" s="511">
        <v>886</v>
      </c>
      <c r="H140" s="511">
        <v>886</v>
      </c>
      <c r="I140" s="511">
        <v>886</v>
      </c>
    </row>
    <row r="141" spans="2:9">
      <c r="B141" s="787"/>
      <c r="C141" s="504" t="s">
        <v>478</v>
      </c>
      <c r="D141" s="513">
        <v>1489</v>
      </c>
      <c r="E141" s="513">
        <v>1638</v>
      </c>
      <c r="F141" s="513">
        <v>1787</v>
      </c>
      <c r="G141" s="513">
        <v>1936</v>
      </c>
      <c r="H141" s="513">
        <v>2085</v>
      </c>
      <c r="I141" s="513">
        <v>2234</v>
      </c>
    </row>
    <row r="142" spans="2:9">
      <c r="B142" s="787"/>
      <c r="C142" s="504" t="s">
        <v>870</v>
      </c>
      <c r="D142" s="513">
        <v>595.6</v>
      </c>
      <c r="E142" s="513">
        <v>655.20000000000005</v>
      </c>
      <c r="F142" s="513">
        <v>714.80000000000007</v>
      </c>
      <c r="G142" s="513">
        <v>774.40000000000009</v>
      </c>
      <c r="H142" s="513">
        <v>834</v>
      </c>
      <c r="I142" s="513">
        <v>893.6</v>
      </c>
    </row>
    <row r="143" spans="2:9">
      <c r="B143" s="787"/>
      <c r="C143" s="504" t="s">
        <v>871</v>
      </c>
      <c r="D143" s="511">
        <v>0</v>
      </c>
      <c r="E143" s="511">
        <v>310.07100000000003</v>
      </c>
      <c r="F143" s="511">
        <v>620.14200000000005</v>
      </c>
      <c r="G143" s="511">
        <v>930.21299999999997</v>
      </c>
      <c r="H143" s="511">
        <v>1240.2840000000001</v>
      </c>
      <c r="I143" s="511">
        <v>1550.355</v>
      </c>
    </row>
    <row r="144" spans="2:9">
      <c r="B144" s="787"/>
      <c r="C144" s="504" t="s">
        <v>870</v>
      </c>
      <c r="D144" s="511">
        <v>0</v>
      </c>
      <c r="E144" s="511">
        <v>124.03</v>
      </c>
      <c r="F144" s="511">
        <v>248.06</v>
      </c>
      <c r="G144" s="511">
        <v>372.09</v>
      </c>
      <c r="H144" s="511">
        <v>496.11</v>
      </c>
      <c r="I144" s="511">
        <v>620.14</v>
      </c>
    </row>
    <row r="145" spans="2:9">
      <c r="B145" s="787"/>
      <c r="C145" s="514" t="s">
        <v>451</v>
      </c>
      <c r="D145" s="511">
        <v>12755.019780000002</v>
      </c>
      <c r="E145" s="511">
        <v>13397.720780000003</v>
      </c>
      <c r="F145" s="511">
        <v>14040.421780000001</v>
      </c>
      <c r="G145" s="511">
        <v>14683.122780000002</v>
      </c>
      <c r="H145" s="511">
        <v>15325.813780000002</v>
      </c>
      <c r="I145" s="511">
        <v>15968.514780000001</v>
      </c>
    </row>
    <row r="146" spans="2:9" ht="26.4">
      <c r="B146" s="787"/>
      <c r="C146" s="504" t="s">
        <v>449</v>
      </c>
      <c r="D146" s="511">
        <v>0</v>
      </c>
      <c r="E146" s="511">
        <v>0</v>
      </c>
      <c r="F146" s="511">
        <v>0</v>
      </c>
      <c r="G146" s="511">
        <v>0</v>
      </c>
      <c r="H146" s="511">
        <v>0</v>
      </c>
      <c r="I146" s="511">
        <v>0</v>
      </c>
    </row>
    <row r="147" spans="2:9">
      <c r="B147" s="787"/>
      <c r="C147" s="533" t="s">
        <v>451</v>
      </c>
      <c r="D147" s="534">
        <v>12755.019780000002</v>
      </c>
      <c r="E147" s="534">
        <v>13397.720780000003</v>
      </c>
      <c r="F147" s="535">
        <v>14040.421780000001</v>
      </c>
      <c r="G147" s="534">
        <v>14683.122780000002</v>
      </c>
      <c r="H147" s="534">
        <v>15325.813780000002</v>
      </c>
      <c r="I147" s="534">
        <v>15968.514780000001</v>
      </c>
    </row>
    <row r="148" spans="2:9">
      <c r="B148" s="788"/>
      <c r="C148" s="536" t="s">
        <v>453</v>
      </c>
      <c r="D148" s="537">
        <v>12755</v>
      </c>
      <c r="E148" s="537">
        <v>13398</v>
      </c>
      <c r="F148" s="537">
        <v>14040</v>
      </c>
      <c r="G148" s="537">
        <v>14683</v>
      </c>
      <c r="H148" s="537">
        <v>15326</v>
      </c>
      <c r="I148" s="537">
        <v>15969</v>
      </c>
    </row>
    <row r="152" spans="2:9">
      <c r="B152" s="762">
        <v>30</v>
      </c>
      <c r="C152" s="775" t="s">
        <v>858</v>
      </c>
      <c r="D152" s="776"/>
      <c r="E152" s="776"/>
      <c r="F152" s="776"/>
      <c r="G152" s="776"/>
      <c r="H152" s="776"/>
      <c r="I152" s="777"/>
    </row>
    <row r="153" spans="2:9">
      <c r="B153" s="762"/>
      <c r="C153" s="479" t="s">
        <v>859</v>
      </c>
      <c r="D153" s="407"/>
      <c r="E153" s="407"/>
      <c r="F153" s="407"/>
      <c r="G153" s="407"/>
      <c r="H153" s="404"/>
      <c r="I153" s="401"/>
    </row>
    <row r="154" spans="2:9">
      <c r="B154" s="762"/>
      <c r="C154" s="489" t="s">
        <v>845</v>
      </c>
      <c r="D154" s="401">
        <v>1</v>
      </c>
      <c r="E154" s="402" t="s">
        <v>443</v>
      </c>
      <c r="F154" s="401">
        <v>1562</v>
      </c>
      <c r="G154" s="403">
        <v>1</v>
      </c>
      <c r="H154" s="404" t="s">
        <v>352</v>
      </c>
      <c r="I154" s="405">
        <f t="shared" ref="I154:I155" si="21">IF(G154="",D154*F154,(D154*F154/G154))</f>
        <v>1562</v>
      </c>
    </row>
    <row r="155" spans="2:9">
      <c r="B155" s="762"/>
      <c r="C155" s="480" t="str">
        <f>[166]Input!$C$47</f>
        <v>Add for MA @ 40%</v>
      </c>
      <c r="D155" s="401">
        <f>[166]Input!$D$47</f>
        <v>0.4</v>
      </c>
      <c r="E155" s="409"/>
      <c r="F155" s="401">
        <v>0</v>
      </c>
      <c r="G155" s="410"/>
      <c r="H155" s="407"/>
      <c r="I155" s="405">
        <f t="shared" si="21"/>
        <v>0</v>
      </c>
    </row>
    <row r="156" spans="2:9">
      <c r="B156" s="762"/>
      <c r="C156" s="479" t="s">
        <v>860</v>
      </c>
      <c r="D156" s="411"/>
      <c r="E156" s="409"/>
      <c r="F156" s="411"/>
      <c r="G156" s="410"/>
      <c r="H156" s="407"/>
      <c r="I156" s="405">
        <f>SUM(I154:I155)</f>
        <v>1562</v>
      </c>
    </row>
    <row r="157" spans="2:9" ht="27.6">
      <c r="B157" s="762"/>
      <c r="C157" s="481" t="str">
        <f>[166]Input!$C$48</f>
        <v>Overheads &amp; Contractors Profit @ 13.615%</v>
      </c>
      <c r="D157" s="406">
        <f>[166]Input!$D$48</f>
        <v>0.13614999999999999</v>
      </c>
      <c r="E157" s="402"/>
      <c r="F157" s="401">
        <f>I156</f>
        <v>1562</v>
      </c>
      <c r="G157" s="403"/>
      <c r="H157" s="404"/>
      <c r="I157" s="405">
        <f>IF(G157="",D157*F157,(D157*F157/G157))</f>
        <v>212.66629999999998</v>
      </c>
    </row>
    <row r="158" spans="2:9">
      <c r="B158" s="762"/>
      <c r="C158" s="479" t="s">
        <v>860</v>
      </c>
      <c r="D158" s="411"/>
      <c r="E158" s="409"/>
      <c r="F158" s="411"/>
      <c r="G158" s="410"/>
      <c r="H158" s="405" t="s">
        <v>452</v>
      </c>
      <c r="I158" s="405">
        <f>SUM(I156:I157)</f>
        <v>1774.6662999999999</v>
      </c>
    </row>
    <row r="159" spans="2:9">
      <c r="B159" s="772"/>
      <c r="C159" s="416"/>
      <c r="D159" s="413"/>
      <c r="E159" s="414"/>
      <c r="F159" s="413"/>
      <c r="G159" s="415"/>
      <c r="H159" s="416" t="s">
        <v>453</v>
      </c>
      <c r="I159" s="417">
        <f>ROUND(I158,0)</f>
        <v>1775</v>
      </c>
    </row>
    <row r="160" spans="2:9">
      <c r="B160" s="538"/>
      <c r="C160" s="485"/>
      <c r="D160" s="484"/>
      <c r="E160" s="486"/>
      <c r="F160" s="484"/>
      <c r="G160" s="487"/>
      <c r="H160" s="485"/>
      <c r="I160" s="488"/>
    </row>
    <row r="161" spans="1:20" ht="102.75" customHeight="1">
      <c r="A161" s="433"/>
      <c r="B161" s="772">
        <v>52</v>
      </c>
      <c r="C161" s="794" t="s">
        <v>534</v>
      </c>
      <c r="D161" s="794"/>
      <c r="E161" s="794"/>
      <c r="F161" s="794"/>
      <c r="G161" s="794"/>
      <c r="H161" s="794"/>
      <c r="I161" s="795"/>
    </row>
    <row r="162" spans="1:20" ht="18" customHeight="1">
      <c r="A162" s="433"/>
      <c r="B162" s="773"/>
      <c r="C162" s="435" t="s">
        <v>848</v>
      </c>
      <c r="D162" s="436">
        <f>1.8*1.8</f>
        <v>3.24</v>
      </c>
      <c r="E162" s="437" t="s">
        <v>4</v>
      </c>
      <c r="F162" s="436"/>
      <c r="G162" s="436"/>
      <c r="H162" s="436"/>
      <c r="I162" s="438"/>
    </row>
    <row r="163" spans="1:20" ht="18" customHeight="1">
      <c r="A163" s="433"/>
      <c r="B163" s="773"/>
      <c r="C163" s="435" t="s">
        <v>535</v>
      </c>
      <c r="D163" s="436"/>
      <c r="E163" s="437"/>
      <c r="F163" s="436"/>
      <c r="G163" s="436"/>
      <c r="H163" s="436"/>
      <c r="I163" s="438"/>
      <c r="O163" s="436">
        <f>1.8*0.9</f>
        <v>1.62</v>
      </c>
    </row>
    <row r="164" spans="1:20" ht="27" customHeight="1">
      <c r="A164" s="433"/>
      <c r="B164" s="773"/>
      <c r="C164" s="439" t="s">
        <v>536</v>
      </c>
      <c r="D164" s="792" t="s">
        <v>849</v>
      </c>
      <c r="E164" s="792"/>
      <c r="F164" s="792"/>
      <c r="G164" s="440"/>
      <c r="H164" s="441">
        <f>2*(1.8+1.8)</f>
        <v>7.2</v>
      </c>
      <c r="I164" s="440" t="s">
        <v>499</v>
      </c>
      <c r="N164" s="439" t="s">
        <v>536</v>
      </c>
      <c r="O164" s="792" t="s">
        <v>850</v>
      </c>
      <c r="P164" s="792"/>
      <c r="Q164" s="792"/>
      <c r="R164" s="440"/>
      <c r="S164" s="441">
        <f>2*(1.8+0.9)</f>
        <v>5.4</v>
      </c>
      <c r="T164" s="440" t="s">
        <v>499</v>
      </c>
    </row>
    <row r="165" spans="1:20" ht="18" customHeight="1">
      <c r="A165" s="433"/>
      <c r="B165" s="773"/>
      <c r="C165" s="439"/>
      <c r="D165" s="792" t="s">
        <v>851</v>
      </c>
      <c r="E165" s="792"/>
      <c r="F165" s="792"/>
      <c r="G165" s="440"/>
      <c r="H165" s="442">
        <f>7.2*1.8</f>
        <v>12.96</v>
      </c>
      <c r="I165" s="443" t="s">
        <v>465</v>
      </c>
      <c r="N165" s="439"/>
      <c r="O165" s="792" t="s">
        <v>851</v>
      </c>
      <c r="P165" s="792"/>
      <c r="Q165" s="792"/>
      <c r="R165" s="440"/>
      <c r="S165" s="442">
        <f>5.4*1.8</f>
        <v>9.7200000000000006</v>
      </c>
      <c r="T165" s="443" t="s">
        <v>465</v>
      </c>
    </row>
    <row r="166" spans="1:20" ht="27" customHeight="1">
      <c r="A166" s="433"/>
      <c r="B166" s="773"/>
      <c r="C166" s="444" t="s">
        <v>537</v>
      </c>
      <c r="D166" s="440"/>
      <c r="E166" s="440"/>
      <c r="F166" s="441"/>
      <c r="G166" s="440"/>
      <c r="H166" s="440"/>
      <c r="I166" s="445"/>
      <c r="N166" s="444" t="s">
        <v>537</v>
      </c>
      <c r="O166" s="440"/>
      <c r="P166" s="440"/>
      <c r="Q166" s="441"/>
      <c r="R166" s="440"/>
      <c r="S166" s="440"/>
      <c r="T166" s="445"/>
    </row>
    <row r="167" spans="1:20" ht="18" customHeight="1">
      <c r="A167" s="433"/>
      <c r="B167" s="773"/>
      <c r="C167" s="446" t="s">
        <v>852</v>
      </c>
      <c r="D167" s="793" t="s">
        <v>853</v>
      </c>
      <c r="E167" s="793"/>
      <c r="F167" s="447">
        <f>2*1.8</f>
        <v>3.6</v>
      </c>
      <c r="G167" s="440"/>
      <c r="H167" s="440"/>
      <c r="I167" s="445"/>
      <c r="N167" s="446" t="s">
        <v>852</v>
      </c>
      <c r="O167" s="793" t="s">
        <v>853</v>
      </c>
      <c r="P167" s="793"/>
      <c r="Q167" s="447">
        <f>2*1.8</f>
        <v>3.6</v>
      </c>
      <c r="R167" s="440"/>
      <c r="S167" s="440"/>
      <c r="T167" s="445"/>
    </row>
    <row r="168" spans="1:20" ht="18" customHeight="1">
      <c r="A168" s="433"/>
      <c r="B168" s="773"/>
      <c r="C168" s="446" t="s">
        <v>854</v>
      </c>
      <c r="D168" s="793" t="s">
        <v>855</v>
      </c>
      <c r="E168" s="793"/>
      <c r="F168" s="447">
        <f>16*1.8</f>
        <v>28.8</v>
      </c>
      <c r="G168" s="440"/>
      <c r="H168" s="440"/>
      <c r="I168" s="445"/>
      <c r="N168" s="446" t="s">
        <v>854</v>
      </c>
      <c r="O168" s="793" t="s">
        <v>856</v>
      </c>
      <c r="P168" s="793"/>
      <c r="Q168" s="447">
        <f>16*0.9</f>
        <v>14.4</v>
      </c>
      <c r="R168" s="440"/>
      <c r="S168" s="440"/>
      <c r="T168" s="445"/>
    </row>
    <row r="169" spans="1:20" ht="18" customHeight="1">
      <c r="A169" s="433"/>
      <c r="B169" s="773"/>
      <c r="C169" s="439"/>
      <c r="D169" s="440"/>
      <c r="E169" s="440"/>
      <c r="F169" s="436">
        <f>SUM(F167:F168)</f>
        <v>32.4</v>
      </c>
      <c r="G169" s="448" t="s">
        <v>499</v>
      </c>
      <c r="H169" s="436">
        <f>F169*0.785</f>
        <v>25.434000000000001</v>
      </c>
      <c r="I169" s="443" t="s">
        <v>465</v>
      </c>
      <c r="N169" s="439"/>
      <c r="O169" s="440"/>
      <c r="P169" s="440"/>
      <c r="Q169" s="436">
        <f>SUM(Q167:Q168)</f>
        <v>18</v>
      </c>
      <c r="R169" s="448" t="s">
        <v>499</v>
      </c>
      <c r="S169" s="436">
        <f>Q169*0.785</f>
        <v>14.13</v>
      </c>
      <c r="T169" s="443" t="s">
        <v>465</v>
      </c>
    </row>
    <row r="170" spans="1:20" ht="18" customHeight="1">
      <c r="A170" s="433"/>
      <c r="B170" s="773"/>
      <c r="C170" s="439"/>
      <c r="D170" s="440"/>
      <c r="E170" s="440"/>
      <c r="F170" s="441"/>
      <c r="G170" s="440"/>
      <c r="H170" s="449">
        <f>SUM(H165:H169)</f>
        <v>38.394000000000005</v>
      </c>
      <c r="I170" s="443" t="s">
        <v>465</v>
      </c>
      <c r="N170" s="439"/>
      <c r="O170" s="440"/>
      <c r="P170" s="440"/>
      <c r="Q170" s="441"/>
      <c r="R170" s="440"/>
      <c r="S170" s="449">
        <f>SUM(S165:S169)</f>
        <v>23.85</v>
      </c>
      <c r="T170" s="443" t="s">
        <v>465</v>
      </c>
    </row>
    <row r="171" spans="1:20" ht="18" customHeight="1">
      <c r="A171" s="433"/>
      <c r="B171" s="773"/>
      <c r="C171" s="435" t="s">
        <v>530</v>
      </c>
      <c r="D171" s="440"/>
      <c r="E171" s="440"/>
      <c r="F171" s="441"/>
      <c r="G171" s="440"/>
      <c r="H171" s="442"/>
      <c r="I171" s="436"/>
      <c r="N171" s="435" t="s">
        <v>530</v>
      </c>
      <c r="O171" s="440"/>
      <c r="P171" s="440"/>
      <c r="Q171" s="441"/>
      <c r="R171" s="440"/>
      <c r="S171" s="442"/>
      <c r="T171" s="436"/>
    </row>
    <row r="172" spans="1:20" s="433" customFormat="1" ht="27" customHeight="1">
      <c r="B172" s="773"/>
      <c r="C172" s="439" t="s">
        <v>538</v>
      </c>
      <c r="D172" s="441">
        <f>H169</f>
        <v>25.434000000000001</v>
      </c>
      <c r="E172" s="450" t="s">
        <v>465</v>
      </c>
      <c r="F172" s="441">
        <f>[166]LEAD!$N$10</f>
        <v>61000</v>
      </c>
      <c r="G172" s="451">
        <v>1000</v>
      </c>
      <c r="H172" s="450" t="s">
        <v>465</v>
      </c>
      <c r="I172" s="438">
        <f t="shared" ref="I172:I177" si="22">IF(G172="",D172*F172,(D172*F172/G172))</f>
        <v>1551.4739999999999</v>
      </c>
      <c r="N172" s="439" t="s">
        <v>538</v>
      </c>
      <c r="O172" s="441">
        <f>S169</f>
        <v>14.13</v>
      </c>
      <c r="P172" s="450" t="s">
        <v>465</v>
      </c>
      <c r="Q172" s="441">
        <f>[166]LEAD!$N$10</f>
        <v>61000</v>
      </c>
      <c r="R172" s="451">
        <v>1000</v>
      </c>
      <c r="S172" s="450" t="s">
        <v>465</v>
      </c>
      <c r="T172" s="438">
        <f t="shared" ref="T172:T177" si="23">IF(R172="",O172*Q172,(O172*Q172/R172))</f>
        <v>861.93</v>
      </c>
    </row>
    <row r="173" spans="1:20" s="433" customFormat="1" ht="27" customHeight="1">
      <c r="B173" s="773"/>
      <c r="C173" s="439" t="s">
        <v>539</v>
      </c>
      <c r="D173" s="452">
        <f>H165</f>
        <v>12.96</v>
      </c>
      <c r="E173" s="450" t="s">
        <v>465</v>
      </c>
      <c r="F173" s="441">
        <f>[166]LEAD!$N$11</f>
        <v>62000</v>
      </c>
      <c r="G173" s="451">
        <v>1000</v>
      </c>
      <c r="H173" s="450" t="s">
        <v>465</v>
      </c>
      <c r="I173" s="438">
        <f t="shared" si="22"/>
        <v>803.52</v>
      </c>
      <c r="N173" s="439" t="s">
        <v>539</v>
      </c>
      <c r="O173" s="452">
        <f>S165</f>
        <v>9.7200000000000006</v>
      </c>
      <c r="P173" s="450" t="s">
        <v>465</v>
      </c>
      <c r="Q173" s="441">
        <f>[166]LEAD!$N$11</f>
        <v>62000</v>
      </c>
      <c r="R173" s="451">
        <v>1000</v>
      </c>
      <c r="S173" s="450" t="s">
        <v>465</v>
      </c>
      <c r="T173" s="438">
        <f t="shared" si="23"/>
        <v>602.64</v>
      </c>
    </row>
    <row r="174" spans="1:20" s="433" customFormat="1" ht="18" customHeight="1">
      <c r="B174" s="773"/>
      <c r="C174" s="453" t="s">
        <v>540</v>
      </c>
      <c r="D174" s="436">
        <v>4</v>
      </c>
      <c r="E174" s="436" t="s">
        <v>205</v>
      </c>
      <c r="F174" s="441">
        <f>'[166]Civil-SOR'!$G$385</f>
        <v>37</v>
      </c>
      <c r="G174" s="436"/>
      <c r="H174" s="436" t="s">
        <v>352</v>
      </c>
      <c r="I174" s="454">
        <f t="shared" si="22"/>
        <v>148</v>
      </c>
      <c r="N174" s="453" t="s">
        <v>540</v>
      </c>
      <c r="O174" s="436">
        <v>4</v>
      </c>
      <c r="P174" s="436" t="s">
        <v>205</v>
      </c>
      <c r="Q174" s="441">
        <f>'[166]Civil-SOR'!$G$385</f>
        <v>37</v>
      </c>
      <c r="R174" s="436"/>
      <c r="S174" s="436" t="s">
        <v>352</v>
      </c>
      <c r="T174" s="454">
        <f t="shared" si="23"/>
        <v>148</v>
      </c>
    </row>
    <row r="175" spans="1:20" s="433" customFormat="1" ht="27" customHeight="1">
      <c r="B175" s="773"/>
      <c r="C175" s="439" t="s">
        <v>541</v>
      </c>
      <c r="D175" s="452">
        <f>H170</f>
        <v>38.394000000000005</v>
      </c>
      <c r="E175" s="450" t="s">
        <v>465</v>
      </c>
      <c r="F175" s="436">
        <f>'[166]Civil-SOR'!$G$202</f>
        <v>37</v>
      </c>
      <c r="G175" s="451">
        <v>1</v>
      </c>
      <c r="H175" s="450" t="s">
        <v>191</v>
      </c>
      <c r="I175" s="438">
        <f t="shared" si="22"/>
        <v>1420.5780000000002</v>
      </c>
      <c r="N175" s="439" t="s">
        <v>541</v>
      </c>
      <c r="O175" s="452">
        <f>S170</f>
        <v>23.85</v>
      </c>
      <c r="P175" s="450" t="s">
        <v>465</v>
      </c>
      <c r="Q175" s="436">
        <f>'[166]Civil-SOR'!$G$202</f>
        <v>37</v>
      </c>
      <c r="R175" s="451">
        <v>1</v>
      </c>
      <c r="S175" s="450" t="s">
        <v>191</v>
      </c>
      <c r="T175" s="438">
        <f t="shared" si="23"/>
        <v>882.45</v>
      </c>
    </row>
    <row r="176" spans="1:20" s="433" customFormat="1" ht="27" customHeight="1">
      <c r="B176" s="773"/>
      <c r="C176" s="439" t="s">
        <v>542</v>
      </c>
      <c r="D176" s="455">
        <f>H170</f>
        <v>38.394000000000005</v>
      </c>
      <c r="E176" s="450"/>
      <c r="F176" s="436">
        <f>'[166]Civil-SOR'!$G$203</f>
        <v>6</v>
      </c>
      <c r="G176" s="451"/>
      <c r="H176" s="456"/>
      <c r="I176" s="438">
        <f t="shared" si="22"/>
        <v>230.36400000000003</v>
      </c>
      <c r="N176" s="439" t="s">
        <v>542</v>
      </c>
      <c r="O176" s="455">
        <f>S170</f>
        <v>23.85</v>
      </c>
      <c r="P176" s="450"/>
      <c r="Q176" s="436">
        <f>'[166]Civil-SOR'!$G$203</f>
        <v>6</v>
      </c>
      <c r="R176" s="451"/>
      <c r="S176" s="456"/>
      <c r="T176" s="438">
        <f t="shared" si="23"/>
        <v>143.10000000000002</v>
      </c>
    </row>
    <row r="177" spans="1:20" s="433" customFormat="1" ht="18" customHeight="1">
      <c r="B177" s="773"/>
      <c r="C177" s="439" t="str">
        <f>[166]Input!$C$47</f>
        <v>Add for MA @ 40%</v>
      </c>
      <c r="D177" s="455">
        <f>[166]Input!$D$47</f>
        <v>0.4</v>
      </c>
      <c r="E177" s="457"/>
      <c r="F177" s="436">
        <f>I175*40%+I176</f>
        <v>798.59520000000009</v>
      </c>
      <c r="G177" s="458"/>
      <c r="H177" s="459"/>
      <c r="I177" s="438">
        <f t="shared" si="22"/>
        <v>319.43808000000007</v>
      </c>
      <c r="N177" s="439" t="str">
        <f>[166]Input!$C$47</f>
        <v>Add for MA @ 40%</v>
      </c>
      <c r="O177" s="455">
        <f>[166]Input!$D$47</f>
        <v>0.4</v>
      </c>
      <c r="P177" s="457"/>
      <c r="Q177" s="436">
        <f>T175*40%+T176</f>
        <v>496.08000000000004</v>
      </c>
      <c r="R177" s="458"/>
      <c r="S177" s="459"/>
      <c r="T177" s="438">
        <f t="shared" si="23"/>
        <v>198.43200000000002</v>
      </c>
    </row>
    <row r="178" spans="1:20" s="433" customFormat="1" ht="18" customHeight="1">
      <c r="B178" s="773"/>
      <c r="C178" s="434" t="s">
        <v>857</v>
      </c>
      <c r="D178" s="460"/>
      <c r="E178" s="457"/>
      <c r="F178" s="436"/>
      <c r="G178" s="451"/>
      <c r="H178" s="436"/>
      <c r="I178" s="461">
        <f>SUM(I172:I177)</f>
        <v>4473.3740799999996</v>
      </c>
      <c r="N178" s="434" t="s">
        <v>857</v>
      </c>
      <c r="O178" s="460"/>
      <c r="P178" s="457"/>
      <c r="Q178" s="436"/>
      <c r="R178" s="451"/>
      <c r="S178" s="436"/>
      <c r="T178" s="461">
        <f>SUM(T172:T177)</f>
        <v>2836.5519999999997</v>
      </c>
    </row>
    <row r="179" spans="1:20" s="433" customFormat="1" ht="18" customHeight="1">
      <c r="B179" s="773"/>
      <c r="C179" s="462"/>
      <c r="D179" s="460"/>
      <c r="E179" s="457"/>
      <c r="F179" s="436"/>
      <c r="G179" s="451"/>
      <c r="H179" s="436"/>
      <c r="I179" s="461">
        <f>I178/3.24</f>
        <v>1380.6710123456787</v>
      </c>
      <c r="N179" s="462"/>
      <c r="O179" s="460"/>
      <c r="P179" s="457"/>
      <c r="Q179" s="436"/>
      <c r="R179" s="451"/>
      <c r="S179" s="436"/>
      <c r="T179" s="461">
        <f>T178/1.62</f>
        <v>1750.9580246913577</v>
      </c>
    </row>
    <row r="180" spans="1:20" s="433" customFormat="1" ht="27.75" customHeight="1">
      <c r="B180" s="773"/>
      <c r="C180" s="439" t="str">
        <f>[166]Input!$C$48</f>
        <v>Overheads &amp; Contractors Profit @ 13.615%</v>
      </c>
      <c r="D180" s="463">
        <f>[166]Input!$D$48</f>
        <v>0.13614999999999999</v>
      </c>
      <c r="E180" s="457"/>
      <c r="F180" s="436">
        <f>I179</f>
        <v>1380.6710123456787</v>
      </c>
      <c r="G180" s="458"/>
      <c r="H180" s="459"/>
      <c r="I180" s="438">
        <f>IF(G180="",D180*F180,(D180*F180/G180))</f>
        <v>187.97835833086415</v>
      </c>
      <c r="N180" s="439" t="str">
        <f>[166]Input!$C$48</f>
        <v>Overheads &amp; Contractors Profit @ 13.615%</v>
      </c>
      <c r="O180" s="463">
        <f>[166]Input!$D$48</f>
        <v>0.13614999999999999</v>
      </c>
      <c r="P180" s="457"/>
      <c r="Q180" s="436">
        <f>T179</f>
        <v>1750.9580246913577</v>
      </c>
      <c r="R180" s="458"/>
      <c r="S180" s="459"/>
      <c r="T180" s="438">
        <f>IF(R180="",O180*Q180,(O180*Q180/R180))</f>
        <v>238.39293506172834</v>
      </c>
    </row>
    <row r="181" spans="1:20" s="433" customFormat="1" ht="18" customHeight="1">
      <c r="B181" s="773"/>
      <c r="C181" s="462"/>
      <c r="D181" s="460"/>
      <c r="E181" s="457"/>
      <c r="F181" s="436"/>
      <c r="G181" s="451"/>
      <c r="H181" s="436"/>
      <c r="I181" s="461">
        <f>SUM(I179:I180)</f>
        <v>1568.649370676543</v>
      </c>
      <c r="N181" s="462"/>
      <c r="O181" s="460"/>
      <c r="P181" s="457"/>
      <c r="Q181" s="436"/>
      <c r="R181" s="451"/>
      <c r="S181" s="436"/>
      <c r="T181" s="461">
        <f>SUM(T179:T180)</f>
        <v>1989.350959753086</v>
      </c>
    </row>
    <row r="182" spans="1:20" ht="18" customHeight="1">
      <c r="A182" s="433"/>
      <c r="B182" s="774"/>
      <c r="C182" s="464" t="s">
        <v>466</v>
      </c>
      <c r="D182" s="436"/>
      <c r="E182" s="457"/>
      <c r="F182" s="436"/>
      <c r="G182" s="796" t="s">
        <v>448</v>
      </c>
      <c r="H182" s="796"/>
      <c r="I182" s="465">
        <f>ROUND(I181,0)</f>
        <v>1569</v>
      </c>
      <c r="N182" s="464" t="s">
        <v>466</v>
      </c>
      <c r="O182" s="436"/>
      <c r="P182" s="457"/>
      <c r="Q182" s="436"/>
      <c r="R182" s="796" t="s">
        <v>448</v>
      </c>
      <c r="S182" s="796"/>
      <c r="T182" s="465">
        <f>ROUND(T181,0)</f>
        <v>1989</v>
      </c>
    </row>
    <row r="183" spans="1:20" ht="18" customHeight="1">
      <c r="A183" s="433"/>
      <c r="B183" s="475"/>
      <c r="C183" s="539"/>
      <c r="D183" s="540"/>
      <c r="E183" s="541"/>
      <c r="F183" s="540"/>
      <c r="G183" s="542"/>
      <c r="H183" s="542"/>
      <c r="I183" s="476"/>
      <c r="N183" s="539"/>
      <c r="O183" s="540"/>
      <c r="P183" s="541"/>
      <c r="Q183" s="540"/>
      <c r="R183" s="542"/>
      <c r="S183" s="542"/>
      <c r="T183" s="476"/>
    </row>
    <row r="184" spans="1:20" ht="19.05" customHeight="1">
      <c r="A184" s="433"/>
      <c r="B184" s="762">
        <v>54</v>
      </c>
      <c r="C184" s="797" t="s">
        <v>872</v>
      </c>
      <c r="D184" s="797"/>
      <c r="E184" s="797"/>
      <c r="F184" s="797"/>
      <c r="G184" s="797"/>
      <c r="H184" s="797"/>
      <c r="I184" s="797"/>
      <c r="N184" s="539"/>
      <c r="O184" s="540"/>
      <c r="P184" s="541"/>
      <c r="Q184" s="540"/>
      <c r="R184" s="542"/>
      <c r="S184" s="542"/>
      <c r="T184" s="476"/>
    </row>
    <row r="185" spans="1:20" ht="18" customHeight="1">
      <c r="A185" s="433"/>
      <c r="B185" s="762"/>
      <c r="C185" s="418" t="s">
        <v>873</v>
      </c>
      <c r="D185" s="418">
        <v>1</v>
      </c>
      <c r="E185" s="418" t="s">
        <v>4</v>
      </c>
      <c r="F185" s="419">
        <v>335</v>
      </c>
      <c r="G185" s="418">
        <v>1</v>
      </c>
      <c r="H185" s="418" t="s">
        <v>4</v>
      </c>
      <c r="I185" s="419">
        <f t="shared" ref="I185:I186" si="24">IF(G185="",D185*F185,(D185*F185/G185))</f>
        <v>335</v>
      </c>
      <c r="N185" s="539"/>
      <c r="O185" s="540"/>
      <c r="P185" s="541"/>
      <c r="Q185" s="540"/>
      <c r="R185" s="542"/>
      <c r="S185" s="542"/>
      <c r="T185" s="476"/>
    </row>
    <row r="186" spans="1:20" ht="18" customHeight="1">
      <c r="A186" s="433"/>
      <c r="B186" s="762"/>
      <c r="C186" s="418" t="str">
        <f>[166]Input!$C$48</f>
        <v>Overheads &amp; Contractors Profit @ 13.615%</v>
      </c>
      <c r="D186" s="418">
        <f>[166]Input!$D$48</f>
        <v>0.13614999999999999</v>
      </c>
      <c r="E186" s="418"/>
      <c r="F186" s="419">
        <f>I185</f>
        <v>335</v>
      </c>
      <c r="G186" s="418"/>
      <c r="H186" s="418"/>
      <c r="I186" s="419">
        <f t="shared" si="24"/>
        <v>45.610250000000001</v>
      </c>
      <c r="N186" s="539"/>
      <c r="O186" s="540"/>
      <c r="P186" s="541"/>
      <c r="Q186" s="540"/>
      <c r="R186" s="542"/>
      <c r="S186" s="542"/>
      <c r="T186" s="476"/>
    </row>
    <row r="187" spans="1:20" ht="18" customHeight="1">
      <c r="A187" s="433"/>
      <c r="B187" s="762"/>
      <c r="C187" s="418"/>
      <c r="D187" s="418"/>
      <c r="E187" s="418"/>
      <c r="F187" s="419"/>
      <c r="G187" s="418"/>
      <c r="H187" s="418"/>
      <c r="I187" s="419">
        <f>SUM(I185:I186)</f>
        <v>380.61025000000001</v>
      </c>
      <c r="N187" s="539"/>
      <c r="O187" s="540"/>
      <c r="P187" s="541"/>
      <c r="Q187" s="540"/>
      <c r="R187" s="542"/>
      <c r="S187" s="542"/>
      <c r="T187" s="476"/>
    </row>
    <row r="188" spans="1:20" ht="18" customHeight="1">
      <c r="A188" s="433"/>
      <c r="B188" s="762"/>
      <c r="C188" s="473" t="s">
        <v>874</v>
      </c>
      <c r="D188" s="473"/>
      <c r="E188" s="473"/>
      <c r="F188" s="474"/>
      <c r="G188" s="473"/>
      <c r="H188" s="473" t="s">
        <v>523</v>
      </c>
      <c r="I188" s="543">
        <f>ROUND(I187,0)</f>
        <v>381</v>
      </c>
      <c r="N188" s="539"/>
      <c r="O188" s="540"/>
      <c r="P188" s="541"/>
      <c r="Q188" s="540"/>
      <c r="R188" s="542"/>
      <c r="S188" s="542"/>
      <c r="T188" s="476"/>
    </row>
    <row r="189" spans="1:20">
      <c r="B189" s="475"/>
      <c r="C189" s="544"/>
      <c r="D189" s="544"/>
      <c r="E189" s="545"/>
      <c r="F189" s="544"/>
      <c r="G189" s="542"/>
      <c r="H189" s="542"/>
      <c r="I189" s="546"/>
    </row>
    <row r="190" spans="1:20" ht="46.95" customHeight="1">
      <c r="B190" s="762">
        <v>55</v>
      </c>
      <c r="C190" s="797" t="s">
        <v>842</v>
      </c>
      <c r="D190" s="797"/>
      <c r="E190" s="797"/>
      <c r="F190" s="797"/>
      <c r="G190" s="797"/>
      <c r="H190" s="797"/>
      <c r="I190" s="797"/>
    </row>
    <row r="191" spans="1:20">
      <c r="B191" s="762"/>
      <c r="C191" s="418" t="s">
        <v>843</v>
      </c>
      <c r="D191" s="418">
        <v>1</v>
      </c>
      <c r="E191" s="418" t="s">
        <v>443</v>
      </c>
      <c r="F191" s="419">
        <f>'[166]WS-SOR'!$G$81</f>
        <v>117</v>
      </c>
      <c r="G191" s="418">
        <v>1</v>
      </c>
      <c r="H191" s="418" t="s">
        <v>352</v>
      </c>
      <c r="I191" s="419">
        <f t="shared" ref="I191:I192" si="25">IF(G191="",D191*F191,(D191*F191/G191))</f>
        <v>117</v>
      </c>
    </row>
    <row r="192" spans="1:20">
      <c r="B192" s="762"/>
      <c r="C192" s="418" t="str">
        <f>[166]Input!$C$48</f>
        <v>Overheads &amp; Contractors Profit @ 13.615%</v>
      </c>
      <c r="D192" s="418">
        <f>[166]Input!$D$48</f>
        <v>0.13614999999999999</v>
      </c>
      <c r="E192" s="418"/>
      <c r="F192" s="419">
        <f>I191</f>
        <v>117</v>
      </c>
      <c r="G192" s="418"/>
      <c r="H192" s="418"/>
      <c r="I192" s="419">
        <f t="shared" si="25"/>
        <v>15.929549999999999</v>
      </c>
    </row>
    <row r="193" spans="2:9">
      <c r="B193" s="762"/>
      <c r="C193" s="418"/>
      <c r="D193" s="418"/>
      <c r="E193" s="418"/>
      <c r="F193" s="419"/>
      <c r="G193" s="418"/>
      <c r="H193" s="418"/>
      <c r="I193" s="419">
        <f>SUM(I191:I192)</f>
        <v>132.92955000000001</v>
      </c>
    </row>
    <row r="194" spans="2:9">
      <c r="B194" s="762"/>
      <c r="C194" s="473" t="s">
        <v>350</v>
      </c>
      <c r="D194" s="473"/>
      <c r="E194" s="473"/>
      <c r="F194" s="474"/>
      <c r="G194" s="473"/>
      <c r="H194" s="473" t="s">
        <v>523</v>
      </c>
      <c r="I194" s="543">
        <f>ROUND(I193,0)</f>
        <v>133</v>
      </c>
    </row>
    <row r="196" spans="2:9" ht="104.25" customHeight="1">
      <c r="B196" s="772">
        <v>56</v>
      </c>
      <c r="C196" s="804" t="s">
        <v>862</v>
      </c>
      <c r="D196" s="805"/>
      <c r="E196" s="805"/>
      <c r="F196" s="805"/>
      <c r="G196" s="805"/>
      <c r="H196" s="805"/>
      <c r="I196" s="805"/>
    </row>
    <row r="197" spans="2:9" ht="27.6">
      <c r="B197" s="773"/>
      <c r="C197" s="547" t="s">
        <v>863</v>
      </c>
      <c r="D197" s="418">
        <v>1</v>
      </c>
      <c r="E197" s="418" t="s">
        <v>499</v>
      </c>
      <c r="F197" s="419">
        <v>527</v>
      </c>
      <c r="G197" s="418">
        <v>1</v>
      </c>
      <c r="H197" s="418" t="s">
        <v>499</v>
      </c>
      <c r="I197" s="419">
        <f t="shared" ref="I197:I198" si="26">IF(G197="",D197*F197,(D197*F197/G197))</f>
        <v>527</v>
      </c>
    </row>
    <row r="198" spans="2:9">
      <c r="B198" s="773"/>
      <c r="C198" s="418" t="str">
        <f>[166]Input!$C$48</f>
        <v>Overheads &amp; Contractors Profit @ 13.615%</v>
      </c>
      <c r="D198" s="418">
        <f>[166]Input!$D$48</f>
        <v>0.13614999999999999</v>
      </c>
      <c r="E198" s="418"/>
      <c r="F198" s="419">
        <f>I197</f>
        <v>527</v>
      </c>
      <c r="G198" s="418"/>
      <c r="H198" s="418"/>
      <c r="I198" s="419">
        <f t="shared" si="26"/>
        <v>71.751049999999992</v>
      </c>
    </row>
    <row r="199" spans="2:9">
      <c r="B199" s="773"/>
      <c r="C199" s="418"/>
      <c r="D199" s="418"/>
      <c r="E199" s="418"/>
      <c r="F199" s="419"/>
      <c r="G199" s="418"/>
      <c r="H199" s="418"/>
      <c r="I199" s="419">
        <f>SUM(I197:I198)</f>
        <v>598.75104999999996</v>
      </c>
    </row>
    <row r="200" spans="2:9">
      <c r="B200" s="773"/>
      <c r="C200" s="420" t="s">
        <v>492</v>
      </c>
      <c r="D200" s="420"/>
      <c r="E200" s="420"/>
      <c r="F200" s="421"/>
      <c r="G200" s="420"/>
      <c r="H200" s="420" t="s">
        <v>523</v>
      </c>
      <c r="I200" s="548">
        <f>ROUND(I199,0)</f>
        <v>599</v>
      </c>
    </row>
    <row r="201" spans="2:9">
      <c r="B201" s="549"/>
      <c r="C201" s="550"/>
      <c r="D201" s="550"/>
      <c r="E201" s="550"/>
      <c r="F201" s="551"/>
      <c r="G201" s="550"/>
      <c r="H201" s="550"/>
      <c r="I201" s="552"/>
    </row>
    <row r="202" spans="2:9" ht="17.25" customHeight="1">
      <c r="B202" s="774">
        <v>31</v>
      </c>
      <c r="C202" s="806" t="s">
        <v>875</v>
      </c>
      <c r="D202" s="807"/>
      <c r="E202" s="807"/>
      <c r="F202" s="807"/>
      <c r="G202" s="807"/>
      <c r="H202" s="807"/>
      <c r="I202" s="808"/>
    </row>
    <row r="203" spans="2:9" ht="17.25" customHeight="1">
      <c r="B203" s="762"/>
      <c r="C203" s="479" t="s">
        <v>844</v>
      </c>
      <c r="D203" s="407"/>
      <c r="E203" s="407"/>
      <c r="F203" s="407"/>
      <c r="G203" s="407"/>
      <c r="H203" s="404"/>
      <c r="I203" s="401"/>
    </row>
    <row r="204" spans="2:9" ht="17.25" customHeight="1">
      <c r="B204" s="762"/>
      <c r="C204" s="489" t="s">
        <v>845</v>
      </c>
      <c r="D204" s="401">
        <v>1</v>
      </c>
      <c r="E204" s="402" t="s">
        <v>4</v>
      </c>
      <c r="F204" s="401">
        <v>1375</v>
      </c>
      <c r="G204" s="403">
        <v>1</v>
      </c>
      <c r="H204" s="404" t="s">
        <v>352</v>
      </c>
      <c r="I204" s="405">
        <f t="shared" ref="I204:I205" si="27">IF(G204="",D204*F204,(D204*F204/G204))</f>
        <v>1375</v>
      </c>
    </row>
    <row r="205" spans="2:9" ht="17.25" customHeight="1">
      <c r="B205" s="762"/>
      <c r="C205" s="480" t="str">
        <f>[166]Input!$C$47</f>
        <v>Add for MA @ 40%</v>
      </c>
      <c r="D205" s="401">
        <f>[166]Input!$D$47</f>
        <v>0.4</v>
      </c>
      <c r="E205" s="409"/>
      <c r="F205" s="401">
        <f>I204</f>
        <v>1375</v>
      </c>
      <c r="G205" s="410"/>
      <c r="H205" s="407"/>
      <c r="I205" s="405">
        <f t="shared" si="27"/>
        <v>550</v>
      </c>
    </row>
    <row r="206" spans="2:9" ht="17.25" customHeight="1">
      <c r="B206" s="762"/>
      <c r="C206" s="479" t="s">
        <v>451</v>
      </c>
      <c r="D206" s="411"/>
      <c r="E206" s="409"/>
      <c r="F206" s="411"/>
      <c r="G206" s="410"/>
      <c r="H206" s="407"/>
      <c r="I206" s="405">
        <f>SUM(I204:I205)</f>
        <v>1925</v>
      </c>
    </row>
    <row r="207" spans="2:9" ht="27" customHeight="1">
      <c r="B207" s="762"/>
      <c r="C207" s="481" t="str">
        <f>[166]Input!$C$48</f>
        <v>Overheads &amp; Contractors Profit @ 13.615%</v>
      </c>
      <c r="D207" s="406">
        <f>[166]Input!$D$48</f>
        <v>0.13614999999999999</v>
      </c>
      <c r="E207" s="402"/>
      <c r="F207" s="401">
        <f>I206</f>
        <v>1925</v>
      </c>
      <c r="G207" s="403"/>
      <c r="H207" s="404"/>
      <c r="I207" s="405">
        <f>IF(G207="",D207*F207,(D207*F207/G207))</f>
        <v>262.08875</v>
      </c>
    </row>
    <row r="208" spans="2:9" ht="17.25" customHeight="1">
      <c r="B208" s="762"/>
      <c r="C208" s="479" t="s">
        <v>466</v>
      </c>
      <c r="D208" s="411"/>
      <c r="E208" s="409"/>
      <c r="F208" s="411"/>
      <c r="G208" s="410"/>
      <c r="H208" s="405" t="s">
        <v>452</v>
      </c>
      <c r="I208" s="405">
        <f>SUM(I206:I207)</f>
        <v>2187.0887499999999</v>
      </c>
    </row>
    <row r="209" spans="2:9" ht="17.25" customHeight="1">
      <c r="B209" s="762"/>
      <c r="C209" s="407"/>
      <c r="D209" s="411"/>
      <c r="E209" s="409"/>
      <c r="F209" s="411"/>
      <c r="G209" s="410"/>
      <c r="H209" s="407" t="s">
        <v>453</v>
      </c>
      <c r="I209" s="408">
        <f>ROUND(I208,0)</f>
        <v>2187</v>
      </c>
    </row>
    <row r="211" spans="2:9" ht="199.05" customHeight="1">
      <c r="B211" s="798">
        <v>35</v>
      </c>
      <c r="C211" s="801" t="s">
        <v>876</v>
      </c>
      <c r="D211" s="802"/>
      <c r="E211" s="802"/>
      <c r="F211" s="802"/>
      <c r="G211" s="802"/>
      <c r="H211" s="802"/>
      <c r="I211" s="803"/>
    </row>
    <row r="212" spans="2:9">
      <c r="B212" s="799"/>
      <c r="C212" s="553" t="s">
        <v>428</v>
      </c>
      <c r="D212" s="554"/>
      <c r="E212" s="554"/>
      <c r="F212" s="554"/>
      <c r="G212" s="555"/>
      <c r="H212" s="555"/>
      <c r="I212" s="554"/>
    </row>
    <row r="213" spans="2:9" ht="26.4">
      <c r="B213" s="799"/>
      <c r="C213" s="553" t="s">
        <v>429</v>
      </c>
      <c r="D213" s="556" t="s">
        <v>430</v>
      </c>
      <c r="E213" s="557" t="s">
        <v>431</v>
      </c>
      <c r="F213" s="557"/>
      <c r="G213" s="555"/>
      <c r="H213" s="556">
        <f>0.8*2.1</f>
        <v>1.6800000000000002</v>
      </c>
      <c r="I213" s="558" t="s">
        <v>1</v>
      </c>
    </row>
    <row r="214" spans="2:9" ht="14.4">
      <c r="B214" s="799"/>
      <c r="C214" s="559" t="s">
        <v>432</v>
      </c>
      <c r="D214" s="560" t="s">
        <v>433</v>
      </c>
      <c r="E214" s="561"/>
      <c r="F214" s="561"/>
      <c r="G214" s="555"/>
      <c r="H214" s="555"/>
      <c r="I214" s="562"/>
    </row>
    <row r="215" spans="2:9" ht="13.95" customHeight="1">
      <c r="B215" s="799"/>
      <c r="C215" s="559"/>
      <c r="D215" s="563" t="s">
        <v>434</v>
      </c>
      <c r="E215" s="563"/>
      <c r="F215" s="563"/>
      <c r="G215" s="564">
        <f xml:space="preserve"> ROUND(4.2*0.1*0.065,5)</f>
        <v>2.7300000000000001E-2</v>
      </c>
      <c r="H215" s="564"/>
      <c r="I215" s="561" t="s">
        <v>435</v>
      </c>
    </row>
    <row r="216" spans="2:9" ht="14.4">
      <c r="B216" s="799"/>
      <c r="C216" s="559" t="s">
        <v>436</v>
      </c>
      <c r="D216" s="560" t="s">
        <v>437</v>
      </c>
      <c r="E216" s="561"/>
      <c r="F216" s="561"/>
      <c r="G216" s="565"/>
      <c r="H216" s="565"/>
      <c r="I216" s="561"/>
    </row>
    <row r="217" spans="2:9" ht="13.95" customHeight="1">
      <c r="B217" s="799"/>
      <c r="C217" s="559"/>
      <c r="D217" s="566" t="s">
        <v>438</v>
      </c>
      <c r="E217" s="563"/>
      <c r="F217" s="563"/>
      <c r="G217" s="564">
        <f xml:space="preserve"> ROUND(0.8*0.1*0.065,5)</f>
        <v>5.1999999999999998E-3</v>
      </c>
      <c r="H217" s="564"/>
      <c r="I217" s="561" t="s">
        <v>435</v>
      </c>
    </row>
    <row r="218" spans="2:9">
      <c r="B218" s="799"/>
      <c r="C218" s="559"/>
      <c r="D218" s="563"/>
      <c r="E218" s="563"/>
      <c r="F218" s="563"/>
      <c r="G218" s="567">
        <f>SUM(G215:G217)</f>
        <v>3.2500000000000001E-2</v>
      </c>
      <c r="H218" s="554"/>
      <c r="I218" s="561" t="s">
        <v>435</v>
      </c>
    </row>
    <row r="219" spans="2:9" ht="17.55" customHeight="1">
      <c r="B219" s="799"/>
      <c r="C219" s="559" t="s">
        <v>439</v>
      </c>
      <c r="D219" s="566" t="s">
        <v>877</v>
      </c>
      <c r="E219" s="563"/>
      <c r="F219" s="563"/>
      <c r="G219" s="565">
        <f>ROUND(0.8*2.1,3)</f>
        <v>1.68</v>
      </c>
      <c r="H219" s="565"/>
      <c r="I219" s="558" t="s">
        <v>1</v>
      </c>
    </row>
    <row r="220" spans="2:9">
      <c r="B220" s="799"/>
      <c r="C220" s="553" t="s">
        <v>440</v>
      </c>
      <c r="D220" s="568"/>
      <c r="E220" s="555"/>
      <c r="F220" s="568"/>
      <c r="G220" s="555"/>
      <c r="H220" s="555"/>
      <c r="I220" s="562"/>
    </row>
    <row r="221" spans="2:9" ht="28.8">
      <c r="B221" s="799"/>
      <c r="C221" s="569" t="s">
        <v>577</v>
      </c>
      <c r="D221" s="568">
        <f>2.1+2.1</f>
        <v>4.2</v>
      </c>
      <c r="E221" s="555" t="s">
        <v>441</v>
      </c>
      <c r="F221" s="568">
        <v>749</v>
      </c>
      <c r="G221" s="555">
        <v>1</v>
      </c>
      <c r="H221" s="555" t="s">
        <v>435</v>
      </c>
      <c r="I221" s="570">
        <f t="shared" ref="I221:I230" si="28">IF(G221="",D221*F221,(D221*F221/G221))</f>
        <v>3145.8</v>
      </c>
    </row>
    <row r="222" spans="2:9" ht="30" customHeight="1">
      <c r="B222" s="799"/>
      <c r="C222" s="569" t="s">
        <v>578</v>
      </c>
      <c r="D222" s="568">
        <v>0.8</v>
      </c>
      <c r="E222" s="555" t="s">
        <v>441</v>
      </c>
      <c r="F222" s="568">
        <v>749</v>
      </c>
      <c r="G222" s="555">
        <v>1</v>
      </c>
      <c r="H222" s="555" t="s">
        <v>435</v>
      </c>
      <c r="I222" s="570">
        <f t="shared" si="28"/>
        <v>599.20000000000005</v>
      </c>
    </row>
    <row r="223" spans="2:9" ht="26.4">
      <c r="B223" s="799"/>
      <c r="C223" s="559" t="s">
        <v>442</v>
      </c>
      <c r="D223" s="568">
        <f>G219</f>
        <v>1.68</v>
      </c>
      <c r="E223" s="555" t="s">
        <v>1</v>
      </c>
      <c r="F223" s="568">
        <v>2063</v>
      </c>
      <c r="G223" s="555">
        <v>1</v>
      </c>
      <c r="H223" s="555" t="s">
        <v>1</v>
      </c>
      <c r="I223" s="570">
        <f t="shared" si="28"/>
        <v>3465.8399999999997</v>
      </c>
    </row>
    <row r="224" spans="2:9" ht="39.6">
      <c r="B224" s="799"/>
      <c r="C224" s="559" t="s">
        <v>878</v>
      </c>
      <c r="D224" s="568">
        <v>1</v>
      </c>
      <c r="E224" s="555" t="s">
        <v>443</v>
      </c>
      <c r="F224" s="568">
        <v>166</v>
      </c>
      <c r="G224" s="555"/>
      <c r="H224" s="555" t="s">
        <v>352</v>
      </c>
      <c r="I224" s="570">
        <f t="shared" si="28"/>
        <v>166</v>
      </c>
    </row>
    <row r="225" spans="2:9" ht="26.4">
      <c r="B225" s="799"/>
      <c r="C225" s="559" t="s">
        <v>444</v>
      </c>
      <c r="D225" s="568">
        <v>3</v>
      </c>
      <c r="E225" s="555" t="s">
        <v>205</v>
      </c>
      <c r="F225" s="568">
        <v>45</v>
      </c>
      <c r="G225" s="555"/>
      <c r="H225" s="555" t="s">
        <v>352</v>
      </c>
      <c r="I225" s="570">
        <f t="shared" si="28"/>
        <v>135</v>
      </c>
    </row>
    <row r="226" spans="2:9" ht="28.8">
      <c r="B226" s="799"/>
      <c r="C226" s="569" t="s">
        <v>879</v>
      </c>
      <c r="D226" s="568">
        <v>2</v>
      </c>
      <c r="E226" s="555" t="s">
        <v>443</v>
      </c>
      <c r="F226" s="568">
        <v>312</v>
      </c>
      <c r="G226" s="555"/>
      <c r="H226" s="555" t="s">
        <v>352</v>
      </c>
      <c r="I226" s="570">
        <f t="shared" si="28"/>
        <v>624</v>
      </c>
    </row>
    <row r="227" spans="2:9" ht="26.4">
      <c r="B227" s="799"/>
      <c r="C227" s="559" t="s">
        <v>880</v>
      </c>
      <c r="D227" s="568">
        <v>2</v>
      </c>
      <c r="E227" s="555" t="s">
        <v>205</v>
      </c>
      <c r="F227" s="568">
        <v>157</v>
      </c>
      <c r="G227" s="555"/>
      <c r="H227" s="555" t="s">
        <v>352</v>
      </c>
      <c r="I227" s="570">
        <f t="shared" si="28"/>
        <v>314</v>
      </c>
    </row>
    <row r="228" spans="2:9">
      <c r="B228" s="799"/>
      <c r="C228" s="559" t="str">
        <f>[167]Input!$C$49</f>
        <v>Add for MA @ 40%</v>
      </c>
      <c r="D228" s="568">
        <v>0.4</v>
      </c>
      <c r="E228" s="555"/>
      <c r="F228" s="568">
        <v>488.41</v>
      </c>
      <c r="G228" s="555"/>
      <c r="H228" s="555"/>
      <c r="I228" s="570">
        <f t="shared" si="28"/>
        <v>195.36400000000003</v>
      </c>
    </row>
    <row r="229" spans="2:9" ht="52.8">
      <c r="B229" s="799"/>
      <c r="C229" s="571" t="s">
        <v>445</v>
      </c>
      <c r="D229" s="572">
        <f>G219</f>
        <v>1.68</v>
      </c>
      <c r="E229" s="555" t="s">
        <v>1</v>
      </c>
      <c r="F229" s="568">
        <v>550</v>
      </c>
      <c r="G229" s="555">
        <v>1</v>
      </c>
      <c r="H229" s="555" t="s">
        <v>1</v>
      </c>
      <c r="I229" s="570">
        <f t="shared" si="28"/>
        <v>924</v>
      </c>
    </row>
    <row r="230" spans="2:9">
      <c r="B230" s="799"/>
      <c r="C230" s="559" t="str">
        <f>[167]Input!$C$49</f>
        <v>Add for MA @ 40%</v>
      </c>
      <c r="D230" s="568">
        <v>0.4</v>
      </c>
      <c r="E230" s="555"/>
      <c r="F230" s="568">
        <v>971.04</v>
      </c>
      <c r="G230" s="555"/>
      <c r="H230" s="555"/>
      <c r="I230" s="570">
        <f t="shared" si="28"/>
        <v>388.416</v>
      </c>
    </row>
    <row r="231" spans="2:9">
      <c r="B231" s="799"/>
      <c r="C231" s="559" t="s">
        <v>446</v>
      </c>
      <c r="D231" s="568"/>
      <c r="E231" s="555"/>
      <c r="F231" s="568"/>
      <c r="G231" s="555"/>
      <c r="H231" s="555"/>
      <c r="I231" s="562"/>
    </row>
    <row r="232" spans="2:9">
      <c r="B232" s="799"/>
      <c r="C232" s="553" t="s">
        <v>533</v>
      </c>
      <c r="D232" s="568"/>
      <c r="E232" s="555"/>
      <c r="F232" s="568"/>
      <c r="G232" s="555"/>
      <c r="H232" s="555"/>
      <c r="I232" s="573">
        <f>SUM(I221:I231)</f>
        <v>9957.619999999999</v>
      </c>
    </row>
    <row r="233" spans="2:9" ht="26.4">
      <c r="B233" s="799"/>
      <c r="C233" s="559" t="str">
        <f>[167]Input!$C$50</f>
        <v>Overheads &amp; Contractors Profit @ 13.615%</v>
      </c>
      <c r="D233" s="574">
        <v>0.13614999999999999</v>
      </c>
      <c r="E233" s="555"/>
      <c r="F233" s="568">
        <f>I232</f>
        <v>9957.619999999999</v>
      </c>
      <c r="G233" s="555"/>
      <c r="H233" s="555"/>
      <c r="I233" s="570">
        <f>IF(G233="",D233*F233,(D233*F233/G233))</f>
        <v>1355.7299629999998</v>
      </c>
    </row>
    <row r="234" spans="2:9">
      <c r="B234" s="799"/>
      <c r="C234" s="559"/>
      <c r="D234" s="568"/>
      <c r="E234" s="555"/>
      <c r="F234" s="568"/>
      <c r="G234" s="555"/>
      <c r="H234" s="555"/>
      <c r="I234" s="562">
        <f>SUM(I232:I233)</f>
        <v>11313.349962999999</v>
      </c>
    </row>
    <row r="235" spans="2:9">
      <c r="B235" s="799"/>
      <c r="C235" s="553" t="s">
        <v>447</v>
      </c>
      <c r="D235" s="568"/>
      <c r="E235" s="555"/>
      <c r="F235" s="568"/>
      <c r="G235" s="555"/>
      <c r="H235" s="555"/>
      <c r="I235" s="562">
        <f>I234/H213</f>
        <v>6734.1368827380938</v>
      </c>
    </row>
    <row r="236" spans="2:9">
      <c r="B236" s="800"/>
      <c r="C236" s="559"/>
      <c r="D236" s="568"/>
      <c r="E236" s="555"/>
      <c r="F236" s="568"/>
      <c r="G236" s="575" t="s">
        <v>448</v>
      </c>
      <c r="H236" s="575"/>
      <c r="I236" s="576">
        <f>ROUND(I235,0)</f>
        <v>6734</v>
      </c>
    </row>
  </sheetData>
  <mergeCells count="43">
    <mergeCell ref="B211:B236"/>
    <mergeCell ref="C211:I211"/>
    <mergeCell ref="B190:B194"/>
    <mergeCell ref="C190:I190"/>
    <mergeCell ref="B196:B200"/>
    <mergeCell ref="C196:I196"/>
    <mergeCell ref="B202:B209"/>
    <mergeCell ref="C202:I202"/>
    <mergeCell ref="O168:P168"/>
    <mergeCell ref="G182:H182"/>
    <mergeCell ref="R182:S182"/>
    <mergeCell ref="B184:B188"/>
    <mergeCell ref="C184:I184"/>
    <mergeCell ref="B152:B159"/>
    <mergeCell ref="C152:I152"/>
    <mergeCell ref="B161:B182"/>
    <mergeCell ref="C161:I161"/>
    <mergeCell ref="D164:F164"/>
    <mergeCell ref="D168:E168"/>
    <mergeCell ref="O164:Q164"/>
    <mergeCell ref="D165:F165"/>
    <mergeCell ref="O165:Q165"/>
    <mergeCell ref="D167:E167"/>
    <mergeCell ref="O167:P167"/>
    <mergeCell ref="B58:B82"/>
    <mergeCell ref="C58:I58"/>
    <mergeCell ref="B85:B113"/>
    <mergeCell ref="C85:I85"/>
    <mergeCell ref="B115:B148"/>
    <mergeCell ref="C115:I115"/>
    <mergeCell ref="B38:B49"/>
    <mergeCell ref="C38:I38"/>
    <mergeCell ref="C42:E42"/>
    <mergeCell ref="B51:B55"/>
    <mergeCell ref="C51:I51"/>
    <mergeCell ref="G55:H55"/>
    <mergeCell ref="B29:B36"/>
    <mergeCell ref="C29:I29"/>
    <mergeCell ref="B2:I2"/>
    <mergeCell ref="B3:B18"/>
    <mergeCell ref="C3:I3"/>
    <mergeCell ref="B20:B27"/>
    <mergeCell ref="C20:I20"/>
  </mergeCells>
  <pageMargins left="0.59055118110236227" right="0.19685039370078741" top="0.74803149606299213" bottom="0.94488188976377963" header="0.31496062992125984" footer="0.31496062992125984"/>
  <pageSetup paperSize="9" orientation="portrait" r:id="rId1"/>
  <rowBreaks count="4" manualBreakCount="4">
    <brk id="83" min="1" max="8" man="1"/>
    <brk id="150" min="1" max="8" man="1"/>
    <brk id="183" min="1" max="8" man="1"/>
    <brk id="209" min="1" max="8"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DEDBC-0E88-420E-B72A-0CA519724A16}">
  <dimension ref="A1:J212"/>
  <sheetViews>
    <sheetView view="pageBreakPreview" topLeftCell="A107" zoomScaleNormal="100" zoomScaleSheetLayoutView="100" workbookViewId="0">
      <selection activeCell="N120" sqref="N120"/>
    </sheetView>
  </sheetViews>
  <sheetFormatPr defaultColWidth="8.44140625" defaultRowHeight="13.8"/>
  <cols>
    <col min="1" max="1" width="6.5546875" style="702" customWidth="1"/>
    <col min="2" max="2" width="9.21875" style="577" customWidth="1"/>
    <col min="3" max="3" width="7.21875" style="577" customWidth="1"/>
    <col min="4" max="4" width="31.21875" style="577" customWidth="1"/>
    <col min="5" max="5" width="9.44140625" style="577" customWidth="1"/>
    <col min="6" max="6" width="5.21875" style="577" customWidth="1"/>
    <col min="7" max="7" width="6" style="577" customWidth="1"/>
    <col min="8" max="8" width="5.77734375" style="577" customWidth="1"/>
    <col min="9" max="9" width="10.21875" style="577" bestFit="1" customWidth="1"/>
    <col min="10" max="10" width="11.21875" style="577" customWidth="1"/>
    <col min="11" max="16" width="8.44140625" style="577"/>
    <col min="17" max="17" width="9" style="577" bestFit="1" customWidth="1"/>
    <col min="18" max="256" width="8.44140625" style="577"/>
    <col min="257" max="257" width="6.5546875" style="577" customWidth="1"/>
    <col min="258" max="258" width="9.21875" style="577" customWidth="1"/>
    <col min="259" max="259" width="7.21875" style="577" customWidth="1"/>
    <col min="260" max="260" width="31.21875" style="577" customWidth="1"/>
    <col min="261" max="261" width="9.44140625" style="577" customWidth="1"/>
    <col min="262" max="262" width="5.21875" style="577" customWidth="1"/>
    <col min="263" max="263" width="6" style="577" customWidth="1"/>
    <col min="264" max="264" width="5.77734375" style="577" customWidth="1"/>
    <col min="265" max="265" width="10.21875" style="577" bestFit="1" customWidth="1"/>
    <col min="266" max="266" width="11.21875" style="577" customWidth="1"/>
    <col min="267" max="272" width="8.44140625" style="577"/>
    <col min="273" max="273" width="9" style="577" bestFit="1" customWidth="1"/>
    <col min="274" max="512" width="8.44140625" style="577"/>
    <col min="513" max="513" width="6.5546875" style="577" customWidth="1"/>
    <col min="514" max="514" width="9.21875" style="577" customWidth="1"/>
    <col min="515" max="515" width="7.21875" style="577" customWidth="1"/>
    <col min="516" max="516" width="31.21875" style="577" customWidth="1"/>
    <col min="517" max="517" width="9.44140625" style="577" customWidth="1"/>
    <col min="518" max="518" width="5.21875" style="577" customWidth="1"/>
    <col min="519" max="519" width="6" style="577" customWidth="1"/>
    <col min="520" max="520" width="5.77734375" style="577" customWidth="1"/>
    <col min="521" max="521" width="10.21875" style="577" bestFit="1" customWidth="1"/>
    <col min="522" max="522" width="11.21875" style="577" customWidth="1"/>
    <col min="523" max="528" width="8.44140625" style="577"/>
    <col min="529" max="529" width="9" style="577" bestFit="1" customWidth="1"/>
    <col min="530" max="768" width="8.44140625" style="577"/>
    <col min="769" max="769" width="6.5546875" style="577" customWidth="1"/>
    <col min="770" max="770" width="9.21875" style="577" customWidth="1"/>
    <col min="771" max="771" width="7.21875" style="577" customWidth="1"/>
    <col min="772" max="772" width="31.21875" style="577" customWidth="1"/>
    <col min="773" max="773" width="9.44140625" style="577" customWidth="1"/>
    <col min="774" max="774" width="5.21875" style="577" customWidth="1"/>
    <col min="775" max="775" width="6" style="577" customWidth="1"/>
    <col min="776" max="776" width="5.77734375" style="577" customWidth="1"/>
    <col min="777" max="777" width="10.21875" style="577" bestFit="1" customWidth="1"/>
    <col min="778" max="778" width="11.21875" style="577" customWidth="1"/>
    <col min="779" max="784" width="8.44140625" style="577"/>
    <col min="785" max="785" width="9" style="577" bestFit="1" customWidth="1"/>
    <col min="786" max="1024" width="8.44140625" style="577"/>
    <col min="1025" max="1025" width="6.5546875" style="577" customWidth="1"/>
    <col min="1026" max="1026" width="9.21875" style="577" customWidth="1"/>
    <col min="1027" max="1027" width="7.21875" style="577" customWidth="1"/>
    <col min="1028" max="1028" width="31.21875" style="577" customWidth="1"/>
    <col min="1029" max="1029" width="9.44140625" style="577" customWidth="1"/>
    <col min="1030" max="1030" width="5.21875" style="577" customWidth="1"/>
    <col min="1031" max="1031" width="6" style="577" customWidth="1"/>
    <col min="1032" max="1032" width="5.77734375" style="577" customWidth="1"/>
    <col min="1033" max="1033" width="10.21875" style="577" bestFit="1" customWidth="1"/>
    <col min="1034" max="1034" width="11.21875" style="577" customWidth="1"/>
    <col min="1035" max="1040" width="8.44140625" style="577"/>
    <col min="1041" max="1041" width="9" style="577" bestFit="1" customWidth="1"/>
    <col min="1042" max="1280" width="8.44140625" style="577"/>
    <col min="1281" max="1281" width="6.5546875" style="577" customWidth="1"/>
    <col min="1282" max="1282" width="9.21875" style="577" customWidth="1"/>
    <col min="1283" max="1283" width="7.21875" style="577" customWidth="1"/>
    <col min="1284" max="1284" width="31.21875" style="577" customWidth="1"/>
    <col min="1285" max="1285" width="9.44140625" style="577" customWidth="1"/>
    <col min="1286" max="1286" width="5.21875" style="577" customWidth="1"/>
    <col min="1287" max="1287" width="6" style="577" customWidth="1"/>
    <col min="1288" max="1288" width="5.77734375" style="577" customWidth="1"/>
    <col min="1289" max="1289" width="10.21875" style="577" bestFit="1" customWidth="1"/>
    <col min="1290" max="1290" width="11.21875" style="577" customWidth="1"/>
    <col min="1291" max="1296" width="8.44140625" style="577"/>
    <col min="1297" max="1297" width="9" style="577" bestFit="1" customWidth="1"/>
    <col min="1298" max="1536" width="8.44140625" style="577"/>
    <col min="1537" max="1537" width="6.5546875" style="577" customWidth="1"/>
    <col min="1538" max="1538" width="9.21875" style="577" customWidth="1"/>
    <col min="1539" max="1539" width="7.21875" style="577" customWidth="1"/>
    <col min="1540" max="1540" width="31.21875" style="577" customWidth="1"/>
    <col min="1541" max="1541" width="9.44140625" style="577" customWidth="1"/>
    <col min="1542" max="1542" width="5.21875" style="577" customWidth="1"/>
    <col min="1543" max="1543" width="6" style="577" customWidth="1"/>
    <col min="1544" max="1544" width="5.77734375" style="577" customWidth="1"/>
    <col min="1545" max="1545" width="10.21875" style="577" bestFit="1" customWidth="1"/>
    <col min="1546" max="1546" width="11.21875" style="577" customWidth="1"/>
    <col min="1547" max="1552" width="8.44140625" style="577"/>
    <col min="1553" max="1553" width="9" style="577" bestFit="1" customWidth="1"/>
    <col min="1554" max="1792" width="8.44140625" style="577"/>
    <col min="1793" max="1793" width="6.5546875" style="577" customWidth="1"/>
    <col min="1794" max="1794" width="9.21875" style="577" customWidth="1"/>
    <col min="1795" max="1795" width="7.21875" style="577" customWidth="1"/>
    <col min="1796" max="1796" width="31.21875" style="577" customWidth="1"/>
    <col min="1797" max="1797" width="9.44140625" style="577" customWidth="1"/>
    <col min="1798" max="1798" width="5.21875" style="577" customWidth="1"/>
    <col min="1799" max="1799" width="6" style="577" customWidth="1"/>
    <col min="1800" max="1800" width="5.77734375" style="577" customWidth="1"/>
    <col min="1801" max="1801" width="10.21875" style="577" bestFit="1" customWidth="1"/>
    <col min="1802" max="1802" width="11.21875" style="577" customWidth="1"/>
    <col min="1803" max="1808" width="8.44140625" style="577"/>
    <col min="1809" max="1809" width="9" style="577" bestFit="1" customWidth="1"/>
    <col min="1810" max="2048" width="8.44140625" style="577"/>
    <col min="2049" max="2049" width="6.5546875" style="577" customWidth="1"/>
    <col min="2050" max="2050" width="9.21875" style="577" customWidth="1"/>
    <col min="2051" max="2051" width="7.21875" style="577" customWidth="1"/>
    <col min="2052" max="2052" width="31.21875" style="577" customWidth="1"/>
    <col min="2053" max="2053" width="9.44140625" style="577" customWidth="1"/>
    <col min="2054" max="2054" width="5.21875" style="577" customWidth="1"/>
    <col min="2055" max="2055" width="6" style="577" customWidth="1"/>
    <col min="2056" max="2056" width="5.77734375" style="577" customWidth="1"/>
    <col min="2057" max="2057" width="10.21875" style="577" bestFit="1" customWidth="1"/>
    <col min="2058" max="2058" width="11.21875" style="577" customWidth="1"/>
    <col min="2059" max="2064" width="8.44140625" style="577"/>
    <col min="2065" max="2065" width="9" style="577" bestFit="1" customWidth="1"/>
    <col min="2066" max="2304" width="8.44140625" style="577"/>
    <col min="2305" max="2305" width="6.5546875" style="577" customWidth="1"/>
    <col min="2306" max="2306" width="9.21875" style="577" customWidth="1"/>
    <col min="2307" max="2307" width="7.21875" style="577" customWidth="1"/>
    <col min="2308" max="2308" width="31.21875" style="577" customWidth="1"/>
    <col min="2309" max="2309" width="9.44140625" style="577" customWidth="1"/>
    <col min="2310" max="2310" width="5.21875" style="577" customWidth="1"/>
    <col min="2311" max="2311" width="6" style="577" customWidth="1"/>
    <col min="2312" max="2312" width="5.77734375" style="577" customWidth="1"/>
    <col min="2313" max="2313" width="10.21875" style="577" bestFit="1" customWidth="1"/>
    <col min="2314" max="2314" width="11.21875" style="577" customWidth="1"/>
    <col min="2315" max="2320" width="8.44140625" style="577"/>
    <col min="2321" max="2321" width="9" style="577" bestFit="1" customWidth="1"/>
    <col min="2322" max="2560" width="8.44140625" style="577"/>
    <col min="2561" max="2561" width="6.5546875" style="577" customWidth="1"/>
    <col min="2562" max="2562" width="9.21875" style="577" customWidth="1"/>
    <col min="2563" max="2563" width="7.21875" style="577" customWidth="1"/>
    <col min="2564" max="2564" width="31.21875" style="577" customWidth="1"/>
    <col min="2565" max="2565" width="9.44140625" style="577" customWidth="1"/>
    <col min="2566" max="2566" width="5.21875" style="577" customWidth="1"/>
    <col min="2567" max="2567" width="6" style="577" customWidth="1"/>
    <col min="2568" max="2568" width="5.77734375" style="577" customWidth="1"/>
    <col min="2569" max="2569" width="10.21875" style="577" bestFit="1" customWidth="1"/>
    <col min="2570" max="2570" width="11.21875" style="577" customWidth="1"/>
    <col min="2571" max="2576" width="8.44140625" style="577"/>
    <col min="2577" max="2577" width="9" style="577" bestFit="1" customWidth="1"/>
    <col min="2578" max="2816" width="8.44140625" style="577"/>
    <col min="2817" max="2817" width="6.5546875" style="577" customWidth="1"/>
    <col min="2818" max="2818" width="9.21875" style="577" customWidth="1"/>
    <col min="2819" max="2819" width="7.21875" style="577" customWidth="1"/>
    <col min="2820" max="2820" width="31.21875" style="577" customWidth="1"/>
    <col min="2821" max="2821" width="9.44140625" style="577" customWidth="1"/>
    <col min="2822" max="2822" width="5.21875" style="577" customWidth="1"/>
    <col min="2823" max="2823" width="6" style="577" customWidth="1"/>
    <col min="2824" max="2824" width="5.77734375" style="577" customWidth="1"/>
    <col min="2825" max="2825" width="10.21875" style="577" bestFit="1" customWidth="1"/>
    <col min="2826" max="2826" width="11.21875" style="577" customWidth="1"/>
    <col min="2827" max="2832" width="8.44140625" style="577"/>
    <col min="2833" max="2833" width="9" style="577" bestFit="1" customWidth="1"/>
    <col min="2834" max="3072" width="8.44140625" style="577"/>
    <col min="3073" max="3073" width="6.5546875" style="577" customWidth="1"/>
    <col min="3074" max="3074" width="9.21875" style="577" customWidth="1"/>
    <col min="3075" max="3075" width="7.21875" style="577" customWidth="1"/>
    <col min="3076" max="3076" width="31.21875" style="577" customWidth="1"/>
    <col min="3077" max="3077" width="9.44140625" style="577" customWidth="1"/>
    <col min="3078" max="3078" width="5.21875" style="577" customWidth="1"/>
    <col min="3079" max="3079" width="6" style="577" customWidth="1"/>
    <col min="3080" max="3080" width="5.77734375" style="577" customWidth="1"/>
    <col min="3081" max="3081" width="10.21875" style="577" bestFit="1" customWidth="1"/>
    <col min="3082" max="3082" width="11.21875" style="577" customWidth="1"/>
    <col min="3083" max="3088" width="8.44140625" style="577"/>
    <col min="3089" max="3089" width="9" style="577" bestFit="1" customWidth="1"/>
    <col min="3090" max="3328" width="8.44140625" style="577"/>
    <col min="3329" max="3329" width="6.5546875" style="577" customWidth="1"/>
    <col min="3330" max="3330" width="9.21875" style="577" customWidth="1"/>
    <col min="3331" max="3331" width="7.21875" style="577" customWidth="1"/>
    <col min="3332" max="3332" width="31.21875" style="577" customWidth="1"/>
    <col min="3333" max="3333" width="9.44140625" style="577" customWidth="1"/>
    <col min="3334" max="3334" width="5.21875" style="577" customWidth="1"/>
    <col min="3335" max="3335" width="6" style="577" customWidth="1"/>
    <col min="3336" max="3336" width="5.77734375" style="577" customWidth="1"/>
    <col min="3337" max="3337" width="10.21875" style="577" bestFit="1" customWidth="1"/>
    <col min="3338" max="3338" width="11.21875" style="577" customWidth="1"/>
    <col min="3339" max="3344" width="8.44140625" style="577"/>
    <col min="3345" max="3345" width="9" style="577" bestFit="1" customWidth="1"/>
    <col min="3346" max="3584" width="8.44140625" style="577"/>
    <col min="3585" max="3585" width="6.5546875" style="577" customWidth="1"/>
    <col min="3586" max="3586" width="9.21875" style="577" customWidth="1"/>
    <col min="3587" max="3587" width="7.21875" style="577" customWidth="1"/>
    <col min="3588" max="3588" width="31.21875" style="577" customWidth="1"/>
    <col min="3589" max="3589" width="9.44140625" style="577" customWidth="1"/>
    <col min="3590" max="3590" width="5.21875" style="577" customWidth="1"/>
    <col min="3591" max="3591" width="6" style="577" customWidth="1"/>
    <col min="3592" max="3592" width="5.77734375" style="577" customWidth="1"/>
    <col min="3593" max="3593" width="10.21875" style="577" bestFit="1" customWidth="1"/>
    <col min="3594" max="3594" width="11.21875" style="577" customWidth="1"/>
    <col min="3595" max="3600" width="8.44140625" style="577"/>
    <col min="3601" max="3601" width="9" style="577" bestFit="1" customWidth="1"/>
    <col min="3602" max="3840" width="8.44140625" style="577"/>
    <col min="3841" max="3841" width="6.5546875" style="577" customWidth="1"/>
    <col min="3842" max="3842" width="9.21875" style="577" customWidth="1"/>
    <col min="3843" max="3843" width="7.21875" style="577" customWidth="1"/>
    <col min="3844" max="3844" width="31.21875" style="577" customWidth="1"/>
    <col min="3845" max="3845" width="9.44140625" style="577" customWidth="1"/>
    <col min="3846" max="3846" width="5.21875" style="577" customWidth="1"/>
    <col min="3847" max="3847" width="6" style="577" customWidth="1"/>
    <col min="3848" max="3848" width="5.77734375" style="577" customWidth="1"/>
    <col min="3849" max="3849" width="10.21875" style="577" bestFit="1" customWidth="1"/>
    <col min="3850" max="3850" width="11.21875" style="577" customWidth="1"/>
    <col min="3851" max="3856" width="8.44140625" style="577"/>
    <col min="3857" max="3857" width="9" style="577" bestFit="1" customWidth="1"/>
    <col min="3858" max="4096" width="8.44140625" style="577"/>
    <col min="4097" max="4097" width="6.5546875" style="577" customWidth="1"/>
    <col min="4098" max="4098" width="9.21875" style="577" customWidth="1"/>
    <col min="4099" max="4099" width="7.21875" style="577" customWidth="1"/>
    <col min="4100" max="4100" width="31.21875" style="577" customWidth="1"/>
    <col min="4101" max="4101" width="9.44140625" style="577" customWidth="1"/>
    <col min="4102" max="4102" width="5.21875" style="577" customWidth="1"/>
    <col min="4103" max="4103" width="6" style="577" customWidth="1"/>
    <col min="4104" max="4104" width="5.77734375" style="577" customWidth="1"/>
    <col min="4105" max="4105" width="10.21875" style="577" bestFit="1" customWidth="1"/>
    <col min="4106" max="4106" width="11.21875" style="577" customWidth="1"/>
    <col min="4107" max="4112" width="8.44140625" style="577"/>
    <col min="4113" max="4113" width="9" style="577" bestFit="1" customWidth="1"/>
    <col min="4114" max="4352" width="8.44140625" style="577"/>
    <col min="4353" max="4353" width="6.5546875" style="577" customWidth="1"/>
    <col min="4354" max="4354" width="9.21875" style="577" customWidth="1"/>
    <col min="4355" max="4355" width="7.21875" style="577" customWidth="1"/>
    <col min="4356" max="4356" width="31.21875" style="577" customWidth="1"/>
    <col min="4357" max="4357" width="9.44140625" style="577" customWidth="1"/>
    <col min="4358" max="4358" width="5.21875" style="577" customWidth="1"/>
    <col min="4359" max="4359" width="6" style="577" customWidth="1"/>
    <col min="4360" max="4360" width="5.77734375" style="577" customWidth="1"/>
    <col min="4361" max="4361" width="10.21875" style="577" bestFit="1" customWidth="1"/>
    <col min="4362" max="4362" width="11.21875" style="577" customWidth="1"/>
    <col min="4363" max="4368" width="8.44140625" style="577"/>
    <col min="4369" max="4369" width="9" style="577" bestFit="1" customWidth="1"/>
    <col min="4370" max="4608" width="8.44140625" style="577"/>
    <col min="4609" max="4609" width="6.5546875" style="577" customWidth="1"/>
    <col min="4610" max="4610" width="9.21875" style="577" customWidth="1"/>
    <col min="4611" max="4611" width="7.21875" style="577" customWidth="1"/>
    <col min="4612" max="4612" width="31.21875" style="577" customWidth="1"/>
    <col min="4613" max="4613" width="9.44140625" style="577" customWidth="1"/>
    <col min="4614" max="4614" width="5.21875" style="577" customWidth="1"/>
    <col min="4615" max="4615" width="6" style="577" customWidth="1"/>
    <col min="4616" max="4616" width="5.77734375" style="577" customWidth="1"/>
    <col min="4617" max="4617" width="10.21875" style="577" bestFit="1" customWidth="1"/>
    <col min="4618" max="4618" width="11.21875" style="577" customWidth="1"/>
    <col min="4619" max="4624" width="8.44140625" style="577"/>
    <col min="4625" max="4625" width="9" style="577" bestFit="1" customWidth="1"/>
    <col min="4626" max="4864" width="8.44140625" style="577"/>
    <col min="4865" max="4865" width="6.5546875" style="577" customWidth="1"/>
    <col min="4866" max="4866" width="9.21875" style="577" customWidth="1"/>
    <col min="4867" max="4867" width="7.21875" style="577" customWidth="1"/>
    <col min="4868" max="4868" width="31.21875" style="577" customWidth="1"/>
    <col min="4869" max="4869" width="9.44140625" style="577" customWidth="1"/>
    <col min="4870" max="4870" width="5.21875" style="577" customWidth="1"/>
    <col min="4871" max="4871" width="6" style="577" customWidth="1"/>
    <col min="4872" max="4872" width="5.77734375" style="577" customWidth="1"/>
    <col min="4873" max="4873" width="10.21875" style="577" bestFit="1" customWidth="1"/>
    <col min="4874" max="4874" width="11.21875" style="577" customWidth="1"/>
    <col min="4875" max="4880" width="8.44140625" style="577"/>
    <col min="4881" max="4881" width="9" style="577" bestFit="1" customWidth="1"/>
    <col min="4882" max="5120" width="8.44140625" style="577"/>
    <col min="5121" max="5121" width="6.5546875" style="577" customWidth="1"/>
    <col min="5122" max="5122" width="9.21875" style="577" customWidth="1"/>
    <col min="5123" max="5123" width="7.21875" style="577" customWidth="1"/>
    <col min="5124" max="5124" width="31.21875" style="577" customWidth="1"/>
    <col min="5125" max="5125" width="9.44140625" style="577" customWidth="1"/>
    <col min="5126" max="5126" width="5.21875" style="577" customWidth="1"/>
    <col min="5127" max="5127" width="6" style="577" customWidth="1"/>
    <col min="5128" max="5128" width="5.77734375" style="577" customWidth="1"/>
    <col min="5129" max="5129" width="10.21875" style="577" bestFit="1" customWidth="1"/>
    <col min="5130" max="5130" width="11.21875" style="577" customWidth="1"/>
    <col min="5131" max="5136" width="8.44140625" style="577"/>
    <col min="5137" max="5137" width="9" style="577" bestFit="1" customWidth="1"/>
    <col min="5138" max="5376" width="8.44140625" style="577"/>
    <col min="5377" max="5377" width="6.5546875" style="577" customWidth="1"/>
    <col min="5378" max="5378" width="9.21875" style="577" customWidth="1"/>
    <col min="5379" max="5379" width="7.21875" style="577" customWidth="1"/>
    <col min="5380" max="5380" width="31.21875" style="577" customWidth="1"/>
    <col min="5381" max="5381" width="9.44140625" style="577" customWidth="1"/>
    <col min="5382" max="5382" width="5.21875" style="577" customWidth="1"/>
    <col min="5383" max="5383" width="6" style="577" customWidth="1"/>
    <col min="5384" max="5384" width="5.77734375" style="577" customWidth="1"/>
    <col min="5385" max="5385" width="10.21875" style="577" bestFit="1" customWidth="1"/>
    <col min="5386" max="5386" width="11.21875" style="577" customWidth="1"/>
    <col min="5387" max="5392" width="8.44140625" style="577"/>
    <col min="5393" max="5393" width="9" style="577" bestFit="1" customWidth="1"/>
    <col min="5394" max="5632" width="8.44140625" style="577"/>
    <col min="5633" max="5633" width="6.5546875" style="577" customWidth="1"/>
    <col min="5634" max="5634" width="9.21875" style="577" customWidth="1"/>
    <col min="5635" max="5635" width="7.21875" style="577" customWidth="1"/>
    <col min="5636" max="5636" width="31.21875" style="577" customWidth="1"/>
    <col min="5637" max="5637" width="9.44140625" style="577" customWidth="1"/>
    <col min="5638" max="5638" width="5.21875" style="577" customWidth="1"/>
    <col min="5639" max="5639" width="6" style="577" customWidth="1"/>
    <col min="5640" max="5640" width="5.77734375" style="577" customWidth="1"/>
    <col min="5641" max="5641" width="10.21875" style="577" bestFit="1" customWidth="1"/>
    <col min="5642" max="5642" width="11.21875" style="577" customWidth="1"/>
    <col min="5643" max="5648" width="8.44140625" style="577"/>
    <col min="5649" max="5649" width="9" style="577" bestFit="1" customWidth="1"/>
    <col min="5650" max="5888" width="8.44140625" style="577"/>
    <col min="5889" max="5889" width="6.5546875" style="577" customWidth="1"/>
    <col min="5890" max="5890" width="9.21875" style="577" customWidth="1"/>
    <col min="5891" max="5891" width="7.21875" style="577" customWidth="1"/>
    <col min="5892" max="5892" width="31.21875" style="577" customWidth="1"/>
    <col min="5893" max="5893" width="9.44140625" style="577" customWidth="1"/>
    <col min="5894" max="5894" width="5.21875" style="577" customWidth="1"/>
    <col min="5895" max="5895" width="6" style="577" customWidth="1"/>
    <col min="5896" max="5896" width="5.77734375" style="577" customWidth="1"/>
    <col min="5897" max="5897" width="10.21875" style="577" bestFit="1" customWidth="1"/>
    <col min="5898" max="5898" width="11.21875" style="577" customWidth="1"/>
    <col min="5899" max="5904" width="8.44140625" style="577"/>
    <col min="5905" max="5905" width="9" style="577" bestFit="1" customWidth="1"/>
    <col min="5906" max="6144" width="8.44140625" style="577"/>
    <col min="6145" max="6145" width="6.5546875" style="577" customWidth="1"/>
    <col min="6146" max="6146" width="9.21875" style="577" customWidth="1"/>
    <col min="6147" max="6147" width="7.21875" style="577" customWidth="1"/>
    <col min="6148" max="6148" width="31.21875" style="577" customWidth="1"/>
    <col min="6149" max="6149" width="9.44140625" style="577" customWidth="1"/>
    <col min="6150" max="6150" width="5.21875" style="577" customWidth="1"/>
    <col min="6151" max="6151" width="6" style="577" customWidth="1"/>
    <col min="6152" max="6152" width="5.77734375" style="577" customWidth="1"/>
    <col min="6153" max="6153" width="10.21875" style="577" bestFit="1" customWidth="1"/>
    <col min="6154" max="6154" width="11.21875" style="577" customWidth="1"/>
    <col min="6155" max="6160" width="8.44140625" style="577"/>
    <col min="6161" max="6161" width="9" style="577" bestFit="1" customWidth="1"/>
    <col min="6162" max="6400" width="8.44140625" style="577"/>
    <col min="6401" max="6401" width="6.5546875" style="577" customWidth="1"/>
    <col min="6402" max="6402" width="9.21875" style="577" customWidth="1"/>
    <col min="6403" max="6403" width="7.21875" style="577" customWidth="1"/>
    <col min="6404" max="6404" width="31.21875" style="577" customWidth="1"/>
    <col min="6405" max="6405" width="9.44140625" style="577" customWidth="1"/>
    <col min="6406" max="6406" width="5.21875" style="577" customWidth="1"/>
    <col min="6407" max="6407" width="6" style="577" customWidth="1"/>
    <col min="6408" max="6408" width="5.77734375" style="577" customWidth="1"/>
    <col min="6409" max="6409" width="10.21875" style="577" bestFit="1" customWidth="1"/>
    <col min="6410" max="6410" width="11.21875" style="577" customWidth="1"/>
    <col min="6411" max="6416" width="8.44140625" style="577"/>
    <col min="6417" max="6417" width="9" style="577" bestFit="1" customWidth="1"/>
    <col min="6418" max="6656" width="8.44140625" style="577"/>
    <col min="6657" max="6657" width="6.5546875" style="577" customWidth="1"/>
    <col min="6658" max="6658" width="9.21875" style="577" customWidth="1"/>
    <col min="6659" max="6659" width="7.21875" style="577" customWidth="1"/>
    <col min="6660" max="6660" width="31.21875" style="577" customWidth="1"/>
    <col min="6661" max="6661" width="9.44140625" style="577" customWidth="1"/>
    <col min="6662" max="6662" width="5.21875" style="577" customWidth="1"/>
    <col min="6663" max="6663" width="6" style="577" customWidth="1"/>
    <col min="6664" max="6664" width="5.77734375" style="577" customWidth="1"/>
    <col min="6665" max="6665" width="10.21875" style="577" bestFit="1" customWidth="1"/>
    <col min="6666" max="6666" width="11.21875" style="577" customWidth="1"/>
    <col min="6667" max="6672" width="8.44140625" style="577"/>
    <col min="6673" max="6673" width="9" style="577" bestFit="1" customWidth="1"/>
    <col min="6674" max="6912" width="8.44140625" style="577"/>
    <col min="6913" max="6913" width="6.5546875" style="577" customWidth="1"/>
    <col min="6914" max="6914" width="9.21875" style="577" customWidth="1"/>
    <col min="6915" max="6915" width="7.21875" style="577" customWidth="1"/>
    <col min="6916" max="6916" width="31.21875" style="577" customWidth="1"/>
    <col min="6917" max="6917" width="9.44140625" style="577" customWidth="1"/>
    <col min="6918" max="6918" width="5.21875" style="577" customWidth="1"/>
    <col min="6919" max="6919" width="6" style="577" customWidth="1"/>
    <col min="6920" max="6920" width="5.77734375" style="577" customWidth="1"/>
    <col min="6921" max="6921" width="10.21875" style="577" bestFit="1" customWidth="1"/>
    <col min="6922" max="6922" width="11.21875" style="577" customWidth="1"/>
    <col min="6923" max="6928" width="8.44140625" style="577"/>
    <col min="6929" max="6929" width="9" style="577" bestFit="1" customWidth="1"/>
    <col min="6930" max="7168" width="8.44140625" style="577"/>
    <col min="7169" max="7169" width="6.5546875" style="577" customWidth="1"/>
    <col min="7170" max="7170" width="9.21875" style="577" customWidth="1"/>
    <col min="7171" max="7171" width="7.21875" style="577" customWidth="1"/>
    <col min="7172" max="7172" width="31.21875" style="577" customWidth="1"/>
    <col min="7173" max="7173" width="9.44140625" style="577" customWidth="1"/>
    <col min="7174" max="7174" width="5.21875" style="577" customWidth="1"/>
    <col min="7175" max="7175" width="6" style="577" customWidth="1"/>
    <col min="7176" max="7176" width="5.77734375" style="577" customWidth="1"/>
    <col min="7177" max="7177" width="10.21875" style="577" bestFit="1" customWidth="1"/>
    <col min="7178" max="7178" width="11.21875" style="577" customWidth="1"/>
    <col min="7179" max="7184" width="8.44140625" style="577"/>
    <col min="7185" max="7185" width="9" style="577" bestFit="1" customWidth="1"/>
    <col min="7186" max="7424" width="8.44140625" style="577"/>
    <col min="7425" max="7425" width="6.5546875" style="577" customWidth="1"/>
    <col min="7426" max="7426" width="9.21875" style="577" customWidth="1"/>
    <col min="7427" max="7427" width="7.21875" style="577" customWidth="1"/>
    <col min="7428" max="7428" width="31.21875" style="577" customWidth="1"/>
    <col min="7429" max="7429" width="9.44140625" style="577" customWidth="1"/>
    <col min="7430" max="7430" width="5.21875" style="577" customWidth="1"/>
    <col min="7431" max="7431" width="6" style="577" customWidth="1"/>
    <col min="7432" max="7432" width="5.77734375" style="577" customWidth="1"/>
    <col min="7433" max="7433" width="10.21875" style="577" bestFit="1" customWidth="1"/>
    <col min="7434" max="7434" width="11.21875" style="577" customWidth="1"/>
    <col min="7435" max="7440" width="8.44140625" style="577"/>
    <col min="7441" max="7441" width="9" style="577" bestFit="1" customWidth="1"/>
    <col min="7442" max="7680" width="8.44140625" style="577"/>
    <col min="7681" max="7681" width="6.5546875" style="577" customWidth="1"/>
    <col min="7682" max="7682" width="9.21875" style="577" customWidth="1"/>
    <col min="7683" max="7683" width="7.21875" style="577" customWidth="1"/>
    <col min="7684" max="7684" width="31.21875" style="577" customWidth="1"/>
    <col min="7685" max="7685" width="9.44140625" style="577" customWidth="1"/>
    <col min="7686" max="7686" width="5.21875" style="577" customWidth="1"/>
    <col min="7687" max="7687" width="6" style="577" customWidth="1"/>
    <col min="7688" max="7688" width="5.77734375" style="577" customWidth="1"/>
    <col min="7689" max="7689" width="10.21875" style="577" bestFit="1" customWidth="1"/>
    <col min="7690" max="7690" width="11.21875" style="577" customWidth="1"/>
    <col min="7691" max="7696" width="8.44140625" style="577"/>
    <col min="7697" max="7697" width="9" style="577" bestFit="1" customWidth="1"/>
    <col min="7698" max="7936" width="8.44140625" style="577"/>
    <col min="7937" max="7937" width="6.5546875" style="577" customWidth="1"/>
    <col min="7938" max="7938" width="9.21875" style="577" customWidth="1"/>
    <col min="7939" max="7939" width="7.21875" style="577" customWidth="1"/>
    <col min="7940" max="7940" width="31.21875" style="577" customWidth="1"/>
    <col min="7941" max="7941" width="9.44140625" style="577" customWidth="1"/>
    <col min="7942" max="7942" width="5.21875" style="577" customWidth="1"/>
    <col min="7943" max="7943" width="6" style="577" customWidth="1"/>
    <col min="7944" max="7944" width="5.77734375" style="577" customWidth="1"/>
    <col min="7945" max="7945" width="10.21875" style="577" bestFit="1" customWidth="1"/>
    <col min="7946" max="7946" width="11.21875" style="577" customWidth="1"/>
    <col min="7947" max="7952" width="8.44140625" style="577"/>
    <col min="7953" max="7953" width="9" style="577" bestFit="1" customWidth="1"/>
    <col min="7954" max="8192" width="8.44140625" style="577"/>
    <col min="8193" max="8193" width="6.5546875" style="577" customWidth="1"/>
    <col min="8194" max="8194" width="9.21875" style="577" customWidth="1"/>
    <col min="8195" max="8195" width="7.21875" style="577" customWidth="1"/>
    <col min="8196" max="8196" width="31.21875" style="577" customWidth="1"/>
    <col min="8197" max="8197" width="9.44140625" style="577" customWidth="1"/>
    <col min="8198" max="8198" width="5.21875" style="577" customWidth="1"/>
    <col min="8199" max="8199" width="6" style="577" customWidth="1"/>
    <col min="8200" max="8200" width="5.77734375" style="577" customWidth="1"/>
    <col min="8201" max="8201" width="10.21875" style="577" bestFit="1" customWidth="1"/>
    <col min="8202" max="8202" width="11.21875" style="577" customWidth="1"/>
    <col min="8203" max="8208" width="8.44140625" style="577"/>
    <col min="8209" max="8209" width="9" style="577" bestFit="1" customWidth="1"/>
    <col min="8210" max="8448" width="8.44140625" style="577"/>
    <col min="8449" max="8449" width="6.5546875" style="577" customWidth="1"/>
    <col min="8450" max="8450" width="9.21875" style="577" customWidth="1"/>
    <col min="8451" max="8451" width="7.21875" style="577" customWidth="1"/>
    <col min="8452" max="8452" width="31.21875" style="577" customWidth="1"/>
    <col min="8453" max="8453" width="9.44140625" style="577" customWidth="1"/>
    <col min="8454" max="8454" width="5.21875" style="577" customWidth="1"/>
    <col min="8455" max="8455" width="6" style="577" customWidth="1"/>
    <col min="8456" max="8456" width="5.77734375" style="577" customWidth="1"/>
    <col min="8457" max="8457" width="10.21875" style="577" bestFit="1" customWidth="1"/>
    <col min="8458" max="8458" width="11.21875" style="577" customWidth="1"/>
    <col min="8459" max="8464" width="8.44140625" style="577"/>
    <col min="8465" max="8465" width="9" style="577" bestFit="1" customWidth="1"/>
    <col min="8466" max="8704" width="8.44140625" style="577"/>
    <col min="8705" max="8705" width="6.5546875" style="577" customWidth="1"/>
    <col min="8706" max="8706" width="9.21875" style="577" customWidth="1"/>
    <col min="8707" max="8707" width="7.21875" style="577" customWidth="1"/>
    <col min="8708" max="8708" width="31.21875" style="577" customWidth="1"/>
    <col min="8709" max="8709" width="9.44140625" style="577" customWidth="1"/>
    <col min="8710" max="8710" width="5.21875" style="577" customWidth="1"/>
    <col min="8711" max="8711" width="6" style="577" customWidth="1"/>
    <col min="8712" max="8712" width="5.77734375" style="577" customWidth="1"/>
    <col min="8713" max="8713" width="10.21875" style="577" bestFit="1" customWidth="1"/>
    <col min="8714" max="8714" width="11.21875" style="577" customWidth="1"/>
    <col min="8715" max="8720" width="8.44140625" style="577"/>
    <col min="8721" max="8721" width="9" style="577" bestFit="1" customWidth="1"/>
    <col min="8722" max="8960" width="8.44140625" style="577"/>
    <col min="8961" max="8961" width="6.5546875" style="577" customWidth="1"/>
    <col min="8962" max="8962" width="9.21875" style="577" customWidth="1"/>
    <col min="8963" max="8963" width="7.21875" style="577" customWidth="1"/>
    <col min="8964" max="8964" width="31.21875" style="577" customWidth="1"/>
    <col min="8965" max="8965" width="9.44140625" style="577" customWidth="1"/>
    <col min="8966" max="8966" width="5.21875" style="577" customWidth="1"/>
    <col min="8967" max="8967" width="6" style="577" customWidth="1"/>
    <col min="8968" max="8968" width="5.77734375" style="577" customWidth="1"/>
    <col min="8969" max="8969" width="10.21875" style="577" bestFit="1" customWidth="1"/>
    <col min="8970" max="8970" width="11.21875" style="577" customWidth="1"/>
    <col min="8971" max="8976" width="8.44140625" style="577"/>
    <col min="8977" max="8977" width="9" style="577" bestFit="1" customWidth="1"/>
    <col min="8978" max="9216" width="8.44140625" style="577"/>
    <col min="9217" max="9217" width="6.5546875" style="577" customWidth="1"/>
    <col min="9218" max="9218" width="9.21875" style="577" customWidth="1"/>
    <col min="9219" max="9219" width="7.21875" style="577" customWidth="1"/>
    <col min="9220" max="9220" width="31.21875" style="577" customWidth="1"/>
    <col min="9221" max="9221" width="9.44140625" style="577" customWidth="1"/>
    <col min="9222" max="9222" width="5.21875" style="577" customWidth="1"/>
    <col min="9223" max="9223" width="6" style="577" customWidth="1"/>
    <col min="9224" max="9224" width="5.77734375" style="577" customWidth="1"/>
    <col min="9225" max="9225" width="10.21875" style="577" bestFit="1" customWidth="1"/>
    <col min="9226" max="9226" width="11.21875" style="577" customWidth="1"/>
    <col min="9227" max="9232" width="8.44140625" style="577"/>
    <col min="9233" max="9233" width="9" style="577" bestFit="1" customWidth="1"/>
    <col min="9234" max="9472" width="8.44140625" style="577"/>
    <col min="9473" max="9473" width="6.5546875" style="577" customWidth="1"/>
    <col min="9474" max="9474" width="9.21875" style="577" customWidth="1"/>
    <col min="9475" max="9475" width="7.21875" style="577" customWidth="1"/>
    <col min="9476" max="9476" width="31.21875" style="577" customWidth="1"/>
    <col min="9477" max="9477" width="9.44140625" style="577" customWidth="1"/>
    <col min="9478" max="9478" width="5.21875" style="577" customWidth="1"/>
    <col min="9479" max="9479" width="6" style="577" customWidth="1"/>
    <col min="9480" max="9480" width="5.77734375" style="577" customWidth="1"/>
    <col min="9481" max="9481" width="10.21875" style="577" bestFit="1" customWidth="1"/>
    <col min="9482" max="9482" width="11.21875" style="577" customWidth="1"/>
    <col min="9483" max="9488" width="8.44140625" style="577"/>
    <col min="9489" max="9489" width="9" style="577" bestFit="1" customWidth="1"/>
    <col min="9490" max="9728" width="8.44140625" style="577"/>
    <col min="9729" max="9729" width="6.5546875" style="577" customWidth="1"/>
    <col min="9730" max="9730" width="9.21875" style="577" customWidth="1"/>
    <col min="9731" max="9731" width="7.21875" style="577" customWidth="1"/>
    <col min="9732" max="9732" width="31.21875" style="577" customWidth="1"/>
    <col min="9733" max="9733" width="9.44140625" style="577" customWidth="1"/>
    <col min="9734" max="9734" width="5.21875" style="577" customWidth="1"/>
    <col min="9735" max="9735" width="6" style="577" customWidth="1"/>
    <col min="9736" max="9736" width="5.77734375" style="577" customWidth="1"/>
    <col min="9737" max="9737" width="10.21875" style="577" bestFit="1" customWidth="1"/>
    <col min="9738" max="9738" width="11.21875" style="577" customWidth="1"/>
    <col min="9739" max="9744" width="8.44140625" style="577"/>
    <col min="9745" max="9745" width="9" style="577" bestFit="1" customWidth="1"/>
    <col min="9746" max="9984" width="8.44140625" style="577"/>
    <col min="9985" max="9985" width="6.5546875" style="577" customWidth="1"/>
    <col min="9986" max="9986" width="9.21875" style="577" customWidth="1"/>
    <col min="9987" max="9987" width="7.21875" style="577" customWidth="1"/>
    <col min="9988" max="9988" width="31.21875" style="577" customWidth="1"/>
    <col min="9989" max="9989" width="9.44140625" style="577" customWidth="1"/>
    <col min="9990" max="9990" width="5.21875" style="577" customWidth="1"/>
    <col min="9991" max="9991" width="6" style="577" customWidth="1"/>
    <col min="9992" max="9992" width="5.77734375" style="577" customWidth="1"/>
    <col min="9993" max="9993" width="10.21875" style="577" bestFit="1" customWidth="1"/>
    <col min="9994" max="9994" width="11.21875" style="577" customWidth="1"/>
    <col min="9995" max="10000" width="8.44140625" style="577"/>
    <col min="10001" max="10001" width="9" style="577" bestFit="1" customWidth="1"/>
    <col min="10002" max="10240" width="8.44140625" style="577"/>
    <col min="10241" max="10241" width="6.5546875" style="577" customWidth="1"/>
    <col min="10242" max="10242" width="9.21875" style="577" customWidth="1"/>
    <col min="10243" max="10243" width="7.21875" style="577" customWidth="1"/>
    <col min="10244" max="10244" width="31.21875" style="577" customWidth="1"/>
    <col min="10245" max="10245" width="9.44140625" style="577" customWidth="1"/>
    <col min="10246" max="10246" width="5.21875" style="577" customWidth="1"/>
    <col min="10247" max="10247" width="6" style="577" customWidth="1"/>
    <col min="10248" max="10248" width="5.77734375" style="577" customWidth="1"/>
    <col min="10249" max="10249" width="10.21875" style="577" bestFit="1" customWidth="1"/>
    <col min="10250" max="10250" width="11.21875" style="577" customWidth="1"/>
    <col min="10251" max="10256" width="8.44140625" style="577"/>
    <col min="10257" max="10257" width="9" style="577" bestFit="1" customWidth="1"/>
    <col min="10258" max="10496" width="8.44140625" style="577"/>
    <col min="10497" max="10497" width="6.5546875" style="577" customWidth="1"/>
    <col min="10498" max="10498" width="9.21875" style="577" customWidth="1"/>
    <col min="10499" max="10499" width="7.21875" style="577" customWidth="1"/>
    <col min="10500" max="10500" width="31.21875" style="577" customWidth="1"/>
    <col min="10501" max="10501" width="9.44140625" style="577" customWidth="1"/>
    <col min="10502" max="10502" width="5.21875" style="577" customWidth="1"/>
    <col min="10503" max="10503" width="6" style="577" customWidth="1"/>
    <col min="10504" max="10504" width="5.77734375" style="577" customWidth="1"/>
    <col min="10505" max="10505" width="10.21875" style="577" bestFit="1" customWidth="1"/>
    <col min="10506" max="10506" width="11.21875" style="577" customWidth="1"/>
    <col min="10507" max="10512" width="8.44140625" style="577"/>
    <col min="10513" max="10513" width="9" style="577" bestFit="1" customWidth="1"/>
    <col min="10514" max="10752" width="8.44140625" style="577"/>
    <col min="10753" max="10753" width="6.5546875" style="577" customWidth="1"/>
    <col min="10754" max="10754" width="9.21875" style="577" customWidth="1"/>
    <col min="10755" max="10755" width="7.21875" style="577" customWidth="1"/>
    <col min="10756" max="10756" width="31.21875" style="577" customWidth="1"/>
    <col min="10757" max="10757" width="9.44140625" style="577" customWidth="1"/>
    <col min="10758" max="10758" width="5.21875" style="577" customWidth="1"/>
    <col min="10759" max="10759" width="6" style="577" customWidth="1"/>
    <col min="10760" max="10760" width="5.77734375" style="577" customWidth="1"/>
    <col min="10761" max="10761" width="10.21875" style="577" bestFit="1" customWidth="1"/>
    <col min="10762" max="10762" width="11.21875" style="577" customWidth="1"/>
    <col min="10763" max="10768" width="8.44140625" style="577"/>
    <col min="10769" max="10769" width="9" style="577" bestFit="1" customWidth="1"/>
    <col min="10770" max="11008" width="8.44140625" style="577"/>
    <col min="11009" max="11009" width="6.5546875" style="577" customWidth="1"/>
    <col min="11010" max="11010" width="9.21875" style="577" customWidth="1"/>
    <col min="11011" max="11011" width="7.21875" style="577" customWidth="1"/>
    <col min="11012" max="11012" width="31.21875" style="577" customWidth="1"/>
    <col min="11013" max="11013" width="9.44140625" style="577" customWidth="1"/>
    <col min="11014" max="11014" width="5.21875" style="577" customWidth="1"/>
    <col min="11015" max="11015" width="6" style="577" customWidth="1"/>
    <col min="11016" max="11016" width="5.77734375" style="577" customWidth="1"/>
    <col min="11017" max="11017" width="10.21875" style="577" bestFit="1" customWidth="1"/>
    <col min="11018" max="11018" width="11.21875" style="577" customWidth="1"/>
    <col min="11019" max="11024" width="8.44140625" style="577"/>
    <col min="11025" max="11025" width="9" style="577" bestFit="1" customWidth="1"/>
    <col min="11026" max="11264" width="8.44140625" style="577"/>
    <col min="11265" max="11265" width="6.5546875" style="577" customWidth="1"/>
    <col min="11266" max="11266" width="9.21875" style="577" customWidth="1"/>
    <col min="11267" max="11267" width="7.21875" style="577" customWidth="1"/>
    <col min="11268" max="11268" width="31.21875" style="577" customWidth="1"/>
    <col min="11269" max="11269" width="9.44140625" style="577" customWidth="1"/>
    <col min="11270" max="11270" width="5.21875" style="577" customWidth="1"/>
    <col min="11271" max="11271" width="6" style="577" customWidth="1"/>
    <col min="11272" max="11272" width="5.77734375" style="577" customWidth="1"/>
    <col min="11273" max="11273" width="10.21875" style="577" bestFit="1" customWidth="1"/>
    <col min="11274" max="11274" width="11.21875" style="577" customWidth="1"/>
    <col min="11275" max="11280" width="8.44140625" style="577"/>
    <col min="11281" max="11281" width="9" style="577" bestFit="1" customWidth="1"/>
    <col min="11282" max="11520" width="8.44140625" style="577"/>
    <col min="11521" max="11521" width="6.5546875" style="577" customWidth="1"/>
    <col min="11522" max="11522" width="9.21875" style="577" customWidth="1"/>
    <col min="11523" max="11523" width="7.21875" style="577" customWidth="1"/>
    <col min="11524" max="11524" width="31.21875" style="577" customWidth="1"/>
    <col min="11525" max="11525" width="9.44140625" style="577" customWidth="1"/>
    <col min="11526" max="11526" width="5.21875" style="577" customWidth="1"/>
    <col min="11527" max="11527" width="6" style="577" customWidth="1"/>
    <col min="11528" max="11528" width="5.77734375" style="577" customWidth="1"/>
    <col min="11529" max="11529" width="10.21875" style="577" bestFit="1" customWidth="1"/>
    <col min="11530" max="11530" width="11.21875" style="577" customWidth="1"/>
    <col min="11531" max="11536" width="8.44140625" style="577"/>
    <col min="11537" max="11537" width="9" style="577" bestFit="1" customWidth="1"/>
    <col min="11538" max="11776" width="8.44140625" style="577"/>
    <col min="11777" max="11777" width="6.5546875" style="577" customWidth="1"/>
    <col min="11778" max="11778" width="9.21875" style="577" customWidth="1"/>
    <col min="11779" max="11779" width="7.21875" style="577" customWidth="1"/>
    <col min="11780" max="11780" width="31.21875" style="577" customWidth="1"/>
    <col min="11781" max="11781" width="9.44140625" style="577" customWidth="1"/>
    <col min="11782" max="11782" width="5.21875" style="577" customWidth="1"/>
    <col min="11783" max="11783" width="6" style="577" customWidth="1"/>
    <col min="11784" max="11784" width="5.77734375" style="577" customWidth="1"/>
    <col min="11785" max="11785" width="10.21875" style="577" bestFit="1" customWidth="1"/>
    <col min="11786" max="11786" width="11.21875" style="577" customWidth="1"/>
    <col min="11787" max="11792" width="8.44140625" style="577"/>
    <col min="11793" max="11793" width="9" style="577" bestFit="1" customWidth="1"/>
    <col min="11794" max="12032" width="8.44140625" style="577"/>
    <col min="12033" max="12033" width="6.5546875" style="577" customWidth="1"/>
    <col min="12034" max="12034" width="9.21875" style="577" customWidth="1"/>
    <col min="12035" max="12035" width="7.21875" style="577" customWidth="1"/>
    <col min="12036" max="12036" width="31.21875" style="577" customWidth="1"/>
    <col min="12037" max="12037" width="9.44140625" style="577" customWidth="1"/>
    <col min="12038" max="12038" width="5.21875" style="577" customWidth="1"/>
    <col min="12039" max="12039" width="6" style="577" customWidth="1"/>
    <col min="12040" max="12040" width="5.77734375" style="577" customWidth="1"/>
    <col min="12041" max="12041" width="10.21875" style="577" bestFit="1" customWidth="1"/>
    <col min="12042" max="12042" width="11.21875" style="577" customWidth="1"/>
    <col min="12043" max="12048" width="8.44140625" style="577"/>
    <col min="12049" max="12049" width="9" style="577" bestFit="1" customWidth="1"/>
    <col min="12050" max="12288" width="8.44140625" style="577"/>
    <col min="12289" max="12289" width="6.5546875" style="577" customWidth="1"/>
    <col min="12290" max="12290" width="9.21875" style="577" customWidth="1"/>
    <col min="12291" max="12291" width="7.21875" style="577" customWidth="1"/>
    <col min="12292" max="12292" width="31.21875" style="577" customWidth="1"/>
    <col min="12293" max="12293" width="9.44140625" style="577" customWidth="1"/>
    <col min="12294" max="12294" width="5.21875" style="577" customWidth="1"/>
    <col min="12295" max="12295" width="6" style="577" customWidth="1"/>
    <col min="12296" max="12296" width="5.77734375" style="577" customWidth="1"/>
    <col min="12297" max="12297" width="10.21875" style="577" bestFit="1" customWidth="1"/>
    <col min="12298" max="12298" width="11.21875" style="577" customWidth="1"/>
    <col min="12299" max="12304" width="8.44140625" style="577"/>
    <col min="12305" max="12305" width="9" style="577" bestFit="1" customWidth="1"/>
    <col min="12306" max="12544" width="8.44140625" style="577"/>
    <col min="12545" max="12545" width="6.5546875" style="577" customWidth="1"/>
    <col min="12546" max="12546" width="9.21875" style="577" customWidth="1"/>
    <col min="12547" max="12547" width="7.21875" style="577" customWidth="1"/>
    <col min="12548" max="12548" width="31.21875" style="577" customWidth="1"/>
    <col min="12549" max="12549" width="9.44140625" style="577" customWidth="1"/>
    <col min="12550" max="12550" width="5.21875" style="577" customWidth="1"/>
    <col min="12551" max="12551" width="6" style="577" customWidth="1"/>
    <col min="12552" max="12552" width="5.77734375" style="577" customWidth="1"/>
    <col min="12553" max="12553" width="10.21875" style="577" bestFit="1" customWidth="1"/>
    <col min="12554" max="12554" width="11.21875" style="577" customWidth="1"/>
    <col min="12555" max="12560" width="8.44140625" style="577"/>
    <col min="12561" max="12561" width="9" style="577" bestFit="1" customWidth="1"/>
    <col min="12562" max="12800" width="8.44140625" style="577"/>
    <col min="12801" max="12801" width="6.5546875" style="577" customWidth="1"/>
    <col min="12802" max="12802" width="9.21875" style="577" customWidth="1"/>
    <col min="12803" max="12803" width="7.21875" style="577" customWidth="1"/>
    <col min="12804" max="12804" width="31.21875" style="577" customWidth="1"/>
    <col min="12805" max="12805" width="9.44140625" style="577" customWidth="1"/>
    <col min="12806" max="12806" width="5.21875" style="577" customWidth="1"/>
    <col min="12807" max="12807" width="6" style="577" customWidth="1"/>
    <col min="12808" max="12808" width="5.77734375" style="577" customWidth="1"/>
    <col min="12809" max="12809" width="10.21875" style="577" bestFit="1" customWidth="1"/>
    <col min="12810" max="12810" width="11.21875" style="577" customWidth="1"/>
    <col min="12811" max="12816" width="8.44140625" style="577"/>
    <col min="12817" max="12817" width="9" style="577" bestFit="1" customWidth="1"/>
    <col min="12818" max="13056" width="8.44140625" style="577"/>
    <col min="13057" max="13057" width="6.5546875" style="577" customWidth="1"/>
    <col min="13058" max="13058" width="9.21875" style="577" customWidth="1"/>
    <col min="13059" max="13059" width="7.21875" style="577" customWidth="1"/>
    <col min="13060" max="13060" width="31.21875" style="577" customWidth="1"/>
    <col min="13061" max="13061" width="9.44140625" style="577" customWidth="1"/>
    <col min="13062" max="13062" width="5.21875" style="577" customWidth="1"/>
    <col min="13063" max="13063" width="6" style="577" customWidth="1"/>
    <col min="13064" max="13064" width="5.77734375" style="577" customWidth="1"/>
    <col min="13065" max="13065" width="10.21875" style="577" bestFit="1" customWidth="1"/>
    <col min="13066" max="13066" width="11.21875" style="577" customWidth="1"/>
    <col min="13067" max="13072" width="8.44140625" style="577"/>
    <col min="13073" max="13073" width="9" style="577" bestFit="1" customWidth="1"/>
    <col min="13074" max="13312" width="8.44140625" style="577"/>
    <col min="13313" max="13313" width="6.5546875" style="577" customWidth="1"/>
    <col min="13314" max="13314" width="9.21875" style="577" customWidth="1"/>
    <col min="13315" max="13315" width="7.21875" style="577" customWidth="1"/>
    <col min="13316" max="13316" width="31.21875" style="577" customWidth="1"/>
    <col min="13317" max="13317" width="9.44140625" style="577" customWidth="1"/>
    <col min="13318" max="13318" width="5.21875" style="577" customWidth="1"/>
    <col min="13319" max="13319" width="6" style="577" customWidth="1"/>
    <col min="13320" max="13320" width="5.77734375" style="577" customWidth="1"/>
    <col min="13321" max="13321" width="10.21875" style="577" bestFit="1" customWidth="1"/>
    <col min="13322" max="13322" width="11.21875" style="577" customWidth="1"/>
    <col min="13323" max="13328" width="8.44140625" style="577"/>
    <col min="13329" max="13329" width="9" style="577" bestFit="1" customWidth="1"/>
    <col min="13330" max="13568" width="8.44140625" style="577"/>
    <col min="13569" max="13569" width="6.5546875" style="577" customWidth="1"/>
    <col min="13570" max="13570" width="9.21875" style="577" customWidth="1"/>
    <col min="13571" max="13571" width="7.21875" style="577" customWidth="1"/>
    <col min="13572" max="13572" width="31.21875" style="577" customWidth="1"/>
    <col min="13573" max="13573" width="9.44140625" style="577" customWidth="1"/>
    <col min="13574" max="13574" width="5.21875" style="577" customWidth="1"/>
    <col min="13575" max="13575" width="6" style="577" customWidth="1"/>
    <col min="13576" max="13576" width="5.77734375" style="577" customWidth="1"/>
    <col min="13577" max="13577" width="10.21875" style="577" bestFit="1" customWidth="1"/>
    <col min="13578" max="13578" width="11.21875" style="577" customWidth="1"/>
    <col min="13579" max="13584" width="8.44140625" style="577"/>
    <col min="13585" max="13585" width="9" style="577" bestFit="1" customWidth="1"/>
    <col min="13586" max="13824" width="8.44140625" style="577"/>
    <col min="13825" max="13825" width="6.5546875" style="577" customWidth="1"/>
    <col min="13826" max="13826" width="9.21875" style="577" customWidth="1"/>
    <col min="13827" max="13827" width="7.21875" style="577" customWidth="1"/>
    <col min="13828" max="13828" width="31.21875" style="577" customWidth="1"/>
    <col min="13829" max="13829" width="9.44140625" style="577" customWidth="1"/>
    <col min="13830" max="13830" width="5.21875" style="577" customWidth="1"/>
    <col min="13831" max="13831" width="6" style="577" customWidth="1"/>
    <col min="13832" max="13832" width="5.77734375" style="577" customWidth="1"/>
    <col min="13833" max="13833" width="10.21875" style="577" bestFit="1" customWidth="1"/>
    <col min="13834" max="13834" width="11.21875" style="577" customWidth="1"/>
    <col min="13835" max="13840" width="8.44140625" style="577"/>
    <col min="13841" max="13841" width="9" style="577" bestFit="1" customWidth="1"/>
    <col min="13842" max="14080" width="8.44140625" style="577"/>
    <col min="14081" max="14081" width="6.5546875" style="577" customWidth="1"/>
    <col min="14082" max="14082" width="9.21875" style="577" customWidth="1"/>
    <col min="14083" max="14083" width="7.21875" style="577" customWidth="1"/>
    <col min="14084" max="14084" width="31.21875" style="577" customWidth="1"/>
    <col min="14085" max="14085" width="9.44140625" style="577" customWidth="1"/>
    <col min="14086" max="14086" width="5.21875" style="577" customWidth="1"/>
    <col min="14087" max="14087" width="6" style="577" customWidth="1"/>
    <col min="14088" max="14088" width="5.77734375" style="577" customWidth="1"/>
    <col min="14089" max="14089" width="10.21875" style="577" bestFit="1" customWidth="1"/>
    <col min="14090" max="14090" width="11.21875" style="577" customWidth="1"/>
    <col min="14091" max="14096" width="8.44140625" style="577"/>
    <col min="14097" max="14097" width="9" style="577" bestFit="1" customWidth="1"/>
    <col min="14098" max="14336" width="8.44140625" style="577"/>
    <col min="14337" max="14337" width="6.5546875" style="577" customWidth="1"/>
    <col min="14338" max="14338" width="9.21875" style="577" customWidth="1"/>
    <col min="14339" max="14339" width="7.21875" style="577" customWidth="1"/>
    <col min="14340" max="14340" width="31.21875" style="577" customWidth="1"/>
    <col min="14341" max="14341" width="9.44140625" style="577" customWidth="1"/>
    <col min="14342" max="14342" width="5.21875" style="577" customWidth="1"/>
    <col min="14343" max="14343" width="6" style="577" customWidth="1"/>
    <col min="14344" max="14344" width="5.77734375" style="577" customWidth="1"/>
    <col min="14345" max="14345" width="10.21875" style="577" bestFit="1" customWidth="1"/>
    <col min="14346" max="14346" width="11.21875" style="577" customWidth="1"/>
    <col min="14347" max="14352" width="8.44140625" style="577"/>
    <col min="14353" max="14353" width="9" style="577" bestFit="1" customWidth="1"/>
    <col min="14354" max="14592" width="8.44140625" style="577"/>
    <col min="14593" max="14593" width="6.5546875" style="577" customWidth="1"/>
    <col min="14594" max="14594" width="9.21875" style="577" customWidth="1"/>
    <col min="14595" max="14595" width="7.21875" style="577" customWidth="1"/>
    <col min="14596" max="14596" width="31.21875" style="577" customWidth="1"/>
    <col min="14597" max="14597" width="9.44140625" style="577" customWidth="1"/>
    <col min="14598" max="14598" width="5.21875" style="577" customWidth="1"/>
    <col min="14599" max="14599" width="6" style="577" customWidth="1"/>
    <col min="14600" max="14600" width="5.77734375" style="577" customWidth="1"/>
    <col min="14601" max="14601" width="10.21875" style="577" bestFit="1" customWidth="1"/>
    <col min="14602" max="14602" width="11.21875" style="577" customWidth="1"/>
    <col min="14603" max="14608" width="8.44140625" style="577"/>
    <col min="14609" max="14609" width="9" style="577" bestFit="1" customWidth="1"/>
    <col min="14610" max="14848" width="8.44140625" style="577"/>
    <col min="14849" max="14849" width="6.5546875" style="577" customWidth="1"/>
    <col min="14850" max="14850" width="9.21875" style="577" customWidth="1"/>
    <col min="14851" max="14851" width="7.21875" style="577" customWidth="1"/>
    <col min="14852" max="14852" width="31.21875" style="577" customWidth="1"/>
    <col min="14853" max="14853" width="9.44140625" style="577" customWidth="1"/>
    <col min="14854" max="14854" width="5.21875" style="577" customWidth="1"/>
    <col min="14855" max="14855" width="6" style="577" customWidth="1"/>
    <col min="14856" max="14856" width="5.77734375" style="577" customWidth="1"/>
    <col min="14857" max="14857" width="10.21875" style="577" bestFit="1" customWidth="1"/>
    <col min="14858" max="14858" width="11.21875" style="577" customWidth="1"/>
    <col min="14859" max="14864" width="8.44140625" style="577"/>
    <col min="14865" max="14865" width="9" style="577" bestFit="1" customWidth="1"/>
    <col min="14866" max="15104" width="8.44140625" style="577"/>
    <col min="15105" max="15105" width="6.5546875" style="577" customWidth="1"/>
    <col min="15106" max="15106" width="9.21875" style="577" customWidth="1"/>
    <col min="15107" max="15107" width="7.21875" style="577" customWidth="1"/>
    <col min="15108" max="15108" width="31.21875" style="577" customWidth="1"/>
    <col min="15109" max="15109" width="9.44140625" style="577" customWidth="1"/>
    <col min="15110" max="15110" width="5.21875" style="577" customWidth="1"/>
    <col min="15111" max="15111" width="6" style="577" customWidth="1"/>
    <col min="15112" max="15112" width="5.77734375" style="577" customWidth="1"/>
    <col min="15113" max="15113" width="10.21875" style="577" bestFit="1" customWidth="1"/>
    <col min="15114" max="15114" width="11.21875" style="577" customWidth="1"/>
    <col min="15115" max="15120" width="8.44140625" style="577"/>
    <col min="15121" max="15121" width="9" style="577" bestFit="1" customWidth="1"/>
    <col min="15122" max="15360" width="8.44140625" style="577"/>
    <col min="15361" max="15361" width="6.5546875" style="577" customWidth="1"/>
    <col min="15362" max="15362" width="9.21875" style="577" customWidth="1"/>
    <col min="15363" max="15363" width="7.21875" style="577" customWidth="1"/>
    <col min="15364" max="15364" width="31.21875" style="577" customWidth="1"/>
    <col min="15365" max="15365" width="9.44140625" style="577" customWidth="1"/>
    <col min="15366" max="15366" width="5.21875" style="577" customWidth="1"/>
    <col min="15367" max="15367" width="6" style="577" customWidth="1"/>
    <col min="15368" max="15368" width="5.77734375" style="577" customWidth="1"/>
    <col min="15369" max="15369" width="10.21875" style="577" bestFit="1" customWidth="1"/>
    <col min="15370" max="15370" width="11.21875" style="577" customWidth="1"/>
    <col min="15371" max="15376" width="8.44140625" style="577"/>
    <col min="15377" max="15377" width="9" style="577" bestFit="1" customWidth="1"/>
    <col min="15378" max="15616" width="8.44140625" style="577"/>
    <col min="15617" max="15617" width="6.5546875" style="577" customWidth="1"/>
    <col min="15618" max="15618" width="9.21875" style="577" customWidth="1"/>
    <col min="15619" max="15619" width="7.21875" style="577" customWidth="1"/>
    <col min="15620" max="15620" width="31.21875" style="577" customWidth="1"/>
    <col min="15621" max="15621" width="9.44140625" style="577" customWidth="1"/>
    <col min="15622" max="15622" width="5.21875" style="577" customWidth="1"/>
    <col min="15623" max="15623" width="6" style="577" customWidth="1"/>
    <col min="15624" max="15624" width="5.77734375" style="577" customWidth="1"/>
    <col min="15625" max="15625" width="10.21875" style="577" bestFit="1" customWidth="1"/>
    <col min="15626" max="15626" width="11.21875" style="577" customWidth="1"/>
    <col min="15627" max="15632" width="8.44140625" style="577"/>
    <col min="15633" max="15633" width="9" style="577" bestFit="1" customWidth="1"/>
    <col min="15634" max="15872" width="8.44140625" style="577"/>
    <col min="15873" max="15873" width="6.5546875" style="577" customWidth="1"/>
    <col min="15874" max="15874" width="9.21875" style="577" customWidth="1"/>
    <col min="15875" max="15875" width="7.21875" style="577" customWidth="1"/>
    <col min="15876" max="15876" width="31.21875" style="577" customWidth="1"/>
    <col min="15877" max="15877" width="9.44140625" style="577" customWidth="1"/>
    <col min="15878" max="15878" width="5.21875" style="577" customWidth="1"/>
    <col min="15879" max="15879" width="6" style="577" customWidth="1"/>
    <col min="15880" max="15880" width="5.77734375" style="577" customWidth="1"/>
    <col min="15881" max="15881" width="10.21875" style="577" bestFit="1" customWidth="1"/>
    <col min="15882" max="15882" width="11.21875" style="577" customWidth="1"/>
    <col min="15883" max="15888" width="8.44140625" style="577"/>
    <col min="15889" max="15889" width="9" style="577" bestFit="1" customWidth="1"/>
    <col min="15890" max="16128" width="8.44140625" style="577"/>
    <col min="16129" max="16129" width="6.5546875" style="577" customWidth="1"/>
    <col min="16130" max="16130" width="9.21875" style="577" customWidth="1"/>
    <col min="16131" max="16131" width="7.21875" style="577" customWidth="1"/>
    <col min="16132" max="16132" width="31.21875" style="577" customWidth="1"/>
    <col min="16133" max="16133" width="9.44140625" style="577" customWidth="1"/>
    <col min="16134" max="16134" width="5.21875" style="577" customWidth="1"/>
    <col min="16135" max="16135" width="6" style="577" customWidth="1"/>
    <col min="16136" max="16136" width="5.77734375" style="577" customWidth="1"/>
    <col min="16137" max="16137" width="10.21875" style="577" bestFit="1" customWidth="1"/>
    <col min="16138" max="16138" width="11.21875" style="577" customWidth="1"/>
    <col min="16139" max="16144" width="8.44140625" style="577"/>
    <col min="16145" max="16145" width="9" style="577" bestFit="1" customWidth="1"/>
    <col min="16146" max="16384" width="8.44140625" style="577"/>
  </cols>
  <sheetData>
    <row r="1" spans="1:10" ht="17.399999999999999">
      <c r="A1" s="813" t="s">
        <v>881</v>
      </c>
      <c r="B1" s="813"/>
      <c r="C1" s="813"/>
      <c r="D1" s="813"/>
      <c r="E1" s="813"/>
      <c r="F1" s="813"/>
      <c r="G1" s="813"/>
      <c r="H1" s="813"/>
      <c r="I1" s="813"/>
      <c r="J1" s="813"/>
    </row>
    <row r="2" spans="1:10" ht="27.6">
      <c r="A2" s="578" t="s">
        <v>208</v>
      </c>
      <c r="B2" s="578" t="s">
        <v>330</v>
      </c>
      <c r="C2" s="578" t="s">
        <v>283</v>
      </c>
      <c r="D2" s="578" t="s">
        <v>247</v>
      </c>
      <c r="E2" s="579" t="s">
        <v>331</v>
      </c>
      <c r="F2" s="578"/>
      <c r="G2" s="578" t="s">
        <v>332</v>
      </c>
      <c r="H2" s="578"/>
      <c r="I2" s="580" t="s">
        <v>206</v>
      </c>
      <c r="J2" s="578" t="s">
        <v>287</v>
      </c>
    </row>
    <row r="3" spans="1:10" ht="84.75" customHeight="1">
      <c r="A3" s="809">
        <v>57</v>
      </c>
      <c r="B3" s="578"/>
      <c r="C3" s="578"/>
      <c r="D3" s="812" t="s">
        <v>325</v>
      </c>
      <c r="E3" s="812"/>
      <c r="F3" s="812"/>
      <c r="G3" s="812"/>
      <c r="H3" s="812"/>
      <c r="I3" s="812"/>
      <c r="J3" s="812"/>
    </row>
    <row r="4" spans="1:10" ht="15" customHeight="1">
      <c r="A4" s="810"/>
      <c r="B4" s="582"/>
      <c r="C4" s="582"/>
      <c r="D4" s="583" t="s">
        <v>333</v>
      </c>
      <c r="E4" s="584"/>
      <c r="F4" s="581"/>
      <c r="G4" s="585"/>
      <c r="H4" s="581"/>
      <c r="I4" s="586"/>
      <c r="J4" s="587"/>
    </row>
    <row r="5" spans="1:10" ht="15" customHeight="1">
      <c r="A5" s="810"/>
      <c r="B5" s="582">
        <v>1</v>
      </c>
      <c r="C5" s="582"/>
      <c r="D5" s="581" t="s">
        <v>334</v>
      </c>
      <c r="E5" s="588">
        <v>0.05</v>
      </c>
      <c r="F5" s="589" t="s">
        <v>335</v>
      </c>
      <c r="G5" s="585">
        <v>1</v>
      </c>
      <c r="H5" s="589" t="s">
        <v>335</v>
      </c>
      <c r="I5" s="586">
        <v>660</v>
      </c>
      <c r="J5" s="587">
        <f>SUM(E5*I5/G5)</f>
        <v>33</v>
      </c>
    </row>
    <row r="6" spans="1:10" ht="15" customHeight="1">
      <c r="A6" s="810"/>
      <c r="B6" s="582">
        <v>3</v>
      </c>
      <c r="C6" s="582"/>
      <c r="D6" s="581" t="s">
        <v>336</v>
      </c>
      <c r="E6" s="588">
        <v>0.125</v>
      </c>
      <c r="F6" s="581" t="s">
        <v>335</v>
      </c>
      <c r="G6" s="585">
        <v>1</v>
      </c>
      <c r="H6" s="581" t="s">
        <v>335</v>
      </c>
      <c r="I6" s="586">
        <v>550</v>
      </c>
      <c r="J6" s="587">
        <f>SUM(E6*I6/G6)</f>
        <v>68.75</v>
      </c>
    </row>
    <row r="7" spans="1:10" ht="15" customHeight="1">
      <c r="A7" s="810"/>
      <c r="B7" s="582"/>
      <c r="C7" s="582"/>
      <c r="D7" s="583" t="s">
        <v>337</v>
      </c>
      <c r="E7" s="584"/>
      <c r="F7" s="589"/>
      <c r="G7" s="585"/>
      <c r="H7" s="589"/>
      <c r="I7" s="586"/>
      <c r="J7" s="587">
        <f>SUM(J5:J6)</f>
        <v>101.75</v>
      </c>
    </row>
    <row r="8" spans="1:10" ht="15" customHeight="1">
      <c r="A8" s="810"/>
      <c r="B8" s="582"/>
      <c r="C8" s="582"/>
      <c r="D8" s="583" t="s">
        <v>338</v>
      </c>
      <c r="E8" s="584"/>
      <c r="F8" s="589"/>
      <c r="G8" s="585"/>
      <c r="H8" s="589"/>
      <c r="I8" s="586"/>
      <c r="J8" s="587"/>
    </row>
    <row r="9" spans="1:10" ht="32.25" customHeight="1">
      <c r="A9" s="810"/>
      <c r="B9" s="582" t="s">
        <v>339</v>
      </c>
      <c r="C9" s="582"/>
      <c r="D9" s="583" t="s">
        <v>340</v>
      </c>
      <c r="E9" s="584">
        <v>2</v>
      </c>
      <c r="F9" s="581" t="s">
        <v>341</v>
      </c>
      <c r="G9" s="585">
        <v>100</v>
      </c>
      <c r="H9" s="581" t="s">
        <v>342</v>
      </c>
      <c r="I9" s="586">
        <v>1200</v>
      </c>
      <c r="J9" s="587">
        <f>SUM(E9*I9/G9)</f>
        <v>24</v>
      </c>
    </row>
    <row r="10" spans="1:10" ht="27.6">
      <c r="A10" s="810"/>
      <c r="B10" s="579"/>
      <c r="C10" s="579"/>
      <c r="D10" s="590" t="s">
        <v>343</v>
      </c>
      <c r="E10" s="591"/>
      <c r="F10" s="592"/>
      <c r="G10" s="593"/>
      <c r="H10" s="592"/>
      <c r="I10" s="594"/>
      <c r="J10" s="595">
        <v>50</v>
      </c>
    </row>
    <row r="11" spans="1:10" ht="55.2">
      <c r="A11" s="810"/>
      <c r="B11" s="582" t="s">
        <v>344</v>
      </c>
      <c r="C11" s="585" t="s">
        <v>345</v>
      </c>
      <c r="D11" s="583" t="s">
        <v>346</v>
      </c>
      <c r="E11" s="596">
        <v>1</v>
      </c>
      <c r="F11" s="581" t="s">
        <v>0</v>
      </c>
      <c r="G11" s="585">
        <v>1</v>
      </c>
      <c r="H11" s="581" t="s">
        <v>0</v>
      </c>
      <c r="I11" s="586">
        <v>15000</v>
      </c>
      <c r="J11" s="587">
        <f>SUM(E11*I11/G11)</f>
        <v>15000</v>
      </c>
    </row>
    <row r="12" spans="1:10" ht="15" customHeight="1">
      <c r="A12" s="810"/>
      <c r="B12" s="582"/>
      <c r="C12" s="582"/>
      <c r="D12" s="583" t="s">
        <v>347</v>
      </c>
      <c r="E12" s="584"/>
      <c r="F12" s="583"/>
      <c r="G12" s="585"/>
      <c r="H12" s="581"/>
      <c r="I12" s="586"/>
      <c r="J12" s="587">
        <f>SUM(J9:J11)</f>
        <v>15074</v>
      </c>
    </row>
    <row r="13" spans="1:10" ht="27.6">
      <c r="A13" s="810"/>
      <c r="B13" s="582"/>
      <c r="C13" s="582"/>
      <c r="D13" s="597" t="s">
        <v>348</v>
      </c>
      <c r="E13" s="598"/>
      <c r="F13" s="598"/>
      <c r="G13" s="582"/>
      <c r="H13" s="598"/>
      <c r="I13" s="599"/>
      <c r="J13" s="600">
        <f>ROUNDDOWN(J7+J12,0)</f>
        <v>15175</v>
      </c>
    </row>
    <row r="14" spans="1:10">
      <c r="A14" s="810"/>
      <c r="B14" s="601"/>
      <c r="C14" s="601"/>
      <c r="D14" s="602" t="s">
        <v>349</v>
      </c>
      <c r="E14" s="603">
        <v>0.13614999999999999</v>
      </c>
      <c r="F14" s="604"/>
      <c r="G14" s="605"/>
      <c r="H14" s="604"/>
      <c r="I14" s="599"/>
      <c r="J14" s="606">
        <f>J13*$E14</f>
        <v>2066.0762500000001</v>
      </c>
    </row>
    <row r="15" spans="1:10">
      <c r="A15" s="810"/>
      <c r="B15" s="601"/>
      <c r="C15" s="601"/>
      <c r="D15" s="607"/>
      <c r="E15" s="584"/>
      <c r="F15" s="604"/>
      <c r="G15" s="605"/>
      <c r="H15" s="604"/>
      <c r="I15" s="599"/>
      <c r="J15" s="606">
        <f>SUM(J13:J14)</f>
        <v>17241.076249999998</v>
      </c>
    </row>
    <row r="16" spans="1:10">
      <c r="A16" s="810"/>
      <c r="B16" s="608"/>
      <c r="C16" s="608"/>
      <c r="D16" s="609" t="s">
        <v>350</v>
      </c>
      <c r="E16" s="610"/>
      <c r="F16" s="611"/>
      <c r="G16" s="612"/>
      <c r="H16" s="611"/>
      <c r="I16" s="613"/>
      <c r="J16" s="614">
        <f>ROUND(J15,0)</f>
        <v>17241</v>
      </c>
    </row>
    <row r="17" spans="1:10">
      <c r="A17" s="615"/>
      <c r="B17" s="616"/>
      <c r="C17" s="616"/>
      <c r="D17" s="617"/>
      <c r="E17" s="618"/>
      <c r="F17" s="619"/>
      <c r="G17" s="620"/>
      <c r="H17" s="619"/>
      <c r="I17" s="621"/>
      <c r="J17" s="622"/>
    </row>
    <row r="18" spans="1:10" ht="30.75" customHeight="1">
      <c r="A18" s="809">
        <v>58</v>
      </c>
      <c r="B18" s="601"/>
      <c r="C18" s="601"/>
      <c r="D18" s="812" t="s">
        <v>186</v>
      </c>
      <c r="E18" s="812"/>
      <c r="F18" s="812"/>
      <c r="G18" s="812"/>
      <c r="H18" s="812"/>
      <c r="I18" s="812"/>
      <c r="J18" s="812"/>
    </row>
    <row r="19" spans="1:10" ht="72.75" customHeight="1">
      <c r="A19" s="810"/>
      <c r="B19" s="601" t="s">
        <v>351</v>
      </c>
      <c r="C19" s="601"/>
      <c r="D19" s="581" t="s">
        <v>186</v>
      </c>
      <c r="E19" s="623" t="s">
        <v>352</v>
      </c>
      <c r="F19" s="624">
        <v>1</v>
      </c>
      <c r="G19" s="585">
        <v>1</v>
      </c>
      <c r="H19" s="581" t="s">
        <v>0</v>
      </c>
      <c r="I19" s="586">
        <v>3800</v>
      </c>
      <c r="J19" s="625">
        <f>I19*F19</f>
        <v>3800</v>
      </c>
    </row>
    <row r="20" spans="1:10">
      <c r="A20" s="810"/>
      <c r="B20" s="601"/>
      <c r="C20" s="601"/>
      <c r="D20" s="602" t="s">
        <v>349</v>
      </c>
      <c r="E20" s="603">
        <v>0.13614999999999999</v>
      </c>
      <c r="F20" s="604"/>
      <c r="G20" s="605"/>
      <c r="H20" s="604"/>
      <c r="I20" s="626"/>
      <c r="J20" s="606">
        <f>J19*E20</f>
        <v>517.37</v>
      </c>
    </row>
    <row r="21" spans="1:10">
      <c r="A21" s="810"/>
      <c r="B21" s="601"/>
      <c r="C21" s="601"/>
      <c r="D21" s="607"/>
      <c r="E21" s="584"/>
      <c r="F21" s="604"/>
      <c r="G21" s="605"/>
      <c r="H21" s="604"/>
      <c r="I21" s="626"/>
      <c r="J21" s="606">
        <f>SUM(J19:J20)</f>
        <v>4317.37</v>
      </c>
    </row>
    <row r="22" spans="1:10">
      <c r="A22" s="811"/>
      <c r="B22" s="601"/>
      <c r="C22" s="601"/>
      <c r="D22" s="627" t="s">
        <v>350</v>
      </c>
      <c r="E22" s="584"/>
      <c r="F22" s="604"/>
      <c r="G22" s="605"/>
      <c r="H22" s="604"/>
      <c r="I22" s="626"/>
      <c r="J22" s="628">
        <f>ROUND(J21,0)</f>
        <v>4317</v>
      </c>
    </row>
    <row r="23" spans="1:10">
      <c r="A23" s="615"/>
      <c r="B23" s="616"/>
      <c r="C23" s="616"/>
      <c r="D23" s="617"/>
      <c r="E23" s="618"/>
      <c r="F23" s="619"/>
      <c r="G23" s="620"/>
      <c r="H23" s="619"/>
      <c r="I23" s="621"/>
      <c r="J23" s="622"/>
    </row>
    <row r="24" spans="1:10" ht="54.75" customHeight="1">
      <c r="A24" s="809">
        <v>59</v>
      </c>
      <c r="B24" s="629"/>
      <c r="C24" s="629"/>
      <c r="D24" s="812" t="s">
        <v>326</v>
      </c>
      <c r="E24" s="812"/>
      <c r="F24" s="812"/>
      <c r="G24" s="812"/>
      <c r="H24" s="812"/>
      <c r="I24" s="812"/>
      <c r="J24" s="812"/>
    </row>
    <row r="25" spans="1:10" ht="15" customHeight="1">
      <c r="A25" s="810"/>
      <c r="B25" s="582"/>
      <c r="C25" s="582"/>
      <c r="D25" s="630" t="s">
        <v>333</v>
      </c>
      <c r="E25" s="584"/>
      <c r="F25" s="581"/>
      <c r="G25" s="585"/>
      <c r="H25" s="581"/>
      <c r="I25" s="586"/>
      <c r="J25" s="587"/>
    </row>
    <row r="26" spans="1:10" ht="15" customHeight="1">
      <c r="A26" s="810"/>
      <c r="B26" s="582">
        <v>1</v>
      </c>
      <c r="C26" s="582"/>
      <c r="D26" s="581" t="s">
        <v>334</v>
      </c>
      <c r="E26" s="588">
        <v>0.125</v>
      </c>
      <c r="F26" s="589" t="s">
        <v>335</v>
      </c>
      <c r="G26" s="585">
        <v>1</v>
      </c>
      <c r="H26" s="589" t="s">
        <v>335</v>
      </c>
      <c r="I26" s="586">
        <v>660</v>
      </c>
      <c r="J26" s="587">
        <f>SUM(E26*I26/G26)</f>
        <v>82.5</v>
      </c>
    </row>
    <row r="27" spans="1:10" ht="15" customHeight="1">
      <c r="A27" s="810"/>
      <c r="B27" s="582">
        <v>2</v>
      </c>
      <c r="C27" s="582"/>
      <c r="D27" s="581" t="s">
        <v>336</v>
      </c>
      <c r="E27" s="588">
        <v>0.125</v>
      </c>
      <c r="F27" s="589" t="s">
        <v>335</v>
      </c>
      <c r="G27" s="585">
        <v>1</v>
      </c>
      <c r="H27" s="589" t="s">
        <v>335</v>
      </c>
      <c r="I27" s="586">
        <v>550</v>
      </c>
      <c r="J27" s="586">
        <f>SUM(E27*I27/G27)</f>
        <v>68.75</v>
      </c>
    </row>
    <row r="28" spans="1:10">
      <c r="A28" s="810"/>
      <c r="B28" s="582"/>
      <c r="C28" s="582"/>
      <c r="D28" s="583" t="s">
        <v>337</v>
      </c>
      <c r="E28" s="584"/>
      <c r="F28" s="589"/>
      <c r="G28" s="585"/>
      <c r="H28" s="589"/>
      <c r="I28" s="586"/>
      <c r="J28" s="606">
        <f>SUM(J26:J27)</f>
        <v>151.25</v>
      </c>
    </row>
    <row r="29" spans="1:10" ht="15" customHeight="1">
      <c r="A29" s="810"/>
      <c r="B29" s="582"/>
      <c r="C29" s="582"/>
      <c r="D29" s="583" t="s">
        <v>353</v>
      </c>
      <c r="E29" s="584"/>
      <c r="F29" s="589"/>
      <c r="G29" s="585"/>
      <c r="H29" s="589"/>
      <c r="I29" s="586"/>
      <c r="J29" s="587"/>
    </row>
    <row r="30" spans="1:10" ht="32.25" customHeight="1">
      <c r="A30" s="810"/>
      <c r="B30" s="582" t="s">
        <v>354</v>
      </c>
      <c r="C30" s="585"/>
      <c r="D30" s="583" t="s">
        <v>340</v>
      </c>
      <c r="E30" s="584">
        <v>1</v>
      </c>
      <c r="F30" s="581" t="s">
        <v>342</v>
      </c>
      <c r="G30" s="585">
        <v>100</v>
      </c>
      <c r="H30" s="581" t="s">
        <v>342</v>
      </c>
      <c r="I30" s="586">
        <v>1200</v>
      </c>
      <c r="J30" s="587">
        <f>SUM(E30*I30/G30)</f>
        <v>12</v>
      </c>
    </row>
    <row r="31" spans="1:10" ht="15" customHeight="1">
      <c r="A31" s="810"/>
      <c r="B31" s="582"/>
      <c r="C31" s="582"/>
      <c r="D31" s="583" t="s">
        <v>355</v>
      </c>
      <c r="E31" s="584"/>
      <c r="F31" s="589"/>
      <c r="G31" s="585"/>
      <c r="H31" s="589"/>
      <c r="I31" s="586"/>
      <c r="J31" s="587">
        <f>SUM(J30:J30)</f>
        <v>12</v>
      </c>
    </row>
    <row r="32" spans="1:10" ht="27.6">
      <c r="A32" s="810"/>
      <c r="B32" s="582"/>
      <c r="C32" s="582"/>
      <c r="D32" s="597" t="s">
        <v>348</v>
      </c>
      <c r="E32" s="598"/>
      <c r="F32" s="598"/>
      <c r="G32" s="582"/>
      <c r="H32" s="598"/>
      <c r="I32" s="626"/>
      <c r="J32" s="625">
        <f>ROUNDDOWN(J28+J31,0)</f>
        <v>163</v>
      </c>
    </row>
    <row r="33" spans="1:10">
      <c r="A33" s="810"/>
      <c r="B33" s="601"/>
      <c r="C33" s="601"/>
      <c r="D33" s="602" t="s">
        <v>349</v>
      </c>
      <c r="E33" s="603">
        <v>0.13614999999999999</v>
      </c>
      <c r="F33" s="604"/>
      <c r="G33" s="605"/>
      <c r="H33" s="604"/>
      <c r="I33" s="626"/>
      <c r="J33" s="606">
        <f>J32*E33</f>
        <v>22.192449999999997</v>
      </c>
    </row>
    <row r="34" spans="1:10">
      <c r="A34" s="810"/>
      <c r="B34" s="601"/>
      <c r="C34" s="601"/>
      <c r="D34" s="607"/>
      <c r="E34" s="584"/>
      <c r="F34" s="604"/>
      <c r="G34" s="605"/>
      <c r="H34" s="604"/>
      <c r="I34" s="626"/>
      <c r="J34" s="606">
        <f>SUM(J32:J33)</f>
        <v>185.19245000000001</v>
      </c>
    </row>
    <row r="35" spans="1:10">
      <c r="A35" s="811"/>
      <c r="B35" s="601"/>
      <c r="C35" s="601"/>
      <c r="D35" s="627" t="s">
        <v>350</v>
      </c>
      <c r="E35" s="584"/>
      <c r="F35" s="604"/>
      <c r="G35" s="605"/>
      <c r="H35" s="604"/>
      <c r="I35" s="626"/>
      <c r="J35" s="628">
        <f>ROUND(J34,0)</f>
        <v>185</v>
      </c>
    </row>
    <row r="36" spans="1:10">
      <c r="A36" s="631"/>
      <c r="B36" s="632"/>
      <c r="C36" s="632"/>
      <c r="D36" s="633"/>
      <c r="E36" s="634"/>
      <c r="F36" s="635"/>
      <c r="G36" s="636"/>
      <c r="H36" s="635"/>
      <c r="I36" s="637"/>
      <c r="J36" s="638"/>
    </row>
    <row r="37" spans="1:10" ht="31.05" customHeight="1">
      <c r="A37" s="809">
        <v>60</v>
      </c>
      <c r="B37" s="601"/>
      <c r="C37" s="601"/>
      <c r="D37" s="812" t="s">
        <v>327</v>
      </c>
      <c r="E37" s="812"/>
      <c r="F37" s="812"/>
      <c r="G37" s="812"/>
      <c r="H37" s="812"/>
      <c r="I37" s="812"/>
      <c r="J37" s="812"/>
    </row>
    <row r="38" spans="1:10" ht="62.25" customHeight="1">
      <c r="A38" s="810"/>
      <c r="B38" s="601" t="s">
        <v>356</v>
      </c>
      <c r="C38" s="601"/>
      <c r="D38" s="581" t="s">
        <v>424</v>
      </c>
      <c r="E38" s="623" t="s">
        <v>352</v>
      </c>
      <c r="F38" s="629">
        <v>1</v>
      </c>
      <c r="G38" s="585">
        <v>1</v>
      </c>
      <c r="H38" s="581" t="s">
        <v>0</v>
      </c>
      <c r="I38" s="586">
        <v>107</v>
      </c>
      <c r="J38" s="639">
        <f>I38*F38</f>
        <v>107</v>
      </c>
    </row>
    <row r="39" spans="1:10" ht="15.75" customHeight="1">
      <c r="A39" s="810"/>
      <c r="B39" s="601"/>
      <c r="C39" s="601"/>
      <c r="D39" s="602" t="s">
        <v>349</v>
      </c>
      <c r="E39" s="603">
        <v>0.13614999999999999</v>
      </c>
      <c r="F39" s="604"/>
      <c r="G39" s="605"/>
      <c r="H39" s="604"/>
      <c r="I39" s="626"/>
      <c r="J39" s="606">
        <f>J38*E39</f>
        <v>14.568049999999999</v>
      </c>
    </row>
    <row r="40" spans="1:10" ht="15.75" customHeight="1">
      <c r="A40" s="810"/>
      <c r="B40" s="601"/>
      <c r="C40" s="601"/>
      <c r="D40" s="607"/>
      <c r="E40" s="584"/>
      <c r="F40" s="604"/>
      <c r="G40" s="605"/>
      <c r="H40" s="604"/>
      <c r="I40" s="626"/>
      <c r="J40" s="606">
        <f>SUM(J38:J39)</f>
        <v>121.56805</v>
      </c>
    </row>
    <row r="41" spans="1:10" ht="15.75" customHeight="1">
      <c r="A41" s="811"/>
      <c r="B41" s="601"/>
      <c r="C41" s="601"/>
      <c r="D41" s="627" t="s">
        <v>350</v>
      </c>
      <c r="E41" s="584"/>
      <c r="F41" s="604"/>
      <c r="G41" s="605"/>
      <c r="H41" s="604"/>
      <c r="I41" s="626"/>
      <c r="J41" s="628">
        <f>ROUND(J40,0)</f>
        <v>122</v>
      </c>
    </row>
    <row r="42" spans="1:10" ht="15.75" customHeight="1">
      <c r="A42" s="631"/>
      <c r="B42" s="632"/>
      <c r="C42" s="632"/>
      <c r="D42" s="640"/>
      <c r="E42" s="634"/>
      <c r="F42" s="635"/>
      <c r="G42" s="636"/>
      <c r="H42" s="635"/>
      <c r="I42" s="641"/>
      <c r="J42" s="638"/>
    </row>
    <row r="43" spans="1:10" ht="46.5" customHeight="1">
      <c r="A43" s="809">
        <v>61</v>
      </c>
      <c r="B43" s="601"/>
      <c r="C43" s="601"/>
      <c r="D43" s="812" t="s">
        <v>187</v>
      </c>
      <c r="E43" s="812"/>
      <c r="F43" s="812"/>
      <c r="G43" s="812"/>
      <c r="H43" s="812"/>
      <c r="I43" s="812"/>
      <c r="J43" s="812"/>
    </row>
    <row r="44" spans="1:10" ht="15.75" customHeight="1">
      <c r="A44" s="810"/>
      <c r="B44" s="601"/>
      <c r="C44" s="601"/>
      <c r="D44" s="597" t="s">
        <v>357</v>
      </c>
      <c r="E44" s="584"/>
      <c r="F44" s="581"/>
      <c r="G44" s="585"/>
      <c r="H44" s="581"/>
      <c r="I44" s="639"/>
      <c r="J44" s="587"/>
    </row>
    <row r="45" spans="1:10" ht="15.75" customHeight="1">
      <c r="A45" s="810"/>
      <c r="B45" s="582">
        <v>1</v>
      </c>
      <c r="C45" s="601"/>
      <c r="D45" s="581" t="s">
        <v>334</v>
      </c>
      <c r="E45" s="584">
        <v>0.1</v>
      </c>
      <c r="F45" s="589" t="s">
        <v>335</v>
      </c>
      <c r="G45" s="585">
        <v>1</v>
      </c>
      <c r="H45" s="589" t="s">
        <v>335</v>
      </c>
      <c r="I45" s="586">
        <v>660</v>
      </c>
      <c r="J45" s="587">
        <f>SUM(E45*I45/G45)</f>
        <v>66</v>
      </c>
    </row>
    <row r="46" spans="1:10" ht="15.75" customHeight="1">
      <c r="A46" s="810"/>
      <c r="B46" s="582">
        <v>2</v>
      </c>
      <c r="C46" s="601"/>
      <c r="D46" s="581" t="s">
        <v>336</v>
      </c>
      <c r="E46" s="584">
        <v>0.1</v>
      </c>
      <c r="F46" s="589" t="s">
        <v>335</v>
      </c>
      <c r="G46" s="585">
        <v>1</v>
      </c>
      <c r="H46" s="589" t="s">
        <v>335</v>
      </c>
      <c r="I46" s="586">
        <v>550</v>
      </c>
      <c r="J46" s="586">
        <f>SUM(E46*I46/G46)</f>
        <v>55</v>
      </c>
    </row>
    <row r="47" spans="1:10" ht="30" customHeight="1">
      <c r="A47" s="810"/>
      <c r="B47" s="601"/>
      <c r="C47" s="601"/>
      <c r="D47" s="642" t="s">
        <v>337</v>
      </c>
      <c r="E47" s="584"/>
      <c r="F47" s="589"/>
      <c r="G47" s="585"/>
      <c r="H47" s="589"/>
      <c r="I47" s="639"/>
      <c r="J47" s="606">
        <f>SUM(J45:J46)</f>
        <v>121</v>
      </c>
    </row>
    <row r="48" spans="1:10" ht="15.75" customHeight="1">
      <c r="A48" s="810"/>
      <c r="B48" s="601"/>
      <c r="C48" s="601"/>
      <c r="D48" s="597" t="s">
        <v>338</v>
      </c>
      <c r="E48" s="584"/>
      <c r="F48" s="589"/>
      <c r="G48" s="585"/>
      <c r="H48" s="589"/>
      <c r="I48" s="639"/>
      <c r="J48" s="587"/>
    </row>
    <row r="49" spans="1:10" ht="15.75" customHeight="1">
      <c r="A49" s="810"/>
      <c r="B49" s="582" t="s">
        <v>358</v>
      </c>
      <c r="C49" s="582" t="s">
        <v>359</v>
      </c>
      <c r="D49" s="583" t="s">
        <v>360</v>
      </c>
      <c r="E49" s="596">
        <v>1</v>
      </c>
      <c r="F49" s="581" t="s">
        <v>7</v>
      </c>
      <c r="G49" s="585">
        <v>1</v>
      </c>
      <c r="H49" s="581" t="s">
        <v>7</v>
      </c>
      <c r="I49" s="643">
        <v>164</v>
      </c>
      <c r="J49" s="587">
        <f>SUM(E49*I49/G49)</f>
        <v>164</v>
      </c>
    </row>
    <row r="50" spans="1:10" ht="15.75" customHeight="1">
      <c r="A50" s="810"/>
      <c r="B50" s="582" t="s">
        <v>361</v>
      </c>
      <c r="C50" s="582" t="s">
        <v>359</v>
      </c>
      <c r="D50" s="583" t="s">
        <v>362</v>
      </c>
      <c r="E50" s="596">
        <v>1</v>
      </c>
      <c r="F50" s="581" t="s">
        <v>0</v>
      </c>
      <c r="G50" s="585">
        <v>1</v>
      </c>
      <c r="H50" s="581" t="s">
        <v>7</v>
      </c>
      <c r="I50" s="643">
        <v>164</v>
      </c>
      <c r="J50" s="587">
        <f>SUM(E50*I50/G50)</f>
        <v>164</v>
      </c>
    </row>
    <row r="51" spans="1:10" ht="15.75" customHeight="1">
      <c r="A51" s="810"/>
      <c r="B51" s="582" t="s">
        <v>363</v>
      </c>
      <c r="C51" s="582" t="s">
        <v>345</v>
      </c>
      <c r="D51" s="583" t="s">
        <v>364</v>
      </c>
      <c r="E51" s="596">
        <v>2</v>
      </c>
      <c r="F51" s="581" t="s">
        <v>0</v>
      </c>
      <c r="G51" s="585">
        <v>1</v>
      </c>
      <c r="H51" s="581" t="s">
        <v>7</v>
      </c>
      <c r="I51" s="643">
        <v>116</v>
      </c>
      <c r="J51" s="587">
        <f>SUM(E51*I51/G51)</f>
        <v>232</v>
      </c>
    </row>
    <row r="52" spans="1:10" ht="25.05" customHeight="1">
      <c r="A52" s="810"/>
      <c r="B52" s="582" t="s">
        <v>363</v>
      </c>
      <c r="C52" s="585" t="s">
        <v>359</v>
      </c>
      <c r="D52" s="592" t="s">
        <v>365</v>
      </c>
      <c r="E52" s="596">
        <v>2</v>
      </c>
      <c r="F52" s="581" t="s">
        <v>0</v>
      </c>
      <c r="G52" s="585">
        <v>1</v>
      </c>
      <c r="H52" s="581" t="s">
        <v>7</v>
      </c>
      <c r="I52" s="643">
        <v>178</v>
      </c>
      <c r="J52" s="587">
        <f>SUM(E52*I52/G52)</f>
        <v>356</v>
      </c>
    </row>
    <row r="53" spans="1:10">
      <c r="A53" s="810"/>
      <c r="B53" s="601"/>
      <c r="C53" s="601"/>
      <c r="D53" s="583" t="s">
        <v>366</v>
      </c>
      <c r="E53" s="584"/>
      <c r="F53" s="581"/>
      <c r="G53" s="585"/>
      <c r="H53" s="581"/>
      <c r="I53" s="639"/>
      <c r="J53" s="606">
        <f>SUM(J49:J52)</f>
        <v>916</v>
      </c>
    </row>
    <row r="54" spans="1:10" ht="33.450000000000003" customHeight="1">
      <c r="A54" s="810"/>
      <c r="B54" s="601"/>
      <c r="C54" s="601"/>
      <c r="D54" s="597" t="s">
        <v>348</v>
      </c>
      <c r="E54" s="644"/>
      <c r="F54" s="581"/>
      <c r="G54" s="645"/>
      <c r="H54" s="646"/>
      <c r="I54" s="639"/>
      <c r="J54" s="625">
        <f>ROUNDDOWN(J47+J53,0)</f>
        <v>1037</v>
      </c>
    </row>
    <row r="55" spans="1:10" ht="15" customHeight="1">
      <c r="A55" s="810"/>
      <c r="B55" s="601"/>
      <c r="C55" s="601"/>
      <c r="D55" s="602" t="s">
        <v>349</v>
      </c>
      <c r="E55" s="603">
        <v>0.13614999999999999</v>
      </c>
      <c r="F55" s="604"/>
      <c r="G55" s="605"/>
      <c r="H55" s="604"/>
      <c r="I55" s="625"/>
      <c r="J55" s="606">
        <f>J54*E55</f>
        <v>141.18754999999999</v>
      </c>
    </row>
    <row r="56" spans="1:10" ht="15" customHeight="1">
      <c r="A56" s="810"/>
      <c r="B56" s="601"/>
      <c r="C56" s="601"/>
      <c r="D56" s="647"/>
      <c r="E56" s="584"/>
      <c r="F56" s="604"/>
      <c r="G56" s="605"/>
      <c r="H56" s="604"/>
      <c r="I56" s="625"/>
      <c r="J56" s="606">
        <f>SUM(J54:J55)</f>
        <v>1178.1875500000001</v>
      </c>
    </row>
    <row r="57" spans="1:10" ht="15" customHeight="1">
      <c r="A57" s="811"/>
      <c r="B57" s="601"/>
      <c r="C57" s="601"/>
      <c r="D57" s="648" t="s">
        <v>350</v>
      </c>
      <c r="E57" s="584"/>
      <c r="F57" s="604"/>
      <c r="G57" s="605"/>
      <c r="H57" s="604"/>
      <c r="I57" s="649"/>
      <c r="J57" s="628">
        <f>ROUND(J56,0)</f>
        <v>1178</v>
      </c>
    </row>
    <row r="58" spans="1:10" ht="15" customHeight="1">
      <c r="A58" s="615"/>
      <c r="B58" s="616"/>
      <c r="C58" s="616"/>
      <c r="D58" s="617"/>
      <c r="E58" s="618"/>
      <c r="F58" s="619"/>
      <c r="G58" s="620"/>
      <c r="H58" s="619"/>
      <c r="I58" s="621"/>
      <c r="J58" s="622"/>
    </row>
    <row r="59" spans="1:10" ht="44.55" customHeight="1">
      <c r="A59" s="809">
        <v>63</v>
      </c>
      <c r="B59" s="629"/>
      <c r="C59" s="629"/>
      <c r="D59" s="812" t="s">
        <v>882</v>
      </c>
      <c r="E59" s="812"/>
      <c r="F59" s="812"/>
      <c r="G59" s="812"/>
      <c r="H59" s="812"/>
      <c r="I59" s="812"/>
      <c r="J59" s="812"/>
    </row>
    <row r="60" spans="1:10" ht="16.95" customHeight="1">
      <c r="A60" s="810"/>
      <c r="B60" s="582"/>
      <c r="C60" s="582"/>
      <c r="D60" s="630" t="s">
        <v>333</v>
      </c>
      <c r="E60" s="584"/>
      <c r="F60" s="581"/>
      <c r="G60" s="585"/>
      <c r="H60" s="581"/>
      <c r="I60" s="586"/>
      <c r="J60" s="587"/>
    </row>
    <row r="61" spans="1:10" ht="15" customHeight="1">
      <c r="A61" s="810"/>
      <c r="B61" s="582">
        <v>1</v>
      </c>
      <c r="C61" s="582"/>
      <c r="D61" s="581" t="s">
        <v>334</v>
      </c>
      <c r="E61" s="588">
        <v>0.25</v>
      </c>
      <c r="F61" s="589" t="s">
        <v>335</v>
      </c>
      <c r="G61" s="585">
        <v>1</v>
      </c>
      <c r="H61" s="589" t="s">
        <v>335</v>
      </c>
      <c r="I61" s="586">
        <v>660</v>
      </c>
      <c r="J61" s="587">
        <f>SUM(E61*I61/G61)</f>
        <v>165</v>
      </c>
    </row>
    <row r="62" spans="1:10">
      <c r="A62" s="810"/>
      <c r="B62" s="582">
        <v>2</v>
      </c>
      <c r="C62" s="582"/>
      <c r="D62" s="581" t="s">
        <v>371</v>
      </c>
      <c r="E62" s="588">
        <v>0.25</v>
      </c>
      <c r="F62" s="589" t="s">
        <v>335</v>
      </c>
      <c r="G62" s="585">
        <v>1</v>
      </c>
      <c r="H62" s="589" t="s">
        <v>335</v>
      </c>
      <c r="I62" s="586">
        <v>550</v>
      </c>
      <c r="J62" s="587">
        <f>SUM(E62*I62/G62)</f>
        <v>137.5</v>
      </c>
    </row>
    <row r="63" spans="1:10" ht="15" customHeight="1">
      <c r="A63" s="810"/>
      <c r="B63" s="582">
        <v>4</v>
      </c>
      <c r="C63" s="582"/>
      <c r="D63" s="592" t="s">
        <v>372</v>
      </c>
      <c r="E63" s="588">
        <v>0.25</v>
      </c>
      <c r="F63" s="589" t="s">
        <v>335</v>
      </c>
      <c r="G63" s="585">
        <v>1</v>
      </c>
      <c r="H63" s="589" t="s">
        <v>335</v>
      </c>
      <c r="I63" s="586">
        <v>580</v>
      </c>
      <c r="J63" s="587">
        <f>SUM(E63*I63/G63)</f>
        <v>145</v>
      </c>
    </row>
    <row r="64" spans="1:10">
      <c r="A64" s="810"/>
      <c r="B64" s="582"/>
      <c r="C64" s="582"/>
      <c r="D64" s="583" t="s">
        <v>337</v>
      </c>
      <c r="E64" s="584"/>
      <c r="F64" s="589"/>
      <c r="G64" s="585"/>
      <c r="H64" s="589"/>
      <c r="I64" s="586"/>
      <c r="J64" s="587">
        <f>SUM(J61:J63)</f>
        <v>447.5</v>
      </c>
    </row>
    <row r="65" spans="1:10" ht="27.6">
      <c r="A65" s="810"/>
      <c r="B65" s="639" t="s">
        <v>354</v>
      </c>
      <c r="C65" s="585"/>
      <c r="D65" s="583" t="s">
        <v>373</v>
      </c>
      <c r="E65" s="584">
        <v>1</v>
      </c>
      <c r="F65" s="581" t="s">
        <v>342</v>
      </c>
      <c r="G65" s="585">
        <v>100</v>
      </c>
      <c r="H65" s="581" t="s">
        <v>342</v>
      </c>
      <c r="I65" s="586">
        <v>1200</v>
      </c>
      <c r="J65" s="587">
        <f>SUM(E65*I65/G65)</f>
        <v>12</v>
      </c>
    </row>
    <row r="66" spans="1:10">
      <c r="A66" s="810"/>
      <c r="B66" s="582" t="s">
        <v>374</v>
      </c>
      <c r="C66" s="582"/>
      <c r="D66" s="581" t="s">
        <v>375</v>
      </c>
      <c r="E66" s="596">
        <v>25</v>
      </c>
      <c r="F66" s="581" t="s">
        <v>191</v>
      </c>
      <c r="G66" s="585">
        <v>1</v>
      </c>
      <c r="H66" s="581" t="s">
        <v>191</v>
      </c>
      <c r="I66" s="642">
        <v>9</v>
      </c>
      <c r="J66" s="587">
        <f>SUM(E66*I66/G66)</f>
        <v>225</v>
      </c>
    </row>
    <row r="67" spans="1:10" ht="27.6">
      <c r="A67" s="810"/>
      <c r="B67" s="582"/>
      <c r="C67" s="582"/>
      <c r="D67" s="583" t="s">
        <v>376</v>
      </c>
      <c r="E67" s="596">
        <v>1</v>
      </c>
      <c r="F67" s="581" t="s">
        <v>124</v>
      </c>
      <c r="G67" s="585">
        <v>1</v>
      </c>
      <c r="H67" s="581" t="s">
        <v>124</v>
      </c>
      <c r="I67" s="586">
        <v>10</v>
      </c>
      <c r="J67" s="587">
        <f>SUM(E67*I67/G67)</f>
        <v>10</v>
      </c>
    </row>
    <row r="68" spans="1:10" ht="16.5" customHeight="1">
      <c r="A68" s="810"/>
      <c r="B68" s="582"/>
      <c r="C68" s="582"/>
      <c r="D68" s="583" t="s">
        <v>355</v>
      </c>
      <c r="E68" s="584"/>
      <c r="F68" s="589"/>
      <c r="G68" s="585"/>
      <c r="H68" s="589"/>
      <c r="I68" s="586"/>
      <c r="J68" s="587">
        <f>SUM(J65:J67)</f>
        <v>247</v>
      </c>
    </row>
    <row r="69" spans="1:10" ht="44.25" customHeight="1">
      <c r="A69" s="810"/>
      <c r="B69" s="582"/>
      <c r="C69" s="582"/>
      <c r="D69" s="597" t="s">
        <v>348</v>
      </c>
      <c r="E69" s="598"/>
      <c r="F69" s="598"/>
      <c r="G69" s="582"/>
      <c r="H69" s="598"/>
      <c r="I69" s="626"/>
      <c r="J69" s="625">
        <f>ROUNDDOWN(J64+J68,0)</f>
        <v>694</v>
      </c>
    </row>
    <row r="70" spans="1:10" ht="33.75" customHeight="1">
      <c r="A70" s="810"/>
      <c r="B70" s="601"/>
      <c r="C70" s="601"/>
      <c r="D70" s="602" t="s">
        <v>349</v>
      </c>
      <c r="E70" s="603">
        <v>0.13614999999999999</v>
      </c>
      <c r="F70" s="604"/>
      <c r="G70" s="605"/>
      <c r="H70" s="604"/>
      <c r="I70" s="626"/>
      <c r="J70" s="606">
        <f>J69*E70</f>
        <v>94.488099999999989</v>
      </c>
    </row>
    <row r="71" spans="1:10" ht="15.75" customHeight="1">
      <c r="A71" s="810"/>
      <c r="B71" s="601"/>
      <c r="C71" s="601"/>
      <c r="D71" s="607"/>
      <c r="E71" s="584"/>
      <c r="F71" s="604"/>
      <c r="G71" s="605"/>
      <c r="H71" s="604"/>
      <c r="I71" s="626"/>
      <c r="J71" s="606">
        <f>SUM(J69:J70)</f>
        <v>788.48810000000003</v>
      </c>
    </row>
    <row r="72" spans="1:10">
      <c r="A72" s="811"/>
      <c r="B72" s="601"/>
      <c r="C72" s="601"/>
      <c r="D72" s="627" t="s">
        <v>350</v>
      </c>
      <c r="E72" s="584"/>
      <c r="F72" s="604"/>
      <c r="G72" s="605"/>
      <c r="H72" s="604"/>
      <c r="I72" s="626"/>
      <c r="J72" s="628">
        <f>ROUND(J71,0)</f>
        <v>788</v>
      </c>
    </row>
    <row r="73" spans="1:10">
      <c r="A73" s="631"/>
      <c r="B73" s="632"/>
      <c r="C73" s="632"/>
      <c r="D73" s="633"/>
      <c r="E73" s="634"/>
      <c r="F73" s="635"/>
      <c r="G73" s="636"/>
      <c r="H73" s="635"/>
      <c r="I73" s="637"/>
      <c r="J73" s="638"/>
    </row>
    <row r="74" spans="1:10">
      <c r="A74" s="631"/>
      <c r="B74" s="632"/>
      <c r="C74" s="632"/>
      <c r="D74" s="640"/>
      <c r="E74" s="634"/>
      <c r="F74" s="635"/>
      <c r="G74" s="636"/>
      <c r="H74" s="635"/>
      <c r="I74" s="641"/>
      <c r="J74" s="638"/>
    </row>
    <row r="75" spans="1:10" ht="40.950000000000003" customHeight="1">
      <c r="A75" s="809">
        <v>62</v>
      </c>
      <c r="B75" s="650"/>
      <c r="C75" s="650"/>
      <c r="D75" s="812" t="s">
        <v>328</v>
      </c>
      <c r="E75" s="812"/>
      <c r="F75" s="812"/>
      <c r="G75" s="812"/>
      <c r="H75" s="812"/>
      <c r="I75" s="812"/>
      <c r="J75" s="812"/>
    </row>
    <row r="76" spans="1:10" ht="27.6">
      <c r="A76" s="810"/>
      <c r="B76" s="601" t="s">
        <v>367</v>
      </c>
      <c r="C76" s="605" t="s">
        <v>368</v>
      </c>
      <c r="D76" s="598" t="s">
        <v>369</v>
      </c>
      <c r="E76" s="623" t="s">
        <v>352</v>
      </c>
      <c r="F76" s="624">
        <v>1</v>
      </c>
      <c r="G76" s="585">
        <v>1</v>
      </c>
      <c r="H76" s="581" t="s">
        <v>0</v>
      </c>
      <c r="I76" s="586">
        <v>3756</v>
      </c>
      <c r="J76" s="625">
        <f>I76*F76</f>
        <v>3756</v>
      </c>
    </row>
    <row r="77" spans="1:10">
      <c r="A77" s="810"/>
      <c r="B77" s="601"/>
      <c r="C77" s="601"/>
      <c r="D77" s="651" t="s">
        <v>370</v>
      </c>
      <c r="E77" s="639">
        <v>0.02</v>
      </c>
      <c r="F77" s="624"/>
      <c r="G77" s="585"/>
      <c r="H77" s="581"/>
      <c r="I77" s="626"/>
      <c r="J77" s="625">
        <f>J76*E77</f>
        <v>75.12</v>
      </c>
    </row>
    <row r="78" spans="1:10" ht="31.5" customHeight="1">
      <c r="A78" s="810"/>
      <c r="B78" s="601"/>
      <c r="C78" s="601"/>
      <c r="D78" s="651"/>
      <c r="E78" s="623"/>
      <c r="F78" s="624"/>
      <c r="G78" s="585"/>
      <c r="H78" s="581"/>
      <c r="I78" s="586"/>
      <c r="J78" s="625">
        <f>SUM(J76:J77)</f>
        <v>3831.12</v>
      </c>
    </row>
    <row r="79" spans="1:10">
      <c r="A79" s="810"/>
      <c r="B79" s="601"/>
      <c r="C79" s="601"/>
      <c r="D79" s="602" t="s">
        <v>349</v>
      </c>
      <c r="E79" s="603">
        <v>0.13614999999999999</v>
      </c>
      <c r="F79" s="604"/>
      <c r="G79" s="605"/>
      <c r="H79" s="604"/>
      <c r="I79" s="626"/>
      <c r="J79" s="606">
        <f>J78*E79</f>
        <v>521.606988</v>
      </c>
    </row>
    <row r="80" spans="1:10">
      <c r="A80" s="810"/>
      <c r="B80" s="601"/>
      <c r="C80" s="601"/>
      <c r="D80" s="607"/>
      <c r="E80" s="584"/>
      <c r="F80" s="604"/>
      <c r="G80" s="605"/>
      <c r="H80" s="604"/>
      <c r="I80" s="626"/>
      <c r="J80" s="606">
        <f>SUM(J78:J79)</f>
        <v>4352.7269880000003</v>
      </c>
    </row>
    <row r="81" spans="1:10">
      <c r="A81" s="811"/>
      <c r="B81" s="601"/>
      <c r="C81" s="601"/>
      <c r="D81" s="627" t="s">
        <v>350</v>
      </c>
      <c r="E81" s="584"/>
      <c r="F81" s="604"/>
      <c r="G81" s="605"/>
      <c r="H81" s="604"/>
      <c r="I81" s="626"/>
      <c r="J81" s="628">
        <f>ROUND(J80,0)</f>
        <v>4353</v>
      </c>
    </row>
    <row r="82" spans="1:10" ht="9" customHeight="1">
      <c r="A82" s="631"/>
      <c r="B82" s="632"/>
      <c r="C82" s="632"/>
      <c r="D82" s="640"/>
      <c r="E82" s="634"/>
      <c r="F82" s="635"/>
      <c r="G82" s="636"/>
      <c r="H82" s="635"/>
      <c r="I82" s="641"/>
      <c r="J82" s="638"/>
    </row>
    <row r="83" spans="1:10" ht="9" customHeight="1">
      <c r="A83" s="631"/>
      <c r="B83" s="632"/>
      <c r="C83" s="632"/>
      <c r="D83" s="640"/>
      <c r="E83" s="634"/>
      <c r="F83" s="635"/>
      <c r="G83" s="636"/>
      <c r="H83" s="635"/>
      <c r="I83" s="641"/>
      <c r="J83" s="638"/>
    </row>
    <row r="84" spans="1:10" ht="36.75" customHeight="1">
      <c r="A84" s="814">
        <v>64</v>
      </c>
      <c r="B84" s="629"/>
      <c r="C84" s="629"/>
      <c r="D84" s="812" t="s">
        <v>188</v>
      </c>
      <c r="E84" s="812"/>
      <c r="F84" s="812"/>
      <c r="G84" s="812"/>
      <c r="H84" s="812"/>
      <c r="I84" s="812"/>
      <c r="J84" s="812"/>
    </row>
    <row r="85" spans="1:10" ht="15" customHeight="1">
      <c r="A85" s="815"/>
      <c r="B85" s="582"/>
      <c r="C85" s="582"/>
      <c r="D85" s="630" t="s">
        <v>333</v>
      </c>
      <c r="E85" s="584"/>
      <c r="F85" s="581"/>
      <c r="G85" s="585"/>
      <c r="H85" s="581"/>
      <c r="I85" s="586"/>
      <c r="J85" s="587"/>
    </row>
    <row r="86" spans="1:10" ht="15" customHeight="1">
      <c r="A86" s="815"/>
      <c r="B86" s="582">
        <v>3</v>
      </c>
      <c r="C86" s="582"/>
      <c r="D86" s="581" t="s">
        <v>336</v>
      </c>
      <c r="E86" s="588">
        <v>0.1</v>
      </c>
      <c r="F86" s="589" t="s">
        <v>335</v>
      </c>
      <c r="G86" s="585">
        <v>1</v>
      </c>
      <c r="H86" s="589" t="s">
        <v>335</v>
      </c>
      <c r="I86" s="586">
        <v>550</v>
      </c>
      <c r="J86" s="586">
        <f>SUM(E86*I86/G86)</f>
        <v>55</v>
      </c>
    </row>
    <row r="87" spans="1:10">
      <c r="A87" s="815"/>
      <c r="B87" s="582"/>
      <c r="C87" s="582"/>
      <c r="D87" s="583" t="s">
        <v>337</v>
      </c>
      <c r="E87" s="584"/>
      <c r="F87" s="589"/>
      <c r="G87" s="585"/>
      <c r="H87" s="589"/>
      <c r="I87" s="586"/>
      <c r="J87" s="606">
        <f>SUM(J86:J86)</f>
        <v>55</v>
      </c>
    </row>
    <row r="88" spans="1:10" ht="15" customHeight="1">
      <c r="A88" s="815"/>
      <c r="B88" s="582"/>
      <c r="C88" s="582"/>
      <c r="D88" s="583" t="s">
        <v>353</v>
      </c>
      <c r="E88" s="584"/>
      <c r="F88" s="589"/>
      <c r="G88" s="585"/>
      <c r="H88" s="589"/>
      <c r="I88" s="586"/>
      <c r="J88" s="587"/>
    </row>
    <row r="89" spans="1:10" ht="41.4">
      <c r="A89" s="815"/>
      <c r="B89" s="582" t="s">
        <v>391</v>
      </c>
      <c r="C89" s="585"/>
      <c r="D89" s="583" t="s">
        <v>392</v>
      </c>
      <c r="E89" s="584">
        <v>1</v>
      </c>
      <c r="F89" s="581" t="s">
        <v>342</v>
      </c>
      <c r="G89" s="585">
        <v>1</v>
      </c>
      <c r="H89" s="581" t="s">
        <v>342</v>
      </c>
      <c r="I89" s="586">
        <v>110</v>
      </c>
      <c r="J89" s="587">
        <f>SUM(E89*I89/G89)</f>
        <v>110</v>
      </c>
    </row>
    <row r="90" spans="1:10" ht="27.6">
      <c r="A90" s="815"/>
      <c r="B90" s="582"/>
      <c r="C90" s="582"/>
      <c r="D90" s="597" t="s">
        <v>348</v>
      </c>
      <c r="E90" s="598"/>
      <c r="F90" s="598"/>
      <c r="G90" s="582"/>
      <c r="H90" s="598"/>
      <c r="I90" s="599"/>
      <c r="J90" s="600">
        <f>SUM(J87:J89)</f>
        <v>165</v>
      </c>
    </row>
    <row r="91" spans="1:10" ht="55.2">
      <c r="A91" s="815"/>
      <c r="B91" s="582"/>
      <c r="C91" s="582"/>
      <c r="D91" s="583" t="s">
        <v>393</v>
      </c>
      <c r="E91" s="584">
        <v>0.23</v>
      </c>
      <c r="F91" s="581" t="s">
        <v>342</v>
      </c>
      <c r="G91" s="585">
        <v>1</v>
      </c>
      <c r="H91" s="581" t="s">
        <v>342</v>
      </c>
      <c r="I91" s="586">
        <f>I89</f>
        <v>110</v>
      </c>
      <c r="J91" s="587">
        <f>SUM(E91*I91/G91)</f>
        <v>25.3</v>
      </c>
    </row>
    <row r="92" spans="1:10" ht="15" customHeight="1">
      <c r="A92" s="815"/>
      <c r="B92" s="582"/>
      <c r="C92" s="582"/>
      <c r="D92" s="583"/>
      <c r="E92" s="584"/>
      <c r="F92" s="581"/>
      <c r="G92" s="585"/>
      <c r="H92" s="581"/>
      <c r="I92" s="626"/>
      <c r="J92" s="639">
        <f>J90-J91</f>
        <v>139.69999999999999</v>
      </c>
    </row>
    <row r="93" spans="1:10">
      <c r="A93" s="815"/>
      <c r="B93" s="601"/>
      <c r="C93" s="601"/>
      <c r="D93" s="602" t="s">
        <v>349</v>
      </c>
      <c r="E93" s="603">
        <v>0.13614999999999999</v>
      </c>
      <c r="F93" s="604"/>
      <c r="G93" s="605"/>
      <c r="H93" s="604"/>
      <c r="I93" s="626"/>
      <c r="J93" s="625">
        <f>J90*E93</f>
        <v>22.464749999999999</v>
      </c>
    </row>
    <row r="94" spans="1:10">
      <c r="A94" s="815"/>
      <c r="B94" s="601"/>
      <c r="C94" s="601"/>
      <c r="D94" s="602"/>
      <c r="E94" s="603"/>
      <c r="F94" s="604"/>
      <c r="G94" s="605"/>
      <c r="H94" s="604"/>
      <c r="I94" s="626"/>
      <c r="J94" s="625">
        <f>SUM(J92:J93)</f>
        <v>162.16475</v>
      </c>
    </row>
    <row r="95" spans="1:10">
      <c r="A95" s="816"/>
      <c r="B95" s="601"/>
      <c r="C95" s="601"/>
      <c r="D95" s="627" t="s">
        <v>350</v>
      </c>
      <c r="E95" s="584"/>
      <c r="F95" s="604"/>
      <c r="G95" s="605"/>
      <c r="H95" s="604"/>
      <c r="I95" s="626"/>
      <c r="J95" s="628">
        <f>ROUND(J94,0)</f>
        <v>162</v>
      </c>
    </row>
    <row r="96" spans="1:10" ht="6.75" customHeight="1">
      <c r="A96" s="652"/>
      <c r="B96" s="632"/>
      <c r="C96" s="632"/>
      <c r="D96" s="633"/>
      <c r="E96" s="634"/>
      <c r="F96" s="635"/>
      <c r="G96" s="636"/>
      <c r="H96" s="635"/>
      <c r="I96" s="637"/>
      <c r="J96" s="638"/>
    </row>
    <row r="97" spans="1:10" ht="6.75" customHeight="1">
      <c r="A97" s="652"/>
      <c r="B97" s="632"/>
      <c r="C97" s="632"/>
      <c r="D97" s="633"/>
      <c r="E97" s="634"/>
      <c r="F97" s="635"/>
      <c r="G97" s="636"/>
      <c r="H97" s="635"/>
      <c r="I97" s="637"/>
      <c r="J97" s="638"/>
    </row>
    <row r="98" spans="1:10" ht="70.5" customHeight="1">
      <c r="A98" s="818">
        <v>65</v>
      </c>
      <c r="B98" s="629"/>
      <c r="C98" s="629"/>
      <c r="D98" s="812" t="s">
        <v>377</v>
      </c>
      <c r="E98" s="812"/>
      <c r="F98" s="812"/>
      <c r="G98" s="812"/>
      <c r="H98" s="812"/>
      <c r="I98" s="812"/>
      <c r="J98" s="812"/>
    </row>
    <row r="99" spans="1:10">
      <c r="A99" s="818"/>
      <c r="B99" s="601"/>
      <c r="C99" s="601"/>
      <c r="D99" s="597" t="s">
        <v>378</v>
      </c>
      <c r="E99" s="584"/>
      <c r="F99" s="646"/>
      <c r="G99" s="605"/>
      <c r="H99" s="646"/>
      <c r="I99" s="599"/>
      <c r="J99" s="606"/>
    </row>
    <row r="100" spans="1:10" ht="15" customHeight="1">
      <c r="A100" s="818"/>
      <c r="B100" s="582">
        <v>1</v>
      </c>
      <c r="C100" s="582"/>
      <c r="D100" s="581" t="s">
        <v>334</v>
      </c>
      <c r="E100" s="584">
        <v>0.5</v>
      </c>
      <c r="F100" s="589" t="s">
        <v>335</v>
      </c>
      <c r="G100" s="585">
        <v>1</v>
      </c>
      <c r="H100" s="589" t="s">
        <v>335</v>
      </c>
      <c r="I100" s="586">
        <v>660</v>
      </c>
      <c r="J100" s="587">
        <f>SUM(E100*I100/G100)</f>
        <v>330</v>
      </c>
    </row>
    <row r="101" spans="1:10" ht="15" customHeight="1">
      <c r="A101" s="818"/>
      <c r="B101" s="582">
        <v>2</v>
      </c>
      <c r="C101" s="582"/>
      <c r="D101" s="581" t="s">
        <v>371</v>
      </c>
      <c r="E101" s="584">
        <v>0.5</v>
      </c>
      <c r="F101" s="589" t="s">
        <v>335</v>
      </c>
      <c r="G101" s="585">
        <v>1</v>
      </c>
      <c r="H101" s="589" t="s">
        <v>335</v>
      </c>
      <c r="I101" s="586">
        <v>550</v>
      </c>
      <c r="J101" s="587">
        <f>SUM(E101*I101/G101)</f>
        <v>275</v>
      </c>
    </row>
    <row r="102" spans="1:10" ht="15" customHeight="1">
      <c r="A102" s="818"/>
      <c r="B102" s="582">
        <v>3</v>
      </c>
      <c r="C102" s="582"/>
      <c r="D102" s="592" t="s">
        <v>372</v>
      </c>
      <c r="E102" s="584">
        <v>0.5</v>
      </c>
      <c r="F102" s="589" t="s">
        <v>335</v>
      </c>
      <c r="G102" s="585">
        <v>1</v>
      </c>
      <c r="H102" s="589" t="s">
        <v>335</v>
      </c>
      <c r="I102" s="586">
        <v>580</v>
      </c>
      <c r="J102" s="587">
        <f>SUM(E102*I102/G102)</f>
        <v>290</v>
      </c>
    </row>
    <row r="103" spans="1:10">
      <c r="A103" s="818"/>
      <c r="B103" s="601"/>
      <c r="C103" s="601"/>
      <c r="D103" s="653"/>
      <c r="E103" s="584"/>
      <c r="F103" s="604"/>
      <c r="G103" s="605"/>
      <c r="H103" s="604"/>
      <c r="I103" s="599"/>
      <c r="J103" s="599">
        <f>SUM(J100:J102)</f>
        <v>895</v>
      </c>
    </row>
    <row r="104" spans="1:10">
      <c r="A104" s="818"/>
      <c r="B104" s="582"/>
      <c r="C104" s="582"/>
      <c r="D104" s="597" t="s">
        <v>379</v>
      </c>
      <c r="E104" s="584"/>
      <c r="F104" s="581"/>
      <c r="G104" s="585"/>
      <c r="H104" s="581"/>
      <c r="I104" s="586"/>
      <c r="J104" s="587"/>
    </row>
    <row r="105" spans="1:10" ht="24" customHeight="1">
      <c r="A105" s="818"/>
      <c r="B105" s="629" t="s">
        <v>380</v>
      </c>
      <c r="C105" s="585" t="s">
        <v>381</v>
      </c>
      <c r="D105" s="583" t="s">
        <v>382</v>
      </c>
      <c r="E105" s="596">
        <v>1</v>
      </c>
      <c r="F105" s="581" t="s">
        <v>0</v>
      </c>
      <c r="G105" s="585">
        <v>1</v>
      </c>
      <c r="H105" s="581" t="s">
        <v>7</v>
      </c>
      <c r="I105" s="586">
        <v>2302</v>
      </c>
      <c r="J105" s="587">
        <f>SUM(E105*I105/G105)</f>
        <v>2302</v>
      </c>
    </row>
    <row r="106" spans="1:10" ht="34.5" customHeight="1">
      <c r="A106" s="818"/>
      <c r="B106" s="582" t="s">
        <v>383</v>
      </c>
      <c r="C106" s="593" t="s">
        <v>384</v>
      </c>
      <c r="D106" s="583" t="s">
        <v>385</v>
      </c>
      <c r="E106" s="596">
        <v>1</v>
      </c>
      <c r="F106" s="581" t="s">
        <v>7</v>
      </c>
      <c r="G106" s="585">
        <v>1</v>
      </c>
      <c r="H106" s="581" t="s">
        <v>7</v>
      </c>
      <c r="I106" s="586">
        <v>2651</v>
      </c>
      <c r="J106" s="587">
        <f>SUM(E106*I106/G106)</f>
        <v>2651</v>
      </c>
    </row>
    <row r="107" spans="1:10" ht="31.5" customHeight="1">
      <c r="A107" s="818"/>
      <c r="B107" s="579" t="s">
        <v>383</v>
      </c>
      <c r="C107" s="593" t="s">
        <v>345</v>
      </c>
      <c r="D107" s="590" t="s">
        <v>386</v>
      </c>
      <c r="E107" s="596">
        <v>8</v>
      </c>
      <c r="F107" s="581" t="s">
        <v>0</v>
      </c>
      <c r="G107" s="585">
        <v>1</v>
      </c>
      <c r="H107" s="581" t="s">
        <v>7</v>
      </c>
      <c r="I107" s="586">
        <v>294</v>
      </c>
      <c r="J107" s="587">
        <f>SUM(E107*I107/G107)</f>
        <v>2352</v>
      </c>
    </row>
    <row r="108" spans="1:10" ht="27.6">
      <c r="A108" s="818"/>
      <c r="B108" s="582" t="s">
        <v>387</v>
      </c>
      <c r="C108" s="585"/>
      <c r="D108" s="592" t="s">
        <v>388</v>
      </c>
      <c r="E108" s="584">
        <v>12.5</v>
      </c>
      <c r="F108" s="581" t="s">
        <v>191</v>
      </c>
      <c r="G108" s="585">
        <v>1</v>
      </c>
      <c r="H108" s="581" t="s">
        <v>191</v>
      </c>
      <c r="I108" s="586">
        <v>9</v>
      </c>
      <c r="J108" s="587">
        <f>SUM(E108*I108/G108)</f>
        <v>112.5</v>
      </c>
    </row>
    <row r="109" spans="1:10">
      <c r="A109" s="818"/>
      <c r="B109" s="578"/>
      <c r="C109" s="578"/>
      <c r="D109" s="654"/>
      <c r="E109" s="655"/>
      <c r="F109" s="656"/>
      <c r="G109" s="657"/>
      <c r="H109" s="656"/>
      <c r="I109" s="580"/>
      <c r="J109" s="658">
        <f>SUM(J105:J108)</f>
        <v>7417.5</v>
      </c>
    </row>
    <row r="110" spans="1:10" ht="41.4">
      <c r="A110" s="818"/>
      <c r="B110" s="582"/>
      <c r="C110" s="582"/>
      <c r="D110" s="597" t="s">
        <v>389</v>
      </c>
      <c r="E110" s="659" t="s">
        <v>390</v>
      </c>
      <c r="F110" s="597"/>
      <c r="G110" s="605"/>
      <c r="H110" s="646"/>
      <c r="I110" s="626"/>
      <c r="J110" s="625">
        <f>J109+J103</f>
        <v>8312.5</v>
      </c>
    </row>
    <row r="111" spans="1:10">
      <c r="A111" s="818"/>
      <c r="B111" s="601"/>
      <c r="C111" s="601"/>
      <c r="D111" s="602" t="s">
        <v>349</v>
      </c>
      <c r="E111" s="660">
        <v>0.13614999999999999</v>
      </c>
      <c r="F111" s="604"/>
      <c r="G111" s="605"/>
      <c r="H111" s="604"/>
      <c r="I111" s="626"/>
      <c r="J111" s="606">
        <f>J110*E111</f>
        <v>1131.746875</v>
      </c>
    </row>
    <row r="112" spans="1:10">
      <c r="A112" s="818"/>
      <c r="B112" s="601"/>
      <c r="C112" s="601"/>
      <c r="D112" s="607"/>
      <c r="E112" s="584"/>
      <c r="F112" s="604"/>
      <c r="G112" s="605"/>
      <c r="H112" s="604"/>
      <c r="I112" s="626"/>
      <c r="J112" s="606">
        <f>SUM(J110:J111)</f>
        <v>9444.2468750000007</v>
      </c>
    </row>
    <row r="113" spans="1:10">
      <c r="A113" s="818"/>
      <c r="B113" s="601"/>
      <c r="C113" s="601"/>
      <c r="D113" s="602" t="s">
        <v>350</v>
      </c>
      <c r="E113" s="584"/>
      <c r="F113" s="604"/>
      <c r="G113" s="605"/>
      <c r="H113" s="604"/>
      <c r="I113" s="626"/>
      <c r="J113" s="628">
        <f>ROUND(J112,0)</f>
        <v>9444</v>
      </c>
    </row>
    <row r="114" spans="1:10" ht="5.55" customHeight="1">
      <c r="A114" s="631"/>
      <c r="B114" s="632"/>
      <c r="C114" s="632"/>
      <c r="D114" s="640"/>
      <c r="E114" s="634"/>
      <c r="F114" s="635"/>
      <c r="G114" s="636"/>
      <c r="H114" s="635"/>
      <c r="I114" s="641"/>
      <c r="J114" s="638"/>
    </row>
    <row r="115" spans="1:10" ht="25.95" customHeight="1">
      <c r="A115" s="814">
        <v>66</v>
      </c>
      <c r="B115" s="661"/>
      <c r="C115" s="661"/>
      <c r="D115" s="819" t="s">
        <v>329</v>
      </c>
      <c r="E115" s="819"/>
      <c r="F115" s="819"/>
      <c r="G115" s="819"/>
      <c r="H115" s="819"/>
      <c r="I115" s="819"/>
      <c r="J115" s="819"/>
    </row>
    <row r="116" spans="1:10" ht="52.05" customHeight="1">
      <c r="A116" s="815"/>
      <c r="B116" s="820" t="s">
        <v>394</v>
      </c>
      <c r="C116" s="821"/>
      <c r="D116" s="662" t="s">
        <v>329</v>
      </c>
      <c r="E116" s="663">
        <v>1</v>
      </c>
      <c r="F116" s="663" t="s">
        <v>352</v>
      </c>
      <c r="G116" s="664">
        <v>1</v>
      </c>
      <c r="H116" s="665" t="s">
        <v>0</v>
      </c>
      <c r="I116" s="666">
        <v>5085</v>
      </c>
      <c r="J116" s="667">
        <f>I116*G116</f>
        <v>5085</v>
      </c>
    </row>
    <row r="117" spans="1:10">
      <c r="A117" s="816"/>
      <c r="B117" s="668"/>
      <c r="C117" s="668"/>
      <c r="D117" s="668"/>
      <c r="E117" s="668"/>
      <c r="F117" s="668"/>
      <c r="G117" s="668"/>
      <c r="H117" s="668"/>
      <c r="I117" s="668"/>
      <c r="J117" s="669">
        <f>SUM(J116)</f>
        <v>5085</v>
      </c>
    </row>
    <row r="118" spans="1:10" ht="12" customHeight="1">
      <c r="A118" s="631"/>
      <c r="B118" s="632"/>
      <c r="C118" s="632"/>
      <c r="D118" s="640"/>
      <c r="E118" s="634"/>
      <c r="F118" s="635"/>
      <c r="G118" s="636"/>
      <c r="H118" s="635"/>
      <c r="I118" s="641"/>
      <c r="J118" s="638"/>
    </row>
    <row r="119" spans="1:10" ht="34.5" customHeight="1">
      <c r="A119" s="822">
        <v>67</v>
      </c>
      <c r="B119" s="670"/>
      <c r="C119" s="670"/>
      <c r="D119" s="823" t="s">
        <v>177</v>
      </c>
      <c r="E119" s="823"/>
      <c r="F119" s="823"/>
      <c r="G119" s="823"/>
      <c r="H119" s="823"/>
      <c r="I119" s="823"/>
      <c r="J119" s="823"/>
    </row>
    <row r="120" spans="1:10" ht="15" customHeight="1">
      <c r="A120" s="822"/>
      <c r="B120" s="671"/>
      <c r="C120" s="671"/>
      <c r="D120" s="672" t="s">
        <v>395</v>
      </c>
      <c r="E120" s="673"/>
      <c r="F120" s="674"/>
      <c r="G120" s="675"/>
      <c r="H120" s="674"/>
      <c r="I120" s="676"/>
      <c r="J120" s="677"/>
    </row>
    <row r="121" spans="1:10" ht="15" customHeight="1">
      <c r="A121" s="822"/>
      <c r="B121" s="671">
        <v>1</v>
      </c>
      <c r="C121" s="671"/>
      <c r="D121" s="674" t="s">
        <v>334</v>
      </c>
      <c r="E121" s="673">
        <v>0.7</v>
      </c>
      <c r="F121" s="678" t="s">
        <v>335</v>
      </c>
      <c r="G121" s="675">
        <v>1</v>
      </c>
      <c r="H121" s="678" t="s">
        <v>335</v>
      </c>
      <c r="I121" s="676">
        <v>660</v>
      </c>
      <c r="J121" s="677">
        <f>SUM(E121*I121/G121)</f>
        <v>461.99999999999994</v>
      </c>
    </row>
    <row r="122" spans="1:10" ht="15" customHeight="1">
      <c r="A122" s="822"/>
      <c r="B122" s="671">
        <v>2</v>
      </c>
      <c r="C122" s="671"/>
      <c r="D122" s="674" t="s">
        <v>371</v>
      </c>
      <c r="E122" s="673">
        <v>1</v>
      </c>
      <c r="F122" s="678" t="s">
        <v>335</v>
      </c>
      <c r="G122" s="675">
        <v>1</v>
      </c>
      <c r="H122" s="678" t="s">
        <v>335</v>
      </c>
      <c r="I122" s="676">
        <v>550</v>
      </c>
      <c r="J122" s="677">
        <f>SUM(E122*I122/G122)</f>
        <v>550</v>
      </c>
    </row>
    <row r="123" spans="1:10" ht="15" customHeight="1">
      <c r="A123" s="822"/>
      <c r="B123" s="671">
        <v>3</v>
      </c>
      <c r="C123" s="671"/>
      <c r="D123" s="674" t="s">
        <v>336</v>
      </c>
      <c r="E123" s="673">
        <v>1</v>
      </c>
      <c r="F123" s="678" t="s">
        <v>335</v>
      </c>
      <c r="G123" s="675">
        <v>1</v>
      </c>
      <c r="H123" s="678" t="s">
        <v>335</v>
      </c>
      <c r="I123" s="676">
        <v>550</v>
      </c>
      <c r="J123" s="676">
        <f>SUM(E123*I123/G123)</f>
        <v>550</v>
      </c>
    </row>
    <row r="124" spans="1:10" ht="15" customHeight="1">
      <c r="A124" s="822"/>
      <c r="B124" s="671"/>
      <c r="C124" s="671"/>
      <c r="D124" s="679" t="s">
        <v>396</v>
      </c>
      <c r="E124" s="673"/>
      <c r="F124" s="678"/>
      <c r="G124" s="675"/>
      <c r="H124" s="678"/>
      <c r="I124" s="676"/>
      <c r="J124" s="677">
        <f>SUM(J121:J123)</f>
        <v>1562</v>
      </c>
    </row>
    <row r="125" spans="1:10" ht="15" customHeight="1">
      <c r="A125" s="822"/>
      <c r="B125" s="671"/>
      <c r="C125" s="671"/>
      <c r="D125" s="679" t="s">
        <v>397</v>
      </c>
      <c r="E125" s="673"/>
      <c r="F125" s="678"/>
      <c r="G125" s="675"/>
      <c r="H125" s="678"/>
      <c r="I125" s="676"/>
      <c r="J125" s="680">
        <f>SUM(J124/100)</f>
        <v>15.62</v>
      </c>
    </row>
    <row r="126" spans="1:10" ht="15" customHeight="1">
      <c r="A126" s="822"/>
      <c r="B126" s="671"/>
      <c r="C126" s="671"/>
      <c r="D126" s="679" t="s">
        <v>398</v>
      </c>
      <c r="E126" s="673"/>
      <c r="F126" s="678"/>
      <c r="G126" s="675"/>
      <c r="H126" s="678"/>
      <c r="I126" s="676"/>
      <c r="J126" s="677"/>
    </row>
    <row r="127" spans="1:10" ht="98.55" customHeight="1">
      <c r="A127" s="822"/>
      <c r="B127" s="671" t="s">
        <v>399</v>
      </c>
      <c r="C127" s="675" t="s">
        <v>400</v>
      </c>
      <c r="D127" s="679" t="s">
        <v>883</v>
      </c>
      <c r="E127" s="673">
        <v>1</v>
      </c>
      <c r="F127" s="674" t="s">
        <v>342</v>
      </c>
      <c r="G127" s="675">
        <v>1</v>
      </c>
      <c r="H127" s="674" t="s">
        <v>342</v>
      </c>
      <c r="I127" s="676">
        <v>158</v>
      </c>
      <c r="J127" s="677">
        <f>SUM(E127*I127/G127)</f>
        <v>158</v>
      </c>
    </row>
    <row r="128" spans="1:10" ht="15.75" customHeight="1">
      <c r="A128" s="822"/>
      <c r="B128" s="671"/>
      <c r="C128" s="671"/>
      <c r="D128" s="679" t="s">
        <v>401</v>
      </c>
      <c r="E128" s="673"/>
      <c r="F128" s="674"/>
      <c r="G128" s="675"/>
      <c r="H128" s="674"/>
      <c r="I128" s="676"/>
      <c r="J128" s="677">
        <f>SUM(J127:J127)</f>
        <v>158</v>
      </c>
    </row>
    <row r="129" spans="1:10" ht="26.4">
      <c r="A129" s="822"/>
      <c r="B129" s="671"/>
      <c r="C129" s="671"/>
      <c r="D129" s="681" t="s">
        <v>348</v>
      </c>
      <c r="E129" s="679"/>
      <c r="F129" s="682"/>
      <c r="G129" s="671"/>
      <c r="H129" s="683"/>
      <c r="I129" s="666"/>
      <c r="J129" s="677">
        <f>ROUNDDOWN(J125+J128,1)</f>
        <v>173.6</v>
      </c>
    </row>
    <row r="130" spans="1:10" ht="15.75" customHeight="1">
      <c r="A130" s="822"/>
      <c r="B130" s="684"/>
      <c r="C130" s="684"/>
      <c r="D130" s="685" t="s">
        <v>349</v>
      </c>
      <c r="E130" s="660">
        <v>0.13614999999999999</v>
      </c>
      <c r="F130" s="686"/>
      <c r="G130" s="664"/>
      <c r="H130" s="686"/>
      <c r="I130" s="666"/>
      <c r="J130" s="680">
        <f>J129*$E130</f>
        <v>23.635639999999999</v>
      </c>
    </row>
    <row r="131" spans="1:10" ht="15.75" customHeight="1">
      <c r="A131" s="822"/>
      <c r="B131" s="684"/>
      <c r="C131" s="684"/>
      <c r="D131" s="687"/>
      <c r="E131" s="673"/>
      <c r="F131" s="686"/>
      <c r="G131" s="664"/>
      <c r="H131" s="686"/>
      <c r="I131" s="666"/>
      <c r="J131" s="680">
        <f>SUM(J129:J130)</f>
        <v>197.23563999999999</v>
      </c>
    </row>
    <row r="132" spans="1:10" ht="15.75" customHeight="1">
      <c r="A132" s="822"/>
      <c r="B132" s="684"/>
      <c r="C132" s="684"/>
      <c r="D132" s="685" t="s">
        <v>884</v>
      </c>
      <c r="E132" s="673"/>
      <c r="F132" s="686"/>
      <c r="G132" s="664"/>
      <c r="H132" s="686"/>
      <c r="I132" s="688"/>
      <c r="J132" s="689">
        <f>ROUND(J131,0)</f>
        <v>197</v>
      </c>
    </row>
    <row r="133" spans="1:10" ht="15.75" customHeight="1">
      <c r="A133" s="822"/>
      <c r="B133" s="684"/>
      <c r="C133" s="684"/>
      <c r="D133" s="685" t="s">
        <v>885</v>
      </c>
      <c r="E133" s="673"/>
      <c r="F133" s="686"/>
      <c r="G133" s="664"/>
      <c r="H133" s="686"/>
      <c r="I133" s="688"/>
      <c r="J133" s="689">
        <f>J174</f>
        <v>92</v>
      </c>
    </row>
    <row r="134" spans="1:10" ht="15.75" customHeight="1">
      <c r="A134" s="822"/>
      <c r="B134" s="684"/>
      <c r="C134" s="684"/>
      <c r="D134" s="685" t="s">
        <v>886</v>
      </c>
      <c r="E134" s="673"/>
      <c r="F134" s="686"/>
      <c r="G134" s="664"/>
      <c r="H134" s="686"/>
      <c r="I134" s="688"/>
      <c r="J134" s="689">
        <f>J132+J133</f>
        <v>289</v>
      </c>
    </row>
    <row r="135" spans="1:10" ht="13.5" customHeight="1">
      <c r="A135" s="615"/>
      <c r="B135" s="616"/>
      <c r="C135" s="616"/>
      <c r="D135" s="617"/>
      <c r="E135" s="618"/>
      <c r="F135" s="619"/>
      <c r="G135" s="620"/>
      <c r="H135" s="619"/>
      <c r="I135" s="621"/>
      <c r="J135" s="622"/>
    </row>
    <row r="136" spans="1:10" ht="37.049999999999997" customHeight="1">
      <c r="A136" s="814">
        <v>68</v>
      </c>
      <c r="B136" s="670"/>
      <c r="C136" s="670"/>
      <c r="D136" s="817" t="s">
        <v>887</v>
      </c>
      <c r="E136" s="817"/>
      <c r="F136" s="817"/>
      <c r="G136" s="817"/>
      <c r="H136" s="817"/>
      <c r="I136" s="817"/>
      <c r="J136" s="817"/>
    </row>
    <row r="137" spans="1:10" ht="15" customHeight="1">
      <c r="A137" s="815"/>
      <c r="B137" s="671"/>
      <c r="C137" s="671"/>
      <c r="D137" s="672" t="s">
        <v>395</v>
      </c>
      <c r="E137" s="673"/>
      <c r="F137" s="674"/>
      <c r="G137" s="675"/>
      <c r="H137" s="674"/>
      <c r="I137" s="676"/>
      <c r="J137" s="677"/>
    </row>
    <row r="138" spans="1:10" ht="15" customHeight="1">
      <c r="A138" s="815"/>
      <c r="B138" s="671">
        <v>1</v>
      </c>
      <c r="C138" s="671"/>
      <c r="D138" s="674" t="s">
        <v>334</v>
      </c>
      <c r="E138" s="673">
        <v>0.7</v>
      </c>
      <c r="F138" s="678" t="s">
        <v>335</v>
      </c>
      <c r="G138" s="675">
        <v>1</v>
      </c>
      <c r="H138" s="678" t="s">
        <v>335</v>
      </c>
      <c r="I138" s="676">
        <v>660</v>
      </c>
      <c r="J138" s="677">
        <f>SUM(E138*I138/G138)</f>
        <v>461.99999999999994</v>
      </c>
    </row>
    <row r="139" spans="1:10" ht="15" customHeight="1">
      <c r="A139" s="815"/>
      <c r="B139" s="671">
        <v>2</v>
      </c>
      <c r="C139" s="671"/>
      <c r="D139" s="674" t="s">
        <v>371</v>
      </c>
      <c r="E139" s="673">
        <v>1</v>
      </c>
      <c r="F139" s="678" t="s">
        <v>335</v>
      </c>
      <c r="G139" s="675">
        <v>1</v>
      </c>
      <c r="H139" s="678" t="s">
        <v>335</v>
      </c>
      <c r="I139" s="676">
        <v>550</v>
      </c>
      <c r="J139" s="677">
        <f>SUM(E139*I139/G139)</f>
        <v>550</v>
      </c>
    </row>
    <row r="140" spans="1:10" ht="15" customHeight="1">
      <c r="A140" s="815"/>
      <c r="B140" s="671">
        <v>3</v>
      </c>
      <c r="C140" s="671"/>
      <c r="D140" s="674" t="s">
        <v>336</v>
      </c>
      <c r="E140" s="673">
        <v>1</v>
      </c>
      <c r="F140" s="678" t="s">
        <v>335</v>
      </c>
      <c r="G140" s="675">
        <v>1</v>
      </c>
      <c r="H140" s="678" t="s">
        <v>335</v>
      </c>
      <c r="I140" s="676">
        <v>550</v>
      </c>
      <c r="J140" s="676">
        <f>SUM(E140*I140/G140)</f>
        <v>550</v>
      </c>
    </row>
    <row r="141" spans="1:10" ht="15" customHeight="1">
      <c r="A141" s="815"/>
      <c r="B141" s="671"/>
      <c r="C141" s="671"/>
      <c r="D141" s="679" t="s">
        <v>396</v>
      </c>
      <c r="E141" s="673"/>
      <c r="F141" s="678"/>
      <c r="G141" s="675"/>
      <c r="H141" s="678"/>
      <c r="I141" s="676"/>
      <c r="J141" s="677">
        <f>SUM(J138:J140)</f>
        <v>1562</v>
      </c>
    </row>
    <row r="142" spans="1:10" ht="15" customHeight="1">
      <c r="A142" s="815"/>
      <c r="B142" s="671"/>
      <c r="C142" s="671"/>
      <c r="D142" s="679" t="s">
        <v>397</v>
      </c>
      <c r="E142" s="673"/>
      <c r="F142" s="678"/>
      <c r="G142" s="675"/>
      <c r="H142" s="678"/>
      <c r="I142" s="676"/>
      <c r="J142" s="680">
        <f>SUM(J141/100)</f>
        <v>15.62</v>
      </c>
    </row>
    <row r="143" spans="1:10" ht="15" customHeight="1">
      <c r="A143" s="815"/>
      <c r="B143" s="671"/>
      <c r="C143" s="671"/>
      <c r="D143" s="679" t="s">
        <v>398</v>
      </c>
      <c r="E143" s="673"/>
      <c r="F143" s="678"/>
      <c r="G143" s="675"/>
      <c r="H143" s="678"/>
      <c r="I143" s="676"/>
      <c r="J143" s="677"/>
    </row>
    <row r="144" spans="1:10" ht="99.75" customHeight="1">
      <c r="A144" s="815"/>
      <c r="B144" s="671" t="s">
        <v>399</v>
      </c>
      <c r="C144" s="675" t="s">
        <v>403</v>
      </c>
      <c r="D144" s="679" t="s">
        <v>888</v>
      </c>
      <c r="E144" s="673">
        <v>1</v>
      </c>
      <c r="F144" s="674" t="s">
        <v>342</v>
      </c>
      <c r="G144" s="675">
        <v>1</v>
      </c>
      <c r="H144" s="674" t="s">
        <v>342</v>
      </c>
      <c r="I144" s="676">
        <v>56</v>
      </c>
      <c r="J144" s="677">
        <f>SUM(E144*I144/G144)</f>
        <v>56</v>
      </c>
    </row>
    <row r="145" spans="1:10" ht="15" customHeight="1">
      <c r="A145" s="815"/>
      <c r="B145" s="671"/>
      <c r="C145" s="671"/>
      <c r="D145" s="679" t="s">
        <v>401</v>
      </c>
      <c r="E145" s="673"/>
      <c r="F145" s="674"/>
      <c r="G145" s="675"/>
      <c r="H145" s="674"/>
      <c r="I145" s="676"/>
      <c r="J145" s="677">
        <f>SUM(J144:J144)</f>
        <v>56</v>
      </c>
    </row>
    <row r="146" spans="1:10" ht="26.4">
      <c r="A146" s="815"/>
      <c r="B146" s="671"/>
      <c r="C146" s="671"/>
      <c r="D146" s="681" t="s">
        <v>348</v>
      </c>
      <c r="E146" s="679"/>
      <c r="F146" s="682"/>
      <c r="G146" s="671"/>
      <c r="H146" s="683"/>
      <c r="I146" s="666"/>
      <c r="J146" s="677">
        <f>ROUNDDOWN(J142+J145,1)</f>
        <v>71.599999999999994</v>
      </c>
    </row>
    <row r="147" spans="1:10" ht="15" customHeight="1">
      <c r="A147" s="815"/>
      <c r="B147" s="684"/>
      <c r="C147" s="684"/>
      <c r="D147" s="685" t="s">
        <v>349</v>
      </c>
      <c r="E147" s="660">
        <v>0.13614999999999999</v>
      </c>
      <c r="F147" s="686"/>
      <c r="G147" s="664"/>
      <c r="H147" s="686"/>
      <c r="I147" s="666"/>
      <c r="J147" s="680">
        <f>J146*$E147</f>
        <v>9.7483399999999989</v>
      </c>
    </row>
    <row r="148" spans="1:10" ht="15" customHeight="1">
      <c r="A148" s="815"/>
      <c r="B148" s="684"/>
      <c r="C148" s="684"/>
      <c r="D148" s="687"/>
      <c r="E148" s="673"/>
      <c r="F148" s="686"/>
      <c r="G148" s="664"/>
      <c r="H148" s="686"/>
      <c r="I148" s="666"/>
      <c r="J148" s="680">
        <f>SUM(J146:J147)</f>
        <v>81.348339999999993</v>
      </c>
    </row>
    <row r="149" spans="1:10" ht="15" customHeight="1">
      <c r="A149" s="815"/>
      <c r="B149" s="684"/>
      <c r="C149" s="684"/>
      <c r="D149" s="685" t="s">
        <v>884</v>
      </c>
      <c r="E149" s="673"/>
      <c r="F149" s="686"/>
      <c r="G149" s="664"/>
      <c r="H149" s="686"/>
      <c r="I149" s="688"/>
      <c r="J149" s="689">
        <f>ROUND(J148,0)</f>
        <v>81</v>
      </c>
    </row>
    <row r="150" spans="1:10" ht="15" customHeight="1">
      <c r="A150" s="815"/>
      <c r="B150" s="684"/>
      <c r="C150" s="684"/>
      <c r="D150" s="685" t="s">
        <v>885</v>
      </c>
      <c r="E150" s="673"/>
      <c r="F150" s="686"/>
      <c r="G150" s="664"/>
      <c r="H150" s="686"/>
      <c r="I150" s="688"/>
      <c r="J150" s="689">
        <f>J174</f>
        <v>92</v>
      </c>
    </row>
    <row r="151" spans="1:10" ht="15" customHeight="1">
      <c r="A151" s="816"/>
      <c r="B151" s="684"/>
      <c r="C151" s="684"/>
      <c r="D151" s="685" t="s">
        <v>886</v>
      </c>
      <c r="E151" s="673"/>
      <c r="F151" s="686"/>
      <c r="G151" s="664"/>
      <c r="H151" s="686"/>
      <c r="I151" s="688"/>
      <c r="J151" s="689">
        <f>J149+J150</f>
        <v>173</v>
      </c>
    </row>
    <row r="152" spans="1:10">
      <c r="A152" s="690"/>
      <c r="B152" s="691"/>
      <c r="C152" s="691"/>
      <c r="D152" s="692"/>
      <c r="E152" s="693"/>
      <c r="F152" s="694"/>
      <c r="G152" s="695"/>
      <c r="H152" s="694"/>
      <c r="I152" s="696"/>
      <c r="J152" s="697"/>
    </row>
    <row r="153" spans="1:10" ht="58.5" customHeight="1">
      <c r="A153" s="815" t="s">
        <v>889</v>
      </c>
      <c r="B153" s="698"/>
      <c r="C153" s="698"/>
      <c r="D153" s="824" t="s">
        <v>405</v>
      </c>
      <c r="E153" s="824"/>
      <c r="F153" s="824"/>
      <c r="G153" s="824"/>
      <c r="H153" s="824"/>
      <c r="I153" s="824"/>
      <c r="J153" s="824"/>
    </row>
    <row r="154" spans="1:10" ht="16.5" customHeight="1">
      <c r="A154" s="815"/>
      <c r="B154" s="671"/>
      <c r="C154" s="671"/>
      <c r="D154" s="681" t="s">
        <v>357</v>
      </c>
      <c r="E154" s="825"/>
      <c r="F154" s="825"/>
      <c r="G154" s="826"/>
      <c r="H154" s="826"/>
      <c r="I154" s="676"/>
      <c r="J154" s="676"/>
    </row>
    <row r="155" spans="1:10" ht="16.5" customHeight="1">
      <c r="A155" s="815"/>
      <c r="B155" s="671">
        <v>1</v>
      </c>
      <c r="C155" s="671"/>
      <c r="D155" s="674" t="s">
        <v>334</v>
      </c>
      <c r="E155" s="673">
        <v>2</v>
      </c>
      <c r="F155" s="678" t="s">
        <v>335</v>
      </c>
      <c r="G155" s="675">
        <v>1</v>
      </c>
      <c r="H155" s="678" t="s">
        <v>335</v>
      </c>
      <c r="I155" s="676">
        <v>660</v>
      </c>
      <c r="J155" s="676">
        <f>SUM(E155*I155/G155)</f>
        <v>1320</v>
      </c>
    </row>
    <row r="156" spans="1:10" ht="16.5" customHeight="1">
      <c r="A156" s="815"/>
      <c r="B156" s="671">
        <v>2</v>
      </c>
      <c r="C156" s="671"/>
      <c r="D156" s="674" t="s">
        <v>371</v>
      </c>
      <c r="E156" s="673">
        <v>2</v>
      </c>
      <c r="F156" s="678" t="s">
        <v>335</v>
      </c>
      <c r="G156" s="675">
        <v>1</v>
      </c>
      <c r="H156" s="678" t="s">
        <v>335</v>
      </c>
      <c r="I156" s="676">
        <v>550</v>
      </c>
      <c r="J156" s="676">
        <f>SUM(E156*I156/G156)</f>
        <v>1100</v>
      </c>
    </row>
    <row r="157" spans="1:10" ht="16.5" customHeight="1">
      <c r="A157" s="815"/>
      <c r="B157" s="671">
        <v>3</v>
      </c>
      <c r="C157" s="671"/>
      <c r="D157" s="674" t="s">
        <v>336</v>
      </c>
      <c r="E157" s="673">
        <v>2</v>
      </c>
      <c r="F157" s="678" t="s">
        <v>335</v>
      </c>
      <c r="G157" s="675">
        <v>1</v>
      </c>
      <c r="H157" s="678" t="s">
        <v>335</v>
      </c>
      <c r="I157" s="676">
        <v>550</v>
      </c>
      <c r="J157" s="676">
        <f>SUM(E157*I157/G157)</f>
        <v>1100</v>
      </c>
    </row>
    <row r="158" spans="1:10" ht="16.5" customHeight="1">
      <c r="A158" s="815"/>
      <c r="B158" s="671">
        <v>4</v>
      </c>
      <c r="C158" s="671"/>
      <c r="D158" s="699" t="s">
        <v>372</v>
      </c>
      <c r="E158" s="673"/>
      <c r="F158" s="678" t="s">
        <v>335</v>
      </c>
      <c r="G158" s="675">
        <v>1</v>
      </c>
      <c r="H158" s="678" t="s">
        <v>335</v>
      </c>
      <c r="I158" s="676">
        <v>580</v>
      </c>
      <c r="J158" s="676">
        <f>SUM(E158*I158/G158)</f>
        <v>0</v>
      </c>
    </row>
    <row r="159" spans="1:10" ht="16.5" customHeight="1">
      <c r="A159" s="815"/>
      <c r="B159" s="684"/>
      <c r="C159" s="684"/>
      <c r="D159" s="700" t="s">
        <v>406</v>
      </c>
      <c r="E159" s="673"/>
      <c r="F159" s="674"/>
      <c r="G159" s="664"/>
      <c r="H159" s="674"/>
      <c r="I159" s="676"/>
      <c r="J159" s="666">
        <f>SUM(J155:J158)</f>
        <v>3520</v>
      </c>
    </row>
    <row r="160" spans="1:10" ht="16.5" customHeight="1">
      <c r="A160" s="815"/>
      <c r="B160" s="671"/>
      <c r="C160" s="671"/>
      <c r="D160" s="700" t="s">
        <v>407</v>
      </c>
      <c r="E160" s="683"/>
      <c r="F160" s="674"/>
      <c r="G160" s="664"/>
      <c r="H160" s="674"/>
      <c r="I160" s="676"/>
      <c r="J160" s="666">
        <f>SUM(J159/100)</f>
        <v>35.200000000000003</v>
      </c>
    </row>
    <row r="161" spans="1:10" ht="16.5" customHeight="1">
      <c r="A161" s="815"/>
      <c r="B161" s="671"/>
      <c r="C161" s="671"/>
      <c r="D161" s="681" t="s">
        <v>338</v>
      </c>
      <c r="E161" s="673"/>
      <c r="F161" s="674"/>
      <c r="G161" s="664"/>
      <c r="H161" s="674"/>
      <c r="I161" s="676"/>
      <c r="J161" s="666"/>
    </row>
    <row r="162" spans="1:10" ht="16.5" customHeight="1">
      <c r="A162" s="815"/>
      <c r="B162" s="671" t="s">
        <v>374</v>
      </c>
      <c r="C162" s="671"/>
      <c r="D162" s="674" t="s">
        <v>388</v>
      </c>
      <c r="E162" s="673">
        <v>25</v>
      </c>
      <c r="F162" s="678" t="s">
        <v>408</v>
      </c>
      <c r="G162" s="675">
        <v>1</v>
      </c>
      <c r="H162" s="678" t="s">
        <v>191</v>
      </c>
      <c r="I162" s="676">
        <v>9</v>
      </c>
      <c r="J162" s="676">
        <f t="shared" ref="J162:J168" si="0">SUM(E162*I162/G162)</f>
        <v>225</v>
      </c>
    </row>
    <row r="163" spans="1:10" ht="16.5" customHeight="1">
      <c r="A163" s="815"/>
      <c r="B163" s="671" t="s">
        <v>409</v>
      </c>
      <c r="C163" s="671"/>
      <c r="D163" s="679" t="s">
        <v>410</v>
      </c>
      <c r="E163" s="673">
        <v>200</v>
      </c>
      <c r="F163" s="678" t="s">
        <v>0</v>
      </c>
      <c r="G163" s="675">
        <v>100</v>
      </c>
      <c r="H163" s="678" t="s">
        <v>0</v>
      </c>
      <c r="I163" s="676">
        <v>43</v>
      </c>
      <c r="J163" s="676">
        <f t="shared" si="0"/>
        <v>86</v>
      </c>
    </row>
    <row r="164" spans="1:10" ht="16.5" customHeight="1">
      <c r="A164" s="815"/>
      <c r="B164" s="671" t="s">
        <v>411</v>
      </c>
      <c r="C164" s="671" t="s">
        <v>359</v>
      </c>
      <c r="D164" s="679" t="s">
        <v>412</v>
      </c>
      <c r="E164" s="673">
        <v>200</v>
      </c>
      <c r="F164" s="678" t="s">
        <v>0</v>
      </c>
      <c r="G164" s="675">
        <v>100</v>
      </c>
      <c r="H164" s="678" t="s">
        <v>0</v>
      </c>
      <c r="I164" s="676">
        <v>128</v>
      </c>
      <c r="J164" s="676">
        <f t="shared" si="0"/>
        <v>256</v>
      </c>
    </row>
    <row r="165" spans="1:10">
      <c r="A165" s="815"/>
      <c r="B165" s="671" t="s">
        <v>413</v>
      </c>
      <c r="C165" s="671" t="s">
        <v>368</v>
      </c>
      <c r="D165" s="679" t="s">
        <v>414</v>
      </c>
      <c r="E165" s="673">
        <v>200</v>
      </c>
      <c r="F165" s="678" t="s">
        <v>0</v>
      </c>
      <c r="G165" s="675">
        <v>100</v>
      </c>
      <c r="H165" s="678" t="s">
        <v>0</v>
      </c>
      <c r="I165" s="676">
        <v>279</v>
      </c>
      <c r="J165" s="676">
        <f t="shared" si="0"/>
        <v>558</v>
      </c>
    </row>
    <row r="166" spans="1:10" ht="26.4">
      <c r="A166" s="815"/>
      <c r="B166" s="701" t="s">
        <v>415</v>
      </c>
      <c r="C166" s="671" t="s">
        <v>368</v>
      </c>
      <c r="D166" s="679" t="s">
        <v>416</v>
      </c>
      <c r="E166" s="673">
        <v>12</v>
      </c>
      <c r="F166" s="678" t="s">
        <v>0</v>
      </c>
      <c r="G166" s="675">
        <v>1</v>
      </c>
      <c r="H166" s="678" t="s">
        <v>0</v>
      </c>
      <c r="I166" s="676">
        <v>25</v>
      </c>
      <c r="J166" s="676">
        <f t="shared" si="0"/>
        <v>300</v>
      </c>
    </row>
    <row r="167" spans="1:10" ht="26.4">
      <c r="A167" s="815"/>
      <c r="B167" s="671" t="s">
        <v>417</v>
      </c>
      <c r="C167" s="671" t="s">
        <v>368</v>
      </c>
      <c r="D167" s="679" t="s">
        <v>418</v>
      </c>
      <c r="E167" s="673">
        <v>12</v>
      </c>
      <c r="F167" s="678" t="s">
        <v>0</v>
      </c>
      <c r="G167" s="675">
        <v>1</v>
      </c>
      <c r="H167" s="678" t="s">
        <v>0</v>
      </c>
      <c r="I167" s="676">
        <v>10</v>
      </c>
      <c r="J167" s="676">
        <f t="shared" si="0"/>
        <v>120</v>
      </c>
    </row>
    <row r="168" spans="1:10" ht="39.6">
      <c r="A168" s="815"/>
      <c r="B168" s="671" t="s">
        <v>419</v>
      </c>
      <c r="C168" s="675" t="s">
        <v>368</v>
      </c>
      <c r="D168" s="679" t="s">
        <v>420</v>
      </c>
      <c r="E168" s="673">
        <v>100</v>
      </c>
      <c r="F168" s="678" t="s">
        <v>341</v>
      </c>
      <c r="G168" s="675">
        <v>1</v>
      </c>
      <c r="H168" s="678" t="s">
        <v>341</v>
      </c>
      <c r="I168" s="676">
        <v>30</v>
      </c>
      <c r="J168" s="676">
        <f t="shared" si="0"/>
        <v>3000</v>
      </c>
    </row>
    <row r="169" spans="1:10" ht="15" customHeight="1">
      <c r="A169" s="815"/>
      <c r="B169" s="684"/>
      <c r="C169" s="684"/>
      <c r="D169" s="700" t="s">
        <v>421</v>
      </c>
      <c r="E169" s="673"/>
      <c r="F169" s="678"/>
      <c r="G169" s="675"/>
      <c r="H169" s="678"/>
      <c r="I169" s="676"/>
      <c r="J169" s="666">
        <f>SUM(J162:J168)</f>
        <v>4545</v>
      </c>
    </row>
    <row r="170" spans="1:10" ht="15" customHeight="1">
      <c r="A170" s="815"/>
      <c r="B170" s="671"/>
      <c r="C170" s="671"/>
      <c r="D170" s="700" t="s">
        <v>422</v>
      </c>
      <c r="E170" s="683"/>
      <c r="F170" s="678"/>
      <c r="G170" s="675"/>
      <c r="H170" s="678"/>
      <c r="I170" s="676"/>
      <c r="J170" s="666">
        <f>SUM(J169/100)</f>
        <v>45.45</v>
      </c>
    </row>
    <row r="171" spans="1:10" ht="26.4">
      <c r="A171" s="815"/>
      <c r="B171" s="684"/>
      <c r="C171" s="684"/>
      <c r="D171" s="681" t="s">
        <v>348</v>
      </c>
      <c r="E171" s="700"/>
      <c r="F171" s="662"/>
      <c r="G171" s="684"/>
      <c r="H171" s="662"/>
      <c r="I171" s="676"/>
      <c r="J171" s="680">
        <f>ROUNDDOWN(J160+J170,1)</f>
        <v>80.599999999999994</v>
      </c>
    </row>
    <row r="172" spans="1:10" ht="15" customHeight="1">
      <c r="A172" s="815"/>
      <c r="B172" s="684"/>
      <c r="C172" s="684"/>
      <c r="D172" s="685" t="s">
        <v>349</v>
      </c>
      <c r="E172" s="660">
        <v>0.13614999999999999</v>
      </c>
      <c r="F172" s="686"/>
      <c r="G172" s="664"/>
      <c r="H172" s="686"/>
      <c r="I172" s="666"/>
      <c r="J172" s="680">
        <f>J171*E172</f>
        <v>10.97369</v>
      </c>
    </row>
    <row r="173" spans="1:10" ht="15" customHeight="1">
      <c r="A173" s="815"/>
      <c r="B173" s="684"/>
      <c r="C173" s="684"/>
      <c r="D173" s="687"/>
      <c r="E173" s="673"/>
      <c r="F173" s="686"/>
      <c r="G173" s="664"/>
      <c r="H173" s="686"/>
      <c r="I173" s="666"/>
      <c r="J173" s="680">
        <f>SUM(J171:J172)</f>
        <v>91.573689999999999</v>
      </c>
    </row>
    <row r="174" spans="1:10" ht="15" customHeight="1">
      <c r="A174" s="816"/>
      <c r="B174" s="684"/>
      <c r="C174" s="684"/>
      <c r="D174" s="685" t="s">
        <v>402</v>
      </c>
      <c r="E174" s="673"/>
      <c r="F174" s="686"/>
      <c r="G174" s="664"/>
      <c r="H174" s="686"/>
      <c r="I174" s="688"/>
      <c r="J174" s="680">
        <f>ROUND(J173,0)</f>
        <v>92</v>
      </c>
    </row>
    <row r="175" spans="1:10">
      <c r="A175" s="615"/>
      <c r="B175" s="616"/>
      <c r="C175" s="616"/>
      <c r="D175" s="617"/>
      <c r="E175" s="618"/>
      <c r="F175" s="619"/>
      <c r="G175" s="620"/>
      <c r="H175" s="619"/>
      <c r="I175" s="621"/>
      <c r="J175" s="622"/>
    </row>
    <row r="176" spans="1:10" ht="28.5" customHeight="1">
      <c r="A176" s="814">
        <v>69</v>
      </c>
      <c r="B176" s="670"/>
      <c r="C176" s="670"/>
      <c r="D176" s="817" t="s">
        <v>890</v>
      </c>
      <c r="E176" s="817"/>
      <c r="F176" s="817"/>
      <c r="G176" s="817"/>
      <c r="H176" s="817"/>
      <c r="I176" s="817"/>
      <c r="J176" s="817"/>
    </row>
    <row r="177" spans="1:10" ht="15" customHeight="1">
      <c r="A177" s="815"/>
      <c r="B177" s="671"/>
      <c r="C177" s="671"/>
      <c r="D177" s="672" t="s">
        <v>395</v>
      </c>
      <c r="E177" s="673"/>
      <c r="F177" s="674"/>
      <c r="G177" s="675"/>
      <c r="H177" s="674"/>
      <c r="I177" s="676"/>
      <c r="J177" s="677"/>
    </row>
    <row r="178" spans="1:10" ht="15" customHeight="1">
      <c r="A178" s="815"/>
      <c r="B178" s="671">
        <v>1</v>
      </c>
      <c r="C178" s="671"/>
      <c r="D178" s="674" t="s">
        <v>334</v>
      </c>
      <c r="E178" s="673">
        <v>0.7</v>
      </c>
      <c r="F178" s="678" t="s">
        <v>335</v>
      </c>
      <c r="G178" s="675">
        <v>1</v>
      </c>
      <c r="H178" s="678" t="s">
        <v>335</v>
      </c>
      <c r="I178" s="676">
        <v>660</v>
      </c>
      <c r="J178" s="677">
        <f>SUM(E178*I178/G178)</f>
        <v>461.99999999999994</v>
      </c>
    </row>
    <row r="179" spans="1:10" ht="15" customHeight="1">
      <c r="A179" s="815"/>
      <c r="B179" s="671">
        <v>2</v>
      </c>
      <c r="C179" s="671"/>
      <c r="D179" s="674" t="s">
        <v>371</v>
      </c>
      <c r="E179" s="673">
        <v>1</v>
      </c>
      <c r="F179" s="678" t="s">
        <v>335</v>
      </c>
      <c r="G179" s="675">
        <v>1</v>
      </c>
      <c r="H179" s="678" t="s">
        <v>335</v>
      </c>
      <c r="I179" s="676">
        <v>550</v>
      </c>
      <c r="J179" s="677">
        <f>SUM(E179*I179/G179)</f>
        <v>550</v>
      </c>
    </row>
    <row r="180" spans="1:10" ht="15" customHeight="1">
      <c r="A180" s="815"/>
      <c r="B180" s="671">
        <v>3</v>
      </c>
      <c r="C180" s="671"/>
      <c r="D180" s="674" t="s">
        <v>336</v>
      </c>
      <c r="E180" s="673">
        <v>1</v>
      </c>
      <c r="F180" s="678" t="s">
        <v>335</v>
      </c>
      <c r="G180" s="675">
        <v>1</v>
      </c>
      <c r="H180" s="678" t="s">
        <v>335</v>
      </c>
      <c r="I180" s="676">
        <v>550</v>
      </c>
      <c r="J180" s="676">
        <f>SUM(E180*I180/G180)</f>
        <v>550</v>
      </c>
    </row>
    <row r="181" spans="1:10" ht="15" customHeight="1">
      <c r="A181" s="815"/>
      <c r="B181" s="671"/>
      <c r="C181" s="671"/>
      <c r="D181" s="679" t="s">
        <v>396</v>
      </c>
      <c r="E181" s="673"/>
      <c r="F181" s="678"/>
      <c r="G181" s="675"/>
      <c r="H181" s="678"/>
      <c r="I181" s="676"/>
      <c r="J181" s="677">
        <f>SUM(J178:J180)</f>
        <v>1562</v>
      </c>
    </row>
    <row r="182" spans="1:10" ht="15" customHeight="1">
      <c r="A182" s="815"/>
      <c r="B182" s="671"/>
      <c r="C182" s="671"/>
      <c r="D182" s="679" t="s">
        <v>397</v>
      </c>
      <c r="E182" s="673"/>
      <c r="F182" s="678"/>
      <c r="G182" s="675"/>
      <c r="H182" s="678"/>
      <c r="I182" s="676"/>
      <c r="J182" s="680">
        <f>SUM(J181/100)</f>
        <v>15.62</v>
      </c>
    </row>
    <row r="183" spans="1:10" ht="15" customHeight="1">
      <c r="A183" s="815"/>
      <c r="B183" s="671"/>
      <c r="C183" s="671"/>
      <c r="D183" s="679" t="s">
        <v>398</v>
      </c>
      <c r="E183" s="673"/>
      <c r="F183" s="678"/>
      <c r="G183" s="675"/>
      <c r="H183" s="678"/>
      <c r="I183" s="676"/>
      <c r="J183" s="677"/>
    </row>
    <row r="184" spans="1:10" ht="145.19999999999999">
      <c r="A184" s="815"/>
      <c r="B184" s="671" t="s">
        <v>399</v>
      </c>
      <c r="C184" s="675" t="s">
        <v>891</v>
      </c>
      <c r="D184" s="679" t="s">
        <v>404</v>
      </c>
      <c r="E184" s="673">
        <v>1</v>
      </c>
      <c r="F184" s="674" t="s">
        <v>342</v>
      </c>
      <c r="G184" s="675">
        <v>1</v>
      </c>
      <c r="H184" s="674" t="s">
        <v>342</v>
      </c>
      <c r="I184" s="676">
        <v>99</v>
      </c>
      <c r="J184" s="677">
        <f>SUM(E184*I184/G184)</f>
        <v>99</v>
      </c>
    </row>
    <row r="185" spans="1:10" ht="15" customHeight="1">
      <c r="A185" s="815"/>
      <c r="B185" s="671"/>
      <c r="C185" s="671"/>
      <c r="D185" s="679" t="s">
        <v>401</v>
      </c>
      <c r="E185" s="673"/>
      <c r="F185" s="674"/>
      <c r="G185" s="675"/>
      <c r="H185" s="674"/>
      <c r="I185" s="676"/>
      <c r="J185" s="677">
        <f>SUM(J184:J184)</f>
        <v>99</v>
      </c>
    </row>
    <row r="186" spans="1:10" ht="26.4">
      <c r="A186" s="815"/>
      <c r="B186" s="671"/>
      <c r="C186" s="671"/>
      <c r="D186" s="681" t="s">
        <v>348</v>
      </c>
      <c r="E186" s="679"/>
      <c r="F186" s="682"/>
      <c r="G186" s="671"/>
      <c r="H186" s="683"/>
      <c r="I186" s="666"/>
      <c r="J186" s="677">
        <f>ROUNDDOWN(J182+J185,1)</f>
        <v>114.6</v>
      </c>
    </row>
    <row r="187" spans="1:10" ht="15" customHeight="1">
      <c r="A187" s="815"/>
      <c r="B187" s="684"/>
      <c r="C187" s="684"/>
      <c r="D187" s="685" t="s">
        <v>349</v>
      </c>
      <c r="E187" s="660">
        <v>0.13614999999999999</v>
      </c>
      <c r="F187" s="686"/>
      <c r="G187" s="664"/>
      <c r="H187" s="686"/>
      <c r="I187" s="666"/>
      <c r="J187" s="680">
        <f>J186*$E187</f>
        <v>15.602789999999999</v>
      </c>
    </row>
    <row r="188" spans="1:10" ht="15" customHeight="1">
      <c r="A188" s="815"/>
      <c r="B188" s="684"/>
      <c r="C188" s="684"/>
      <c r="D188" s="687"/>
      <c r="E188" s="673"/>
      <c r="F188" s="686"/>
      <c r="G188" s="664"/>
      <c r="H188" s="686"/>
      <c r="I188" s="666"/>
      <c r="J188" s="680">
        <f>SUM(J186:J187)</f>
        <v>130.20278999999999</v>
      </c>
    </row>
    <row r="189" spans="1:10" ht="15" customHeight="1">
      <c r="A189" s="816"/>
      <c r="B189" s="684"/>
      <c r="C189" s="684"/>
      <c r="D189" s="685" t="s">
        <v>402</v>
      </c>
      <c r="E189" s="673"/>
      <c r="F189" s="686"/>
      <c r="G189" s="664"/>
      <c r="H189" s="686"/>
      <c r="I189" s="688"/>
      <c r="J189" s="689">
        <f>ROUND(J188,0)</f>
        <v>130</v>
      </c>
    </row>
    <row r="190" spans="1:10" ht="7.5" customHeight="1"/>
    <row r="192" spans="1:10" ht="39.75" customHeight="1">
      <c r="A192" s="827">
        <v>70</v>
      </c>
      <c r="B192" s="703"/>
      <c r="C192" s="703"/>
      <c r="D192" s="828" t="s">
        <v>892</v>
      </c>
      <c r="E192" s="828"/>
      <c r="F192" s="828"/>
      <c r="G192" s="828"/>
      <c r="H192" s="828"/>
      <c r="I192" s="828"/>
      <c r="J192" s="828"/>
    </row>
    <row r="193" spans="1:10" ht="15" customHeight="1">
      <c r="A193" s="827"/>
      <c r="B193" s="705"/>
      <c r="C193" s="705"/>
      <c r="D193" s="706" t="s">
        <v>378</v>
      </c>
      <c r="E193" s="707"/>
      <c r="F193" s="708"/>
      <c r="G193" s="709"/>
      <c r="H193" s="708"/>
      <c r="I193" s="710"/>
      <c r="J193" s="711"/>
    </row>
    <row r="194" spans="1:10" ht="15" customHeight="1">
      <c r="A194" s="827"/>
      <c r="B194" s="712">
        <v>1</v>
      </c>
      <c r="C194" s="712"/>
      <c r="D194" s="704" t="s">
        <v>334</v>
      </c>
      <c r="E194" s="713">
        <v>0.25</v>
      </c>
      <c r="F194" s="714" t="s">
        <v>335</v>
      </c>
      <c r="G194" s="715">
        <v>1</v>
      </c>
      <c r="H194" s="714" t="s">
        <v>335</v>
      </c>
      <c r="I194" s="716">
        <v>660</v>
      </c>
      <c r="J194" s="717">
        <f>SUM(E194*I194/G194)</f>
        <v>165</v>
      </c>
    </row>
    <row r="195" spans="1:10" ht="15" customHeight="1">
      <c r="A195" s="827"/>
      <c r="B195" s="712">
        <v>2</v>
      </c>
      <c r="C195" s="712"/>
      <c r="D195" s="704" t="s">
        <v>371</v>
      </c>
      <c r="E195" s="713">
        <v>0.25</v>
      </c>
      <c r="F195" s="714" t="s">
        <v>335</v>
      </c>
      <c r="G195" s="715">
        <v>1</v>
      </c>
      <c r="H195" s="714" t="s">
        <v>335</v>
      </c>
      <c r="I195" s="716">
        <v>550</v>
      </c>
      <c r="J195" s="717">
        <f>SUM(E195*I195/G195)</f>
        <v>137.5</v>
      </c>
    </row>
    <row r="196" spans="1:10" ht="15" customHeight="1">
      <c r="A196" s="827"/>
      <c r="B196" s="705">
        <v>3</v>
      </c>
      <c r="C196" s="705"/>
      <c r="D196" s="718" t="s">
        <v>372</v>
      </c>
      <c r="E196" s="713">
        <v>0.15</v>
      </c>
      <c r="F196" s="714" t="s">
        <v>335</v>
      </c>
      <c r="G196" s="715">
        <v>1</v>
      </c>
      <c r="H196" s="714" t="s">
        <v>335</v>
      </c>
      <c r="I196" s="716">
        <v>580</v>
      </c>
      <c r="J196" s="717">
        <f>SUM(E196*I196/G196)</f>
        <v>87</v>
      </c>
    </row>
    <row r="197" spans="1:10" ht="26.4">
      <c r="A197" s="827"/>
      <c r="B197" s="705"/>
      <c r="C197" s="705"/>
      <c r="D197" s="719" t="s">
        <v>893</v>
      </c>
      <c r="E197" s="707"/>
      <c r="F197" s="720"/>
      <c r="G197" s="709"/>
      <c r="H197" s="720"/>
      <c r="I197" s="710"/>
      <c r="J197" s="711">
        <f>SUM(J194:J196)</f>
        <v>389.5</v>
      </c>
    </row>
    <row r="198" spans="1:10" ht="15" customHeight="1">
      <c r="A198" s="827"/>
      <c r="B198" s="703"/>
      <c r="C198" s="703"/>
      <c r="D198" s="706" t="s">
        <v>379</v>
      </c>
      <c r="E198" s="713"/>
      <c r="F198" s="714"/>
      <c r="G198" s="715"/>
      <c r="H198" s="714"/>
      <c r="I198" s="716"/>
      <c r="J198" s="717"/>
    </row>
    <row r="199" spans="1:10" ht="26.4">
      <c r="A199" s="827"/>
      <c r="B199" s="712" t="s">
        <v>894</v>
      </c>
      <c r="C199" s="715" t="s">
        <v>368</v>
      </c>
      <c r="D199" s="721" t="s">
        <v>895</v>
      </c>
      <c r="E199" s="722">
        <v>1</v>
      </c>
      <c r="F199" s="704" t="s">
        <v>0</v>
      </c>
      <c r="G199" s="715">
        <v>1</v>
      </c>
      <c r="H199" s="704" t="s">
        <v>7</v>
      </c>
      <c r="I199" s="713">
        <v>614</v>
      </c>
      <c r="J199" s="717">
        <f>SUM(E199*I199/G199)</f>
        <v>614</v>
      </c>
    </row>
    <row r="200" spans="1:10" ht="26.4">
      <c r="A200" s="827"/>
      <c r="B200" s="712" t="s">
        <v>896</v>
      </c>
      <c r="C200" s="723" t="s">
        <v>425</v>
      </c>
      <c r="D200" s="721" t="s">
        <v>897</v>
      </c>
      <c r="E200" s="722">
        <v>1</v>
      </c>
      <c r="F200" s="704" t="s">
        <v>0</v>
      </c>
      <c r="G200" s="715">
        <v>1</v>
      </c>
      <c r="H200" s="704" t="s">
        <v>7</v>
      </c>
      <c r="I200" s="716">
        <v>2651</v>
      </c>
      <c r="J200" s="717">
        <f>SUM(E200*I200/G200)</f>
        <v>2651</v>
      </c>
    </row>
    <row r="201" spans="1:10" ht="15" customHeight="1">
      <c r="A201" s="827"/>
      <c r="B201" s="712" t="s">
        <v>374</v>
      </c>
      <c r="C201" s="715"/>
      <c r="D201" s="704" t="s">
        <v>388</v>
      </c>
      <c r="E201" s="713">
        <v>5</v>
      </c>
      <c r="F201" s="704" t="s">
        <v>191</v>
      </c>
      <c r="G201" s="715">
        <v>1</v>
      </c>
      <c r="H201" s="704" t="s">
        <v>191</v>
      </c>
      <c r="I201" s="716">
        <v>9</v>
      </c>
      <c r="J201" s="717">
        <f>SUM(E201*I201/G201)</f>
        <v>45</v>
      </c>
    </row>
    <row r="202" spans="1:10" ht="26.4">
      <c r="A202" s="827"/>
      <c r="B202" s="724"/>
      <c r="C202" s="724"/>
      <c r="D202" s="719" t="s">
        <v>898</v>
      </c>
      <c r="E202" s="707"/>
      <c r="F202" s="706"/>
      <c r="G202" s="709"/>
      <c r="H202" s="708"/>
      <c r="I202" s="710"/>
      <c r="J202" s="711">
        <f>SUM(J199:J201)</f>
        <v>3310</v>
      </c>
    </row>
    <row r="203" spans="1:10" ht="26.4">
      <c r="A203" s="827"/>
      <c r="B203" s="705"/>
      <c r="C203" s="705"/>
      <c r="D203" s="706" t="s">
        <v>899</v>
      </c>
      <c r="E203" s="725"/>
      <c r="F203" s="706"/>
      <c r="G203" s="709"/>
      <c r="H203" s="708"/>
      <c r="I203" s="710"/>
      <c r="J203" s="711">
        <f>J197+J202</f>
        <v>3699.5</v>
      </c>
    </row>
    <row r="204" spans="1:10" ht="15" customHeight="1">
      <c r="A204" s="827"/>
      <c r="B204" s="705"/>
      <c r="C204" s="705"/>
      <c r="D204" s="726" t="s">
        <v>349</v>
      </c>
      <c r="E204" s="727">
        <v>0.13614999999999999</v>
      </c>
      <c r="F204" s="720"/>
      <c r="G204" s="709"/>
      <c r="H204" s="720"/>
      <c r="I204" s="710"/>
      <c r="J204" s="711">
        <f>J203*$E204</f>
        <v>503.68692499999997</v>
      </c>
    </row>
    <row r="205" spans="1:10" ht="15" customHeight="1">
      <c r="A205" s="827"/>
      <c r="B205" s="705"/>
      <c r="C205" s="705"/>
      <c r="D205" s="728"/>
      <c r="E205" s="707"/>
      <c r="F205" s="720"/>
      <c r="G205" s="709"/>
      <c r="H205" s="720"/>
      <c r="I205" s="710"/>
      <c r="J205" s="711">
        <f>SUM(J203:J204)</f>
        <v>4203.186925</v>
      </c>
    </row>
    <row r="206" spans="1:10" ht="15" customHeight="1">
      <c r="A206" s="827"/>
      <c r="B206" s="712"/>
      <c r="C206" s="712"/>
      <c r="D206" s="726" t="s">
        <v>350</v>
      </c>
      <c r="E206" s="707"/>
      <c r="F206" s="720"/>
      <c r="G206" s="709"/>
      <c r="H206" s="720"/>
      <c r="I206" s="729"/>
      <c r="J206" s="730">
        <f>ROUND(J205,0)</f>
        <v>4203</v>
      </c>
    </row>
    <row r="208" spans="1:10" ht="127.5" customHeight="1">
      <c r="A208" s="829">
        <v>75</v>
      </c>
      <c r="B208" s="830" t="s">
        <v>900</v>
      </c>
      <c r="C208" s="831"/>
      <c r="D208" s="831"/>
      <c r="E208" s="831"/>
      <c r="F208" s="831"/>
      <c r="G208" s="831"/>
      <c r="H208" s="831"/>
      <c r="I208" s="831"/>
      <c r="J208" s="832"/>
    </row>
    <row r="209" spans="1:10" ht="44.55" customHeight="1">
      <c r="A209" s="829"/>
      <c r="B209" s="833" t="s">
        <v>864</v>
      </c>
      <c r="C209" s="833"/>
      <c r="D209" s="466">
        <v>1</v>
      </c>
      <c r="E209" s="731">
        <v>256450</v>
      </c>
      <c r="F209" s="466"/>
      <c r="G209" s="467"/>
      <c r="H209" s="466">
        <v>1</v>
      </c>
      <c r="I209" s="467" t="s">
        <v>443</v>
      </c>
      <c r="J209" s="468">
        <f>IF(F209="",D209*E209,(C209*E209/F209))</f>
        <v>256450</v>
      </c>
    </row>
    <row r="210" spans="1:10" ht="45" customHeight="1">
      <c r="A210" s="829"/>
      <c r="B210" s="833" t="str">
        <f>[166]Input!$C$48</f>
        <v>Overheads &amp; Contractors Profit @ 13.615%</v>
      </c>
      <c r="C210" s="833"/>
      <c r="D210" s="469">
        <v>0.13614999999999999</v>
      </c>
      <c r="E210" s="731">
        <f>J209</f>
        <v>256450</v>
      </c>
      <c r="F210" s="466"/>
      <c r="G210" s="467"/>
      <c r="H210" s="732"/>
      <c r="I210" s="732"/>
      <c r="J210" s="468">
        <f>IF(F210="",D210*E210,(D210*E210/F210))</f>
        <v>34915.667499999996</v>
      </c>
    </row>
    <row r="211" spans="1:10" ht="27.6">
      <c r="A211" s="829"/>
      <c r="B211" s="490" t="s">
        <v>865</v>
      </c>
      <c r="C211" s="470"/>
      <c r="D211" s="471"/>
      <c r="E211" s="470"/>
      <c r="F211" s="470"/>
      <c r="G211" s="471"/>
      <c r="H211" s="732"/>
      <c r="I211" s="732"/>
      <c r="J211" s="401">
        <f>SUM(J209:J210)</f>
        <v>291365.66749999998</v>
      </c>
    </row>
    <row r="212" spans="1:10">
      <c r="A212" s="829"/>
      <c r="B212" s="491"/>
      <c r="C212" s="470"/>
      <c r="D212" s="471"/>
      <c r="E212" s="470"/>
      <c r="F212" s="782" t="s">
        <v>453</v>
      </c>
      <c r="G212" s="782"/>
      <c r="H212" s="732"/>
      <c r="I212" s="732"/>
      <c r="J212" s="733">
        <f>ROUND(J211,0)</f>
        <v>291366</v>
      </c>
    </row>
  </sheetData>
  <mergeCells count="39">
    <mergeCell ref="A192:A206"/>
    <mergeCell ref="D192:J192"/>
    <mergeCell ref="A208:A212"/>
    <mergeCell ref="B208:J208"/>
    <mergeCell ref="B209:C209"/>
    <mergeCell ref="B210:C210"/>
    <mergeCell ref="F212:G212"/>
    <mergeCell ref="A153:A174"/>
    <mergeCell ref="D153:J153"/>
    <mergeCell ref="E154:F154"/>
    <mergeCell ref="G154:H154"/>
    <mergeCell ref="A176:A189"/>
    <mergeCell ref="D176:J176"/>
    <mergeCell ref="A136:A151"/>
    <mergeCell ref="D136:J136"/>
    <mergeCell ref="A75:A81"/>
    <mergeCell ref="D75:J75"/>
    <mergeCell ref="A84:A95"/>
    <mergeCell ref="D84:J84"/>
    <mergeCell ref="A98:A113"/>
    <mergeCell ref="D98:J98"/>
    <mergeCell ref="A115:A117"/>
    <mergeCell ref="D115:J115"/>
    <mergeCell ref="B116:C116"/>
    <mergeCell ref="A119:A134"/>
    <mergeCell ref="D119:J119"/>
    <mergeCell ref="A37:A41"/>
    <mergeCell ref="D37:J37"/>
    <mergeCell ref="A43:A57"/>
    <mergeCell ref="D43:J43"/>
    <mergeCell ref="A59:A72"/>
    <mergeCell ref="D59:J59"/>
    <mergeCell ref="A24:A35"/>
    <mergeCell ref="D24:J24"/>
    <mergeCell ref="A1:J1"/>
    <mergeCell ref="A3:A16"/>
    <mergeCell ref="D3:J3"/>
    <mergeCell ref="A18:A22"/>
    <mergeCell ref="D18:J18"/>
  </mergeCells>
  <pageMargins left="0.70866141732283472" right="0.27559055118110237" top="0.55118110236220474" bottom="0.74803149606299213" header="0.31496062992125984" footer="0.31496062992125984"/>
  <pageSetup paperSize="9" scale="88" orientation="portrait" r:id="rId1"/>
  <rowBreaks count="5" manualBreakCount="5">
    <brk id="36" max="9" man="1"/>
    <brk id="74" max="9" man="1"/>
    <brk id="113" max="9" man="1"/>
    <brk id="151" max="9" man="1"/>
    <brk id="190" max="9"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vt:i4>
      </vt:variant>
    </vt:vector>
  </HeadingPairs>
  <TitlesOfParts>
    <vt:vector size="16" baseType="lpstr">
      <vt:lpstr>seignorage</vt:lpstr>
      <vt:lpstr>Revised Estimate-SECTIONS</vt:lpstr>
      <vt:lpstr>Annexure-1</vt:lpstr>
      <vt:lpstr>GA</vt:lpstr>
      <vt:lpstr>ABSTRACT-1</vt:lpstr>
      <vt:lpstr>C-DATAS</vt:lpstr>
      <vt:lpstr>ELE-Datas</vt:lpstr>
      <vt:lpstr>'ABSTRACT-1'!Print_Area</vt:lpstr>
      <vt:lpstr>'Annexure-1'!Print_Area</vt:lpstr>
      <vt:lpstr>'C-DATAS'!Print_Area</vt:lpstr>
      <vt:lpstr>'ELE-Datas'!Print_Area</vt:lpstr>
      <vt:lpstr>GA!Print_Area</vt:lpstr>
      <vt:lpstr>'Revised Estimate-SECTIONS'!Print_Area</vt:lpstr>
      <vt:lpstr>seignorage!Print_Area</vt:lpstr>
      <vt:lpstr>'Revised Estimate-SECTIONS'!Print_Titles</vt:lpstr>
      <vt:lpstr>seignorage!Print_Titles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Microsoft Word - VOL-II TED for IVF Centres Dt 03042023</dc:title>
  <dc:creator>PAUL DEE</dc:creator>
  <cp:lastModifiedBy>shiva manohar</cp:lastModifiedBy>
  <cp:lastPrinted>2024-04-29T07:55:42Z</cp:lastPrinted>
  <dcterms:created xsi:type="dcterms:W3CDTF">2023-08-28T09:14:44Z</dcterms:created>
  <dcterms:modified xsi:type="dcterms:W3CDTF">2024-05-15T06:47:41Z</dcterms:modified>
</cp:coreProperties>
</file>