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codeName="ThisWorkbook" defaultThemeVersion="124226"/>
  <mc:AlternateContent xmlns:mc="http://schemas.openxmlformats.org/markup-compatibility/2006">
    <mc:Choice Requires="x15">
      <x15ac:absPath xmlns:x15ac="http://schemas.microsoft.com/office/spreadsheetml/2010/11/ac" url="C:\Asta\IVF\RE\IVF-GANDHI\"/>
    </mc:Choice>
  </mc:AlternateContent>
  <xr:revisionPtr revIDLastSave="0" documentId="13_ncr:1_{60D47DBC-2EF1-4185-B308-0639F9428A48}" xr6:coauthVersionLast="47" xr6:coauthVersionMax="47" xr10:uidLastSave="{00000000-0000-0000-0000-000000000000}"/>
  <bookViews>
    <workbookView xWindow="-108" yWindow="-108" windowWidth="23256" windowHeight="12456" activeTab="8" xr2:uid="{00000000-000D-0000-FFFF-FFFF00000000}"/>
  </bookViews>
  <sheets>
    <sheet name="EQP" sheetId="1" r:id="rId1"/>
    <sheet name="CIVIL" sheetId="2" r:id="rId2"/>
    <sheet name="ELECTRICAL" sheetId="4" r:id="rId3"/>
    <sheet name="PLUMBING" sheetId="3" r:id="rId4"/>
    <sheet name="FF" sheetId="5" r:id="rId5"/>
    <sheet name="AC" sheetId="6" r:id="rId6"/>
    <sheet name="MGPS" sheetId="7" r:id="rId7"/>
    <sheet name="MGPS (2)" sheetId="9" r:id="rId8"/>
    <sheet name="INTERIORS" sheetId="8" r:id="rId9"/>
  </sheets>
  <definedNames>
    <definedName name="_xlnm.Print_Area" localSheetId="5">AC!$A$1:$N$19</definedName>
    <definedName name="_xlnm.Print_Area" localSheetId="1">CIVIL!$A$1:$N$20</definedName>
    <definedName name="_xlnm.Print_Area" localSheetId="2">ELECTRICAL!$A$1:$N$26</definedName>
    <definedName name="_xlnm.Print_Area" localSheetId="8">INTERIORS!$A$1:$N$36</definedName>
    <definedName name="_xlnm.Print_Titles" localSheetId="1">CIVIL!$3:$4</definedName>
    <definedName name="_xlnm.Print_Titles" localSheetId="2">ELECTRICAL!$3:$4</definedName>
    <definedName name="_xlnm.Print_Titles" localSheetId="0">EQP!$3:$4</definedName>
    <definedName name="_xlnm.Print_Titles" localSheetId="6">MGPS!$3:$4</definedName>
    <definedName name="_xlnm.Print_Titles" localSheetId="7">'MGPS (2)'!$3:$4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 i="9" l="1"/>
  <c r="J14" i="9"/>
  <c r="F14" i="9"/>
  <c r="N13" i="9"/>
  <c r="J13" i="9"/>
  <c r="F13" i="9"/>
  <c r="N12" i="9"/>
  <c r="J12" i="9"/>
  <c r="F12" i="9"/>
  <c r="N11" i="9"/>
  <c r="J11" i="9"/>
  <c r="F11" i="9"/>
  <c r="N10" i="9"/>
  <c r="J10" i="9"/>
  <c r="F10" i="9"/>
  <c r="N9" i="9"/>
  <c r="J9" i="9"/>
  <c r="F9" i="9"/>
  <c r="N8" i="9"/>
  <c r="J8" i="9"/>
  <c r="F8" i="9"/>
  <c r="N7" i="9"/>
  <c r="J7" i="9"/>
  <c r="F7" i="9"/>
  <c r="N6" i="9"/>
  <c r="J6" i="9"/>
  <c r="F6" i="9"/>
  <c r="N5" i="9"/>
  <c r="K15" i="9" s="1"/>
  <c r="J5" i="9"/>
  <c r="G15" i="9" s="1"/>
  <c r="F5" i="9"/>
  <c r="C15" i="9" s="1"/>
  <c r="F8" i="2"/>
  <c r="N8" i="2"/>
  <c r="J8" i="2"/>
  <c r="K24" i="1"/>
  <c r="G24" i="1"/>
  <c r="C24" i="1"/>
  <c r="J23" i="1"/>
  <c r="N23" i="1"/>
  <c r="F23" i="1"/>
  <c r="C16" i="9" l="1"/>
  <c r="C17" i="9" s="1"/>
  <c r="C19" i="9" s="1"/>
  <c r="C18" i="9"/>
  <c r="G16" i="9"/>
  <c r="G17" i="9"/>
  <c r="G19" i="9" s="1"/>
  <c r="K16" i="9"/>
  <c r="K17" i="9"/>
  <c r="K19" i="9" s="1"/>
  <c r="F18" i="1"/>
  <c r="F19" i="1"/>
  <c r="F20" i="1"/>
  <c r="F21" i="1"/>
  <c r="F22" i="1"/>
  <c r="J5" i="6" l="1"/>
  <c r="N5" i="2" l="1"/>
  <c r="N6" i="2"/>
  <c r="N7" i="2"/>
  <c r="J5" i="2"/>
  <c r="J6" i="2"/>
  <c r="J7" i="2"/>
  <c r="G9" i="2"/>
  <c r="F5" i="2"/>
  <c r="F6" i="2"/>
  <c r="F7" i="2"/>
  <c r="K9" i="2" l="1"/>
  <c r="C9" i="2"/>
  <c r="C12" i="2" s="1"/>
  <c r="G10" i="2"/>
  <c r="G11" i="2" s="1"/>
  <c r="G13" i="2" s="1"/>
  <c r="C10" i="2" l="1"/>
  <c r="C11" i="2" s="1"/>
  <c r="C13" i="2" s="1"/>
  <c r="K10" i="2"/>
  <c r="K11" i="2" s="1"/>
  <c r="K13" i="2" s="1"/>
  <c r="N6" i="7"/>
  <c r="N7" i="7"/>
  <c r="N8" i="7"/>
  <c r="N9" i="7"/>
  <c r="N10" i="7"/>
  <c r="N11" i="7"/>
  <c r="N12" i="7"/>
  <c r="N13" i="7"/>
  <c r="N14" i="7"/>
  <c r="N5" i="7"/>
  <c r="J6" i="7"/>
  <c r="J7" i="7"/>
  <c r="J8" i="7"/>
  <c r="J9" i="7"/>
  <c r="J10" i="7"/>
  <c r="J11" i="7"/>
  <c r="J12" i="7"/>
  <c r="J13" i="7"/>
  <c r="J14" i="7"/>
  <c r="J5" i="7"/>
  <c r="F11" i="7"/>
  <c r="F12" i="7"/>
  <c r="F13" i="7"/>
  <c r="F14" i="7"/>
  <c r="N17" i="1"/>
  <c r="N18" i="1"/>
  <c r="N19" i="1"/>
  <c r="N20" i="1"/>
  <c r="N21" i="1"/>
  <c r="N22" i="1"/>
  <c r="J18" i="1"/>
  <c r="J19" i="1"/>
  <c r="J20" i="1"/>
  <c r="J21" i="1"/>
  <c r="J17" i="1"/>
  <c r="K15" i="7" l="1"/>
  <c r="G15" i="7"/>
  <c r="G16" i="7" s="1"/>
  <c r="G17" i="7" s="1"/>
  <c r="G19" i="7" s="1"/>
  <c r="K16" i="7"/>
  <c r="K17" i="7" s="1"/>
  <c r="K19" i="7" s="1"/>
  <c r="F10" i="1"/>
  <c r="J10" i="1"/>
  <c r="N10" i="1"/>
  <c r="N6" i="8" l="1"/>
  <c r="N7" i="8"/>
  <c r="N8" i="8"/>
  <c r="N9" i="8"/>
  <c r="N10" i="8"/>
  <c r="N11" i="8"/>
  <c r="N12" i="8"/>
  <c r="N13" i="8"/>
  <c r="N14" i="8"/>
  <c r="N15" i="8"/>
  <c r="N16" i="8"/>
  <c r="N17" i="8"/>
  <c r="N18" i="8"/>
  <c r="N19" i="8"/>
  <c r="N20" i="8"/>
  <c r="N21" i="8"/>
  <c r="N22" i="8"/>
  <c r="N5" i="8"/>
  <c r="J6" i="8"/>
  <c r="J7" i="8"/>
  <c r="J8" i="8"/>
  <c r="J9" i="8"/>
  <c r="J10" i="8"/>
  <c r="J11" i="8"/>
  <c r="J12" i="8"/>
  <c r="J13" i="8"/>
  <c r="J14" i="8"/>
  <c r="J15" i="8"/>
  <c r="J16" i="8"/>
  <c r="J17" i="8"/>
  <c r="J18" i="8"/>
  <c r="J19" i="8"/>
  <c r="J20" i="8"/>
  <c r="J21" i="8"/>
  <c r="J22" i="8"/>
  <c r="J5" i="8"/>
  <c r="F5" i="8"/>
  <c r="F6" i="8"/>
  <c r="F7" i="8"/>
  <c r="F8" i="8"/>
  <c r="F9" i="8"/>
  <c r="F10" i="8"/>
  <c r="F11" i="8"/>
  <c r="F12" i="8"/>
  <c r="F13" i="8"/>
  <c r="F14" i="8"/>
  <c r="F15" i="8"/>
  <c r="F16" i="8"/>
  <c r="F17" i="8"/>
  <c r="F18" i="8"/>
  <c r="F19" i="8"/>
  <c r="F20" i="8"/>
  <c r="F21" i="8"/>
  <c r="F22" i="8"/>
  <c r="N6" i="6"/>
  <c r="N7" i="6"/>
  <c r="N8" i="6"/>
  <c r="N9" i="6"/>
  <c r="J6" i="6"/>
  <c r="J7" i="6"/>
  <c r="J8" i="6"/>
  <c r="J9" i="6"/>
  <c r="N5" i="6"/>
  <c r="G10" i="6"/>
  <c r="F6" i="7"/>
  <c r="F7" i="7"/>
  <c r="F8" i="7"/>
  <c r="F9" i="7"/>
  <c r="F10" i="7"/>
  <c r="F5" i="7"/>
  <c r="F6" i="6"/>
  <c r="F7" i="6"/>
  <c r="F8" i="6"/>
  <c r="F9" i="6"/>
  <c r="F5" i="6"/>
  <c r="K10" i="5"/>
  <c r="G10" i="5"/>
  <c r="N5" i="5"/>
  <c r="J5" i="5"/>
  <c r="S6" i="5"/>
  <c r="G7" i="5"/>
  <c r="G8" i="5" s="1"/>
  <c r="G9" i="5" s="1"/>
  <c r="K7" i="5"/>
  <c r="K8" i="5" s="1"/>
  <c r="K9" i="5" s="1"/>
  <c r="F5" i="5"/>
  <c r="C7" i="5" s="1"/>
  <c r="C10" i="5" s="1"/>
  <c r="C15" i="7" l="1"/>
  <c r="C18" i="7" s="1"/>
  <c r="K11" i="5"/>
  <c r="G11" i="5"/>
  <c r="K10" i="6"/>
  <c r="G11" i="6"/>
  <c r="G12" i="6" s="1"/>
  <c r="G14" i="6" s="1"/>
  <c r="C10" i="6"/>
  <c r="C11" i="6" s="1"/>
  <c r="C12" i="6" s="1"/>
  <c r="C9" i="5"/>
  <c r="C11" i="5" s="1"/>
  <c r="C8" i="5"/>
  <c r="F23" i="8"/>
  <c r="J23" i="8"/>
  <c r="N23" i="8"/>
  <c r="F24" i="8"/>
  <c r="J24" i="8"/>
  <c r="N24" i="8"/>
  <c r="F25" i="8"/>
  <c r="J25" i="8"/>
  <c r="N25" i="8"/>
  <c r="F26" i="8"/>
  <c r="J26" i="8"/>
  <c r="N26" i="8"/>
  <c r="N6" i="1"/>
  <c r="N11" i="1"/>
  <c r="N12" i="1"/>
  <c r="N13" i="1"/>
  <c r="N14" i="1"/>
  <c r="N15" i="1"/>
  <c r="N16" i="1"/>
  <c r="N9" i="1"/>
  <c r="N8" i="1"/>
  <c r="N7" i="1"/>
  <c r="N5" i="1"/>
  <c r="J6" i="1"/>
  <c r="J11" i="1"/>
  <c r="J12" i="1"/>
  <c r="J13" i="1"/>
  <c r="J14" i="1"/>
  <c r="J15" i="1"/>
  <c r="J16" i="1"/>
  <c r="J9" i="1"/>
  <c r="J8" i="1"/>
  <c r="J7" i="1"/>
  <c r="J22" i="1"/>
  <c r="J5" i="1"/>
  <c r="F6" i="1"/>
  <c r="F11" i="1"/>
  <c r="F12" i="1"/>
  <c r="F13" i="1"/>
  <c r="F14" i="1"/>
  <c r="F15" i="1"/>
  <c r="F16" i="1"/>
  <c r="F17" i="1"/>
  <c r="F9" i="1"/>
  <c r="F8" i="1"/>
  <c r="F7" i="1"/>
  <c r="F5" i="1"/>
  <c r="C16" i="7" l="1"/>
  <c r="C17" i="7" s="1"/>
  <c r="C19" i="7" s="1"/>
  <c r="C13" i="6"/>
  <c r="C14" i="6" s="1"/>
  <c r="C27" i="8"/>
  <c r="K27" i="8"/>
  <c r="K30" i="8" s="1"/>
  <c r="G27" i="8"/>
  <c r="K11" i="6"/>
  <c r="K12" i="6" s="1"/>
  <c r="K14" i="6" s="1"/>
  <c r="C27" i="1"/>
  <c r="N6" i="4"/>
  <c r="N7" i="4"/>
  <c r="N8" i="4"/>
  <c r="N9" i="4"/>
  <c r="N10" i="4"/>
  <c r="N11" i="4"/>
  <c r="N12" i="4"/>
  <c r="N13" i="4"/>
  <c r="N14" i="4"/>
  <c r="N15" i="4"/>
  <c r="N16" i="4"/>
  <c r="N17" i="4"/>
  <c r="N5" i="4"/>
  <c r="J6" i="4"/>
  <c r="J7" i="4"/>
  <c r="J8" i="4"/>
  <c r="J9" i="4"/>
  <c r="J10" i="4"/>
  <c r="J11" i="4"/>
  <c r="J12" i="4"/>
  <c r="J13" i="4"/>
  <c r="J14" i="4"/>
  <c r="J15" i="4"/>
  <c r="J16" i="4"/>
  <c r="J17" i="4"/>
  <c r="J5" i="4"/>
  <c r="G18" i="4" s="1"/>
  <c r="F6" i="4"/>
  <c r="F7" i="4"/>
  <c r="F8" i="4"/>
  <c r="F9" i="4"/>
  <c r="F10" i="4"/>
  <c r="F11" i="4"/>
  <c r="F12" i="4"/>
  <c r="F13" i="4"/>
  <c r="F14" i="4"/>
  <c r="F15" i="4"/>
  <c r="F16" i="4"/>
  <c r="F17" i="4"/>
  <c r="F5" i="4"/>
  <c r="C30" i="8" l="1"/>
  <c r="C28" i="8"/>
  <c r="C29" i="8" s="1"/>
  <c r="C31" i="8" s="1"/>
  <c r="G30" i="8"/>
  <c r="G28" i="8"/>
  <c r="G29" i="8" s="1"/>
  <c r="G31" i="8" s="1"/>
  <c r="K28" i="8"/>
  <c r="K29" i="8" s="1"/>
  <c r="K31" i="8" s="1"/>
  <c r="K25" i="1"/>
  <c r="C18" i="4"/>
  <c r="C21" i="4" s="1"/>
  <c r="K18" i="4"/>
  <c r="G21" i="4"/>
  <c r="G19" i="4"/>
  <c r="G20" i="4" s="1"/>
  <c r="G22" i="4" s="1"/>
  <c r="C19" i="4"/>
  <c r="C20" i="4" s="1"/>
  <c r="K21" i="4"/>
  <c r="K19" i="4"/>
  <c r="K20" i="4" s="1"/>
  <c r="G25" i="1"/>
  <c r="G26" i="1" s="1"/>
  <c r="C25" i="1"/>
  <c r="C26" i="1" s="1"/>
  <c r="C28" i="1" s="1"/>
  <c r="K26" i="1"/>
  <c r="K28" i="1" s="1"/>
  <c r="G28" i="1" l="1"/>
  <c r="C22" i="4"/>
  <c r="K22" i="4"/>
</calcChain>
</file>

<file path=xl/sharedStrings.xml><?xml version="1.0" encoding="utf-8"?>
<sst xmlns="http://schemas.openxmlformats.org/spreadsheetml/2006/main" count="614" uniqueCount="131">
  <si>
    <t>COMPARITIVE STATEMENT</t>
  </si>
  <si>
    <t>Name of the work: Design, fabrication, establishing &amp; commissioning of In-Vitro Fertility Centers (IVFCs) along with allied services on Turnkey basis at Gandhi Hospital, Secunderabad, MGM Hospital, Warangal &amp; MGMH Petlaburj, Hyd.</t>
  </si>
  <si>
    <t>S.No</t>
  </si>
  <si>
    <t>Descriptio of item</t>
  </si>
  <si>
    <t>ASTA VARDHMAN CONSORTIUM</t>
  </si>
  <si>
    <t>QTY</t>
  </si>
  <si>
    <t>UOM</t>
  </si>
  <si>
    <t xml:space="preserve">Rate </t>
  </si>
  <si>
    <t>Amont</t>
  </si>
  <si>
    <t>Nos</t>
  </si>
  <si>
    <t>Sub Total</t>
  </si>
  <si>
    <t>GST @ 18%</t>
  </si>
  <si>
    <t>Total Amount without CAMC</t>
  </si>
  <si>
    <t>CAMC Amount</t>
  </si>
  <si>
    <t>Total Amount including CAMC</t>
  </si>
  <si>
    <t>Dy. EXECUTIVE ENGINEER</t>
  </si>
  <si>
    <t>TMSIDC, MEDCHAL MALKAJGIRI</t>
  </si>
  <si>
    <t>EXECUTIVE ENGINEER (Engineer In-charge)</t>
  </si>
  <si>
    <t>TSMSIDC, HYDERABAD DIVISION-1</t>
  </si>
  <si>
    <t>SUPERINTENDENT ENGINEER</t>
  </si>
  <si>
    <t>TSMSIDC, HYDERABAD CIRCLE</t>
  </si>
  <si>
    <t>Providing and fixing the 60mm Thick Box framing as the back support for the name plate installed of 18mm BWP 710 Gurjan and 1mm thick high glossy laminate finish</t>
  </si>
  <si>
    <t>Providing and fixing of Side wall decor Frame for photo hangings panneling with 18mm BWP 710 Gurjan Ply and 8mm thick beeding half rounded on the both sides with 1mm thick laminate finish with necessary hardware and Polishing.</t>
  </si>
  <si>
    <t>Sqm</t>
  </si>
  <si>
    <t>Rmt</t>
  </si>
  <si>
    <t>Set</t>
  </si>
  <si>
    <t>Kg</t>
  </si>
  <si>
    <r>
      <t xml:space="preserve">Supplying and fixing of 3" (75mm) Nahany trap with jali - </t>
    </r>
    <r>
      <rPr>
        <sz val="12"/>
        <color theme="1"/>
        <rFont val="Times New Roman"/>
        <family val="1"/>
      </rPr>
      <t xml:space="preserve">UPVC/SWR pipe fittings </t>
    </r>
    <r>
      <rPr>
        <b/>
        <sz val="12"/>
        <color theme="1"/>
        <rFont val="Times New Roman"/>
        <family val="1"/>
      </rPr>
      <t xml:space="preserve"> </t>
    </r>
    <r>
      <rPr>
        <sz val="12"/>
        <color theme="1"/>
        <rFont val="Times New Roman"/>
        <family val="1"/>
      </rPr>
      <t>as per site requirements with standard practice  for all floors including cost and conveyance of all materials to site, labour charges , overheads &amp; contractors profit etc., complete for finished item of work.</t>
    </r>
  </si>
  <si>
    <t>Concealed Valves</t>
  </si>
  <si>
    <r>
      <t>Supplying and fixing GI pipe Medium Grade properties &amp; weight</t>
    </r>
    <r>
      <rPr>
        <sz val="12"/>
        <color theme="1"/>
        <rFont val="Times New Roman"/>
        <family val="1"/>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2"/>
        <color theme="1"/>
        <rFont val="Times New Roman"/>
        <family val="1"/>
      </rPr>
      <t xml:space="preserve">Tata or Zenith </t>
    </r>
    <r>
      <rPr>
        <sz val="12"/>
        <color theme="1"/>
        <rFont val="Times New Roman"/>
        <family val="1"/>
      </rPr>
      <t xml:space="preserve">make or equivalent. </t>
    </r>
  </si>
  <si>
    <t>Supply and Installation of control cum transmission wiring of size 4C x 2.5 Sqmm  copper  wire  to  be  laid  in  heavy  grade  PVC  conduit  including  all fixing and accessories as At Gandhi Hospital</t>
  </si>
  <si>
    <t>Supply and Installation of control cum transmission wiring of size 2C x 1.5 Sqmm  copper  wire  to  be  laid  in  heavy  grade  PVC  conduit  including  all fixing and accessories as At Gandhi Hospital</t>
  </si>
  <si>
    <t>Supply and Transportation of 48" ( 1200 mm) High Speed Fan Sweep Celing Fan with all accessories etc., complete. Make Havells S S 390</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</si>
  <si>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</si>
  <si>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</si>
  <si>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 xml:space="preserve">4C  x 1.5 Sqmm Copper Flexible Cable For Condensing Unit to Electrical Panel </t>
  </si>
  <si>
    <t>Proving and fixing Profile lights at wpc Louvers</t>
  </si>
  <si>
    <t>Proving and fixing Track lights at side wall décor frame with 4 fixtures and 2 tracks</t>
  </si>
  <si>
    <t>External Profile light at Name Plate</t>
  </si>
  <si>
    <t>Job</t>
  </si>
  <si>
    <t>Fire Alarm Panel</t>
  </si>
  <si>
    <t>Supply &amp; Installation of MS Angle for Duct Support, Cable Tray Support and Condensing Unit Stand of size 40 X 40 x 5 mm Thick.</t>
  </si>
  <si>
    <t>Supply &amp; Installation of MS Angle for Duct Support, Cable Tray Support and Condensing Unit Stand of size 25 X 25 x 5 mm Thick.</t>
  </si>
  <si>
    <t>Supply and installation of  Canvas Connections For AHUS</t>
  </si>
  <si>
    <t>Nos.</t>
  </si>
  <si>
    <t>RATE</t>
  </si>
  <si>
    <t>AMOUNT</t>
  </si>
  <si>
    <t>Amount (Rs.)</t>
  </si>
  <si>
    <t>Rate (Rs.)</t>
  </si>
  <si>
    <t>Qty</t>
  </si>
  <si>
    <t>AA Architecture &amp; Interiors</t>
  </si>
  <si>
    <t>Abir Infrastructure Pvt. Ltd</t>
  </si>
  <si>
    <t>D-Tech</t>
  </si>
  <si>
    <t>BLUE SPACE MEDICALS</t>
  </si>
  <si>
    <t>VJ-Engineers</t>
  </si>
  <si>
    <t>Comfort Cool Care Services</t>
  </si>
  <si>
    <t>LSS Engineering</t>
  </si>
  <si>
    <t>GasTech Engineering</t>
  </si>
  <si>
    <t>I-Care Electricals</t>
  </si>
  <si>
    <t>Srinidhi Power Solutions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</si>
  <si>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</si>
  <si>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Labour charges for fixing of ceiling fan and regulator including transportation and giving connections with twin core wire etc., complete. 
Makes  :  Finolex  /  RR  Kabel  /  Havells  /  Polycab  /  GM  / Million  /  V-Guard  /  Gold  Medal  /  HPL  / RPG.</t>
  </si>
  <si>
    <t>Supply and fixing of Anchor fastner with fan hook / Providing MS Fan hook with grouting and cement plastering.</t>
  </si>
  <si>
    <t>Supply,Transportation  of 15" (375mm) ISI, 900 RPM Heavy duty exhaust fan with metallic blades   wiremesh with all accessories etc complete   Makes : Crompton  / Almonard / Havells Turbo Force SP.</t>
  </si>
  <si>
    <t xml:space="preserve">Labour charges for fixing the  exhaust fan in wall with necessary connections and masonary work of making hole, finishing etc., complete. </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</si>
  <si>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</si>
  <si>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</si>
  <si>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No</t>
  </si>
  <si>
    <t>TSMSIDC, MEDCHAL MALKAJGIRI</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</si>
  <si>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</si>
  <si>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</si>
  <si>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</si>
  <si>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</si>
  <si>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</si>
  <si>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</si>
  <si>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</si>
  <si>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Supply and installation of Stainless Steel 304 grade CSSD Rectangular Working table of size 1200x480x1050 mm with inbuilt sink of size 450x380x300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</si>
  <si>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1200mm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</si>
  <si>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</si>
  <si>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SS-304 working table of size 685x685x762 mm with I type support inner frame SS-304 pipe of size 40x40x1.5 mm, and top with 1.5 mm thick SS-304 sheet. All four legs equipped with adjustable nylone bushes.</t>
  </si>
  <si>
    <t>SS-304 working table of size 457x457x762 mm with I type support inner frame SS-304 pipe of size 40x40x1.5 mm, and top with 1.5 mm thick SS-304 sheet. All four legs equipped with adjustable nylone bushes.</t>
  </si>
  <si>
    <t>SS-304 working table of size 610x610x762 mm with I type support inner frame SS-304 pipe of size 40x40x1.5 mm, and top with 1.5 mm thick SS-304 sheet. All four legs equipped with adjustable nylone bushes.</t>
  </si>
  <si>
    <t>SS-304 working table of size 660x610x762 mm with I type support inner frame SS-304 pipe of size 40x40x1.5 mm, and top with 1.5 mm thick SS-304 sheet. All four legs equipped with adjustable nylone bushes.</t>
  </si>
  <si>
    <t>Supply and fixing of Dress Hangers of size 450mm length with 8 Nos hooks, each capped with plastic protective cap (in change rooms).</t>
  </si>
  <si>
    <t>Name Plates (Room Names) as approved by the Engineer In-charge.</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</si>
  <si>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</si>
  <si>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 xml:space="preserve">SUPERINTENDENT ENGINEER  </t>
  </si>
  <si>
    <t xml:space="preserve">    TSMSIDC, HYDERABAD DIVISION-1</t>
  </si>
  <si>
    <t xml:space="preserve">Bed side Table with ABS Plastic body construction having 1 drawer and an adequated space with openable door with handle of size. </t>
  </si>
  <si>
    <t>50 LPH storage type Portable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5oC to 45oC.</t>
  </si>
  <si>
    <t>Providing and fixing Aluminium Extruded Section Body Tubular Type Hydraulic Door Closer (IS: 3564) with double speed adjustment with necessary accessories and screws etc. complete.
Make: Haffele</t>
  </si>
  <si>
    <t>SITC  of  CPVC  drain  ping  with  supports,  clamps   of  the  following  size. 25mm Dia at Gandhi Hospital</t>
  </si>
  <si>
    <t>Supply and installation of 2.2 TR 3 Star capable of delivering 21600 BTU/hr and above with operating on refrigerant R-32 / R-410 with condeser stand, layoing copper pipe of 15mm size of length 15 mt including Nitrile rubber insulation connected with 2.5 sqm x 4 core cable for power supply and equipped with drain pump.
Makes : Daikin / Toshibha / Carrier / BlueStar / Hitachi or equivalent</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</si>
  <si>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</si>
  <si>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AMBROSIA WELLNESS PRIVATE LIMITED</t>
  </si>
  <si>
    <t xml:space="preserve">   TSMSIDC, HYDERABAD DIVISION-1</t>
  </si>
  <si>
    <t xml:space="preserve">     Dy. EXECUTIVE ENGINEER</t>
  </si>
  <si>
    <t xml:space="preserve"> SUPERINTENDENT ENGINEER</t>
  </si>
  <si>
    <r>
      <rPr>
        <b/>
        <u/>
        <sz val="11"/>
        <rFont val="Arial"/>
        <family val="2"/>
      </rPr>
      <t>Fully Automatic Control Panel for Oxygen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Oxygen supply</t>
    </r>
  </si>
  <si>
    <r>
      <rPr>
        <b/>
        <u/>
        <sz val="11"/>
        <rFont val="Arial"/>
        <family val="2"/>
      </rPr>
      <t xml:space="preserve">Trigas Emergency Manifold:
</t>
    </r>
    <r>
      <rPr>
        <sz val="11"/>
        <rFont val="Arial"/>
        <family val="2"/>
      </rPr>
      <t xml:space="preserve">SITC of </t>
    </r>
    <r>
      <rPr>
        <b/>
        <sz val="11"/>
        <rFont val="Arial"/>
        <family val="2"/>
      </rPr>
      <t xml:space="preserve">Emergency Trigas Manifold maximum for 1+1 </t>
    </r>
    <r>
      <rPr>
        <sz val="11"/>
        <rFont val="Arial"/>
        <family val="2"/>
      </rPr>
      <t>D-type Gas Cylinders complete with separate NRVs, tail pipes and brass fittings for each cylinders.</t>
    </r>
  </si>
  <si>
    <r>
      <rPr>
        <b/>
        <u/>
        <sz val="11"/>
        <rFont val="Arial"/>
        <family val="2"/>
      </rPr>
      <t>Fully Automatic Control Panel for Trigas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</si>
  <si>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rPr>
        <b/>
        <u/>
        <sz val="11"/>
        <rFont val="Arial"/>
        <family val="2"/>
      </rPr>
      <t>Fully Automatic Control Panel for CO2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</si>
  <si>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t xml:space="preserve">SITC of </t>
    </r>
    <r>
      <rPr>
        <b/>
        <sz val="11"/>
        <rFont val="Arial"/>
        <family val="2"/>
      </rPr>
      <t xml:space="preserve">Medical Air-4 Outlet </t>
    </r>
    <r>
      <rPr>
        <sz val="11"/>
        <rFont val="Arial"/>
        <family val="2"/>
      </rPr>
      <t>with matching probe as per HTM-2022/02-01 of UK/ NFPA 99C of USA as per enclosed technical Specification.</t>
    </r>
  </si>
  <si>
    <r>
      <t xml:space="preserve">12 mm Valve for 12 mm OD Pipe
</t>
    </r>
    <r>
      <rPr>
        <b/>
        <sz val="11"/>
        <rFont val="Arial"/>
        <family val="2"/>
      </rPr>
      <t>Note: New item added</t>
    </r>
  </si>
  <si>
    <t xml:space="preserve">       Dy. EXECUTIVE ENGINEER      </t>
  </si>
  <si>
    <r>
      <rPr>
        <b/>
        <sz val="11"/>
        <color theme="1"/>
        <rFont val="Arial"/>
        <family val="2"/>
      </rPr>
      <t xml:space="preserve">Side Paneling  </t>
    </r>
    <r>
      <rPr>
        <sz val="11"/>
        <color theme="1"/>
        <rFont val="Arial"/>
        <family val="2"/>
      </rPr>
      <t xml:space="preserve">                                                                                                              14mm thick Indoor WPC louvers providing &amp; Fixing full height said 12mm SHERA Board panneling till slab with wooden framing in line and level including fling joints and joint calls and neccesary hardware</t>
    </r>
  </si>
  <si>
    <r>
      <rPr>
        <b/>
        <sz val="11"/>
        <color theme="1"/>
        <rFont val="Arial"/>
        <family val="2"/>
      </rPr>
      <t xml:space="preserve">2 WPC LOUVers Ceiling    </t>
    </r>
    <r>
      <rPr>
        <sz val="11"/>
        <color theme="1"/>
        <rFont val="Arial"/>
        <family val="2"/>
      </rPr>
      <t xml:space="preserve">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r>
  </si>
  <si>
    <r>
      <rPr>
        <b/>
        <sz val="11"/>
        <color theme="1"/>
        <rFont val="Arial"/>
        <family val="2"/>
      </rPr>
      <t>Providing and fixing of wooden box celling</t>
    </r>
    <r>
      <rPr>
        <sz val="11"/>
        <color theme="1"/>
        <rFont val="Arial"/>
        <family val="2"/>
      </rPr>
      <t xml:space="preserve"> at the top of Reception table with Imm thick laminate with wooden framing of BWP 710 Gurjan Ply support from the top slab end to end with neccesary cutouts for lighting and hardware.</t>
    </r>
  </si>
  <si>
    <r>
      <rPr>
        <b/>
        <sz val="11"/>
        <color theme="1"/>
        <rFont val="Arial"/>
        <family val="2"/>
      </rPr>
      <t>Back Pannelling with laminate Finish of 1 mm thick</t>
    </r>
    <r>
      <rPr>
        <sz val="11"/>
        <color theme="1"/>
        <rFont val="Arial"/>
        <family val="2"/>
      </rPr>
      <t xml:space="preserve"> Providing &amp; Fixing full height solid 12mm BWF 710 GURIAN PLY Board panneling till slab with wooden framing in line and level including the neccesary hardware and cutouts</t>
    </r>
  </si>
  <si>
    <r>
      <rPr>
        <b/>
        <sz val="11"/>
        <color theme="1"/>
        <rFont val="Arial"/>
        <family val="2"/>
      </rPr>
      <t>Providing and fixing PVC frames</t>
    </r>
    <r>
      <rPr>
        <sz val="11"/>
        <color theme="1"/>
        <rFont val="Arial"/>
        <family val="2"/>
      </rPr>
      <t xml:space="preserve"> on the walls for covering the area over DB Boxes with 12 mm PVC sheets in a box section of 60mm thick including neccesary accessories.</t>
    </r>
  </si>
  <si>
    <r>
      <t xml:space="preserve"> Providing and Fixing of </t>
    </r>
    <r>
      <rPr>
        <b/>
        <sz val="11"/>
        <color theme="1"/>
        <rFont val="Arial"/>
        <family val="2"/>
      </rPr>
      <t>(25X25) mm WPC corner L-Patties</t>
    </r>
    <r>
      <rPr>
        <sz val="11"/>
        <color theme="1"/>
        <rFont val="Arial"/>
        <family val="2"/>
      </rPr>
      <t xml:space="preserve"> at the topper edge of the wall tile cladding</t>
    </r>
  </si>
  <si>
    <r>
      <t xml:space="preserve">Providing and Fixing of </t>
    </r>
    <r>
      <rPr>
        <b/>
        <sz val="11"/>
        <color theme="1"/>
        <rFont val="Arial"/>
        <family val="2"/>
      </rPr>
      <t>SS-ROSE GOLD corner &amp; L-Patties</t>
    </r>
    <r>
      <rPr>
        <sz val="11"/>
        <color theme="1"/>
        <rFont val="Arial"/>
        <family val="2"/>
      </rPr>
      <t xml:space="preserve"> at the SIDE edge of the wall tile cladding</t>
    </r>
  </si>
  <si>
    <r>
      <t xml:space="preserve">Providing and fixing of </t>
    </r>
    <r>
      <rPr>
        <b/>
        <sz val="11"/>
        <color theme="1"/>
        <rFont val="Arial"/>
        <family val="2"/>
      </rPr>
      <t>Door Frame panneling with 18mm BWP 710 Gurjan Ply and 8mm thick beeding half rounded on the both sides</t>
    </r>
    <r>
      <rPr>
        <sz val="11"/>
        <color theme="1"/>
        <rFont val="Arial"/>
        <family val="2"/>
      </rPr>
      <t xml:space="preserve"> with 1mm thick laminate Finish with necessary handware and Polishing.</t>
    </r>
  </si>
  <si>
    <r>
      <t xml:space="preserve">POINT WIRING and LIGHT FIXTURES &amp; FITTINGS                             
</t>
    </r>
    <r>
      <rPr>
        <sz val="11"/>
        <color rgb="FF000000"/>
        <rFont val="Arial"/>
        <family val="2"/>
      </rPr>
      <t>Providing Point wiring for Light Concealed Type with 2 x 1.0 Sq.mm. Copper. PVC Insulated wire 1.1 KV grade ISI marked in rigid ISI mark PVC conduit minimum 20mm (1.6 mm thick) dia. with necessary accessories and Pannel and Spot LED lights of Havells/Wipro company.</t>
    </r>
  </si>
  <si>
    <t>GKS Interiors Pvt. Ltd.</t>
  </si>
  <si>
    <t xml:space="preserve">      Dy. EXECUTIVE ENGINEER      </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</si>
  <si>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</si>
  <si>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</si>
  <si>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 xml:space="preserve">Supply and installation of 46.7 liter size </t>
    </r>
    <r>
      <rPr>
        <b/>
        <sz val="11"/>
        <rFont val="Arial"/>
        <family val="2"/>
      </rPr>
      <t>N2O</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</si>
  <si>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Trigas</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</si>
  <si>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</si>
  <si>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color rgb="FF000000"/>
        <rFont val="Arial"/>
        <family val="2"/>
      </rPr>
      <t>CO2</t>
    </r>
    <r>
      <rPr>
        <sz val="11"/>
        <color rgb="FF000000"/>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</si>
  <si>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Supply of a 3-seater sofa upholstered with PU leather, with a high-quality finish. The sofa shall feature a kiln-dried hardwood frame for durability, reinforced with corner blocks for stability. The seat cushions to be constructed with high-density foam padding for comfort and resilience, while the backrests shall feature a combination of foam and fiberfill for optimal support. The sofa arms shall be padded for additional comfort, with sleek wooden or metal legs providing sturdy support. The leather upholstery shall be treated for resistance to stains and spills, ensuring longevity and ease of care. The dimensions of the sofa shall be suitable to accommodate three individuals comfortably, with ample seating space &amp; ergonomic design considerations.</t>
  </si>
  <si>
    <t xml:space="preserve">       Dy. EXECUTIVE ENGINEER</t>
  </si>
  <si>
    <t>Supply and fixing of High Quality IVF Procedural photos placed between two transparent acrylic boards fixed with studs at four corners to the PVC frame placed on DBs. (2'X2' and above)</t>
  </si>
  <si>
    <t>Cryo Can 11 Ltr without wheels</t>
  </si>
  <si>
    <r>
      <rPr>
        <b/>
        <sz val="11"/>
        <color theme="1"/>
        <rFont val="Arial"/>
        <family val="2"/>
      </rPr>
      <t>Providing and fixing ISI marked Magnetic 25mm Block Board door shutters</t>
    </r>
    <r>
      <rPr>
        <sz val="11"/>
        <color theme="1"/>
        <rFont val="Arial"/>
        <family val="2"/>
      </rPr>
      <t>, core of block board construction with frame of 1st class hard wood and fixing 1 MM laminate on both faces of shutters, including ISI marked Stainless Steel butt hinges with necessary screws and tower bolt complete 850 x 2210 mm door)</t>
    </r>
  </si>
  <si>
    <t>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(1500x2000 mm door)</t>
  </si>
  <si>
    <t>Supply and fixing of Wall paper as approved by the Engineer In-charge. 1. 1 x 2 x 4350 x 85 mm
2. 1 x 2 x 820 x 85 mm</t>
  </si>
  <si>
    <t>Supply and fixing of Main IVF logo with LED arcylic board fixed with LEDs inside and electrical connections as approved by the Engineer In-charge.  (520 mm dia thickness 50mm)</t>
  </si>
  <si>
    <t>Supply and fixing of Main Entrance LED 3D Arcylic letter board fixed with LEDs inside and electrical connections as approved by the Engineer In-charge.  (2890 x 465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</si>
</sst>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5" x14ac:knownFonts="1">
    <font>
      <sz val="10"/>
      <color rgb="FF000000"/>
      <name val="Times New Roman"/>
      <family val="1"/>
    </font>
    <font>
      <sz val="11"/>
      <color theme="1"/>
      <name val="Calibri"/>
      <family val="2"/>
      <scheme val="minor"/>
    </font>
    <font>
      <sz val="10"/>
      <color rgb="FF000000"/>
      <name val="Times New Roman"/>
      <family val="1"/>
    </font>
    <font>
      <b/>
      <sz val="14"/>
      <color rgb="FF000000"/>
      <name val="Times New Roman"/>
      <family val="1"/>
    </font>
    <font>
      <b/>
      <sz val="12"/>
      <color rgb="FF000000"/>
      <name val="Times New Roman"/>
      <family val="1"/>
    </font>
    <font>
      <b/>
      <sz val="11"/>
      <color rgb="FF000000"/>
      <name val="Times New Roman"/>
      <family val="1"/>
    </font>
    <font>
      <sz val="11"/>
      <color rgb="FF000000"/>
      <name val="Times New Roman"/>
      <family val="1"/>
    </font>
    <font>
      <sz val="11"/>
      <name val="Times New Roman"/>
      <family val="1"/>
    </font>
    <font>
      <sz val="10"/>
      <name val="Arial"/>
      <family val="2"/>
    </font>
    <font>
      <sz val="12"/>
      <color rgb="FF000000"/>
      <name val="Times New Roman"/>
      <family val="1"/>
    </font>
    <font>
      <sz val="12"/>
      <color theme="1"/>
      <name val="Times New Roman"/>
      <family val="1"/>
    </font>
    <font>
      <b/>
      <sz val="12"/>
      <color theme="1"/>
      <name val="Times New Roman"/>
      <family val="1"/>
    </font>
    <font>
      <b/>
      <sz val="14"/>
      <color rgb="FF000000"/>
      <name val="Arial"/>
      <family val="2"/>
    </font>
    <font>
      <sz val="10"/>
      <color rgb="FF000000"/>
      <name val="Arial"/>
      <family val="2"/>
    </font>
    <font>
      <b/>
      <sz val="12"/>
      <color rgb="FF000000"/>
      <name val="Arial"/>
      <family val="2"/>
    </font>
    <font>
      <b/>
      <sz val="11"/>
      <color rgb="FF000000"/>
      <name val="Arial"/>
      <family val="2"/>
    </font>
    <font>
      <sz val="11"/>
      <color rgb="FF000000"/>
      <name val="Arial"/>
      <family val="2"/>
    </font>
    <font>
      <sz val="12"/>
      <color rgb="FF000000"/>
      <name val="Arial"/>
      <family val="2"/>
    </font>
    <font>
      <sz val="11"/>
      <color theme="1"/>
      <name val="Arial"/>
      <family val="2"/>
    </font>
    <font>
      <sz val="11"/>
      <name val="Arial"/>
      <family val="2"/>
    </font>
    <font>
      <b/>
      <sz val="16"/>
      <color rgb="FF000000"/>
      <name val="Arial"/>
      <family val="2"/>
    </font>
    <font>
      <b/>
      <sz val="10"/>
      <color rgb="FF000000"/>
      <name val="Arial"/>
      <family val="2"/>
    </font>
    <font>
      <b/>
      <u/>
      <sz val="11"/>
      <name val="Arial"/>
      <family val="2"/>
    </font>
    <font>
      <b/>
      <sz val="11"/>
      <name val="Arial"/>
      <family val="2"/>
    </font>
    <font>
      <b/>
      <sz val="11"/>
      <color theme="1"/>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8" fillId="0" borderId="0"/>
    <xf numFmtId="0" fontId="8" fillId="0" borderId="0"/>
  </cellStyleXfs>
  <cellXfs count="119">
    <xf numFmtId="0" fontId="0" fillId="0" borderId="0" xfId="0"/>
    <xf numFmtId="0" fontId="0" fillId="0" borderId="0" xfId="0" applyAlignment="1">
      <alignment horizontal="left" vertical="top"/>
    </xf>
    <xf numFmtId="0" fontId="5" fillId="0" borderId="1" xfId="0" applyFont="1" applyBorder="1" applyAlignment="1">
      <alignment horizontal="center" vertical="center"/>
    </xf>
    <xf numFmtId="0" fontId="6" fillId="0" borderId="1" xfId="0" applyFont="1" applyBorder="1" applyAlignment="1">
      <alignment horizontal="center" vertical="top"/>
    </xf>
    <xf numFmtId="0" fontId="7" fillId="0" borderId="1" xfId="0" applyFont="1" applyBorder="1" applyAlignment="1">
      <alignment horizontal="left" vertical="top" wrapText="1"/>
    </xf>
    <xf numFmtId="2" fontId="6" fillId="0" borderId="1" xfId="0" applyNumberFormat="1" applyFont="1" applyBorder="1" applyAlignment="1">
      <alignment horizontal="center" vertical="center" wrapText="1" shrinkToFit="1"/>
    </xf>
    <xf numFmtId="0" fontId="7" fillId="0" borderId="1" xfId="0" applyFont="1" applyBorder="1" applyAlignment="1">
      <alignment horizontal="center" vertical="center" wrapText="1"/>
    </xf>
    <xf numFmtId="0" fontId="6" fillId="0" borderId="1" xfId="0" applyFont="1" applyBorder="1" applyAlignment="1">
      <alignment horizontal="left" vertical="top"/>
    </xf>
    <xf numFmtId="0" fontId="9" fillId="0" borderId="1" xfId="0" applyFont="1" applyBorder="1" applyAlignment="1">
      <alignment vertical="top" wrapText="1"/>
    </xf>
    <xf numFmtId="0" fontId="9" fillId="0" borderId="1" xfId="0" applyFont="1" applyBorder="1" applyAlignment="1">
      <alignment horizontal="left" vertical="top" wrapText="1"/>
    </xf>
    <xf numFmtId="2" fontId="9" fillId="0" borderId="1" xfId="0" applyNumberFormat="1" applyFont="1" applyBorder="1" applyAlignment="1">
      <alignment horizontal="center" vertical="center" wrapText="1"/>
    </xf>
    <xf numFmtId="1" fontId="9" fillId="0" borderId="1" xfId="0" applyNumberFormat="1" applyFont="1" applyBorder="1" applyAlignment="1">
      <alignment horizontal="center" vertical="center" wrapText="1" shrinkToFit="1"/>
    </xf>
    <xf numFmtId="0" fontId="9" fillId="0" borderId="1" xfId="0" applyFont="1" applyBorder="1" applyAlignment="1">
      <alignment horizontal="center" vertical="center" wrapText="1"/>
    </xf>
    <xf numFmtId="0" fontId="13" fillId="0" borderId="0" xfId="0" applyFont="1" applyAlignment="1">
      <alignment horizontal="left" vertical="top"/>
    </xf>
    <xf numFmtId="0" fontId="15" fillId="0" borderId="1" xfId="0" applyFont="1" applyBorder="1" applyAlignment="1">
      <alignment horizontal="center" vertical="center"/>
    </xf>
    <xf numFmtId="2" fontId="17" fillId="0" borderId="1" xfId="0" applyNumberFormat="1" applyFont="1" applyBorder="1" applyAlignment="1">
      <alignment horizontal="center" vertical="center" wrapText="1" shrinkToFit="1"/>
    </xf>
    <xf numFmtId="1" fontId="17" fillId="0" borderId="1" xfId="0" applyNumberFormat="1" applyFont="1" applyBorder="1" applyAlignment="1">
      <alignment horizontal="center" vertical="center" wrapText="1" shrinkToFi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17" fillId="2"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xf>
    <xf numFmtId="0" fontId="18" fillId="0" borderId="1" xfId="0" applyFont="1" applyBorder="1" applyAlignment="1">
      <alignment horizontal="right" vertical="center"/>
    </xf>
    <xf numFmtId="0" fontId="18" fillId="0" borderId="1" xfId="0" applyFont="1" applyBorder="1" applyAlignment="1">
      <alignment vertical="center"/>
    </xf>
    <xf numFmtId="43" fontId="16" fillId="0" borderId="1" xfId="1" applyFont="1" applyBorder="1" applyAlignment="1">
      <alignment horizontal="right" vertical="center"/>
    </xf>
    <xf numFmtId="4" fontId="17" fillId="0" borderId="1" xfId="0" applyNumberFormat="1" applyFont="1" applyBorder="1" applyAlignment="1">
      <alignment horizontal="center" vertical="center" wrapText="1" shrinkToFit="1"/>
    </xf>
    <xf numFmtId="0" fontId="16" fillId="0" borderId="1" xfId="0" applyFont="1" applyBorder="1" applyAlignment="1">
      <alignment horizontal="left" vertical="top" wrapText="1"/>
    </xf>
    <xf numFmtId="0" fontId="16" fillId="0" borderId="1" xfId="0" applyFont="1" applyBorder="1" applyAlignment="1">
      <alignment vertical="center" wrapText="1"/>
    </xf>
    <xf numFmtId="0" fontId="9" fillId="0" borderId="0" xfId="0" applyFont="1" applyAlignment="1">
      <alignment horizontal="left" vertical="top"/>
    </xf>
    <xf numFmtId="0" fontId="9" fillId="0" borderId="0" xfId="0" applyFont="1" applyAlignment="1">
      <alignment horizontal="right" vertical="top"/>
    </xf>
    <xf numFmtId="0" fontId="16" fillId="0" borderId="1" xfId="0" applyFont="1" applyBorder="1" applyAlignment="1">
      <alignment horizontal="right" vertical="top"/>
    </xf>
    <xf numFmtId="0" fontId="16" fillId="0" borderId="1" xfId="0" applyFont="1" applyBorder="1" applyAlignment="1">
      <alignment horizontal="center" vertical="top"/>
    </xf>
    <xf numFmtId="0" fontId="14" fillId="0" borderId="1" xfId="0" applyFont="1" applyBorder="1" applyAlignment="1">
      <alignment horizontal="center" vertical="center"/>
    </xf>
    <xf numFmtId="0" fontId="19" fillId="0" borderId="1" xfId="0" applyFont="1" applyBorder="1" applyAlignment="1">
      <alignment horizontal="left" vertical="top" wrapText="1"/>
    </xf>
    <xf numFmtId="2" fontId="16" fillId="0" borderId="1" xfId="0" applyNumberFormat="1" applyFont="1" applyBorder="1" applyAlignment="1">
      <alignment horizontal="center" vertical="center" wrapText="1" shrinkToFit="1"/>
    </xf>
    <xf numFmtId="1" fontId="16" fillId="0" borderId="1" xfId="0" applyNumberFormat="1" applyFont="1" applyBorder="1" applyAlignment="1">
      <alignment horizontal="center" vertical="center" wrapText="1" shrinkToFit="1"/>
    </xf>
    <xf numFmtId="43" fontId="16" fillId="0" borderId="1" xfId="1" applyFont="1" applyBorder="1" applyAlignment="1">
      <alignment horizontal="right" vertical="center" wrapText="1" shrinkToFit="1"/>
    </xf>
    <xf numFmtId="2" fontId="16" fillId="0" borderId="1" xfId="0" applyNumberFormat="1" applyFont="1" applyBorder="1" applyAlignment="1">
      <alignment horizontal="center" vertical="center" wrapText="1"/>
    </xf>
    <xf numFmtId="1" fontId="16" fillId="0" borderId="1" xfId="0" applyNumberFormat="1" applyFont="1" applyBorder="1" applyAlignment="1">
      <alignment horizontal="center" vertical="center" wrapText="1"/>
    </xf>
    <xf numFmtId="43" fontId="16" fillId="0" borderId="1" xfId="1" applyFont="1" applyBorder="1" applyAlignment="1">
      <alignment vertical="center" wrapText="1"/>
    </xf>
    <xf numFmtId="0" fontId="16" fillId="0" borderId="1" xfId="0" applyFont="1" applyBorder="1" applyAlignment="1">
      <alignment vertical="top" wrapText="1"/>
    </xf>
    <xf numFmtId="2" fontId="16" fillId="0" borderId="1" xfId="0" applyNumberFormat="1" applyFont="1" applyBorder="1" applyAlignment="1">
      <alignment horizontal="center" vertical="center"/>
    </xf>
    <xf numFmtId="0" fontId="17" fillId="0" borderId="1" xfId="0" applyFont="1" applyBorder="1" applyAlignment="1">
      <alignment horizontal="right" vertical="top"/>
    </xf>
    <xf numFmtId="0" fontId="21" fillId="0" borderId="1" xfId="0" applyFont="1" applyBorder="1" applyAlignment="1">
      <alignment horizontal="center" vertical="center"/>
    </xf>
    <xf numFmtId="43" fontId="16" fillId="0" borderId="1" xfId="1" applyFont="1" applyFill="1" applyBorder="1" applyAlignment="1">
      <alignment horizontal="right" vertical="center"/>
    </xf>
    <xf numFmtId="43" fontId="16" fillId="0" borderId="1" xfId="1" applyFont="1" applyFill="1" applyBorder="1" applyAlignment="1">
      <alignment horizontal="center" vertical="center"/>
    </xf>
    <xf numFmtId="0" fontId="13" fillId="0" borderId="1" xfId="0" applyFont="1" applyBorder="1" applyAlignment="1">
      <alignment horizontal="left" vertical="top"/>
    </xf>
    <xf numFmtId="0" fontId="13" fillId="0" borderId="0" xfId="0" applyFont="1" applyAlignment="1">
      <alignment wrapText="1"/>
    </xf>
    <xf numFmtId="43" fontId="16" fillId="0" borderId="1" xfId="0" applyNumberFormat="1" applyFont="1" applyBorder="1" applyAlignment="1">
      <alignment horizontal="left" vertical="center"/>
    </xf>
    <xf numFmtId="43" fontId="13" fillId="0" borderId="0" xfId="0" applyNumberFormat="1" applyFont="1" applyAlignment="1">
      <alignment horizontal="left" vertical="center"/>
    </xf>
    <xf numFmtId="0" fontId="16" fillId="0" borderId="1" xfId="0" applyFont="1" applyBorder="1" applyAlignment="1">
      <alignment horizontal="center" vertical="center" wrapText="1"/>
    </xf>
    <xf numFmtId="0" fontId="18" fillId="0" borderId="1" xfId="0" applyFont="1" applyBorder="1" applyAlignment="1">
      <alignment horizontal="left" vertical="center" wrapText="1"/>
    </xf>
    <xf numFmtId="43" fontId="16" fillId="0" borderId="1" xfId="1" applyFont="1" applyBorder="1" applyAlignment="1">
      <alignment horizontal="right" vertical="center" wrapText="1"/>
    </xf>
    <xf numFmtId="0" fontId="13" fillId="0" borderId="0" xfId="0" applyFont="1" applyAlignment="1">
      <alignment vertical="top"/>
    </xf>
    <xf numFmtId="0" fontId="14" fillId="0" borderId="1" xfId="0" applyFont="1" applyBorder="1" applyAlignment="1">
      <alignment vertical="center"/>
    </xf>
    <xf numFmtId="0" fontId="19" fillId="0" borderId="1" xfId="0" applyFont="1" applyBorder="1" applyAlignment="1">
      <alignment vertical="top" wrapText="1"/>
    </xf>
    <xf numFmtId="2" fontId="16" fillId="0" borderId="1" xfId="0" applyNumberFormat="1" applyFont="1" applyBorder="1" applyAlignment="1">
      <alignment vertical="center" wrapText="1" shrinkToFit="1"/>
    </xf>
    <xf numFmtId="1" fontId="16" fillId="0" borderId="1" xfId="0" applyNumberFormat="1" applyFont="1" applyBorder="1" applyAlignment="1">
      <alignment vertical="center" wrapText="1" shrinkToFit="1"/>
    </xf>
    <xf numFmtId="43" fontId="16" fillId="0" borderId="1" xfId="1" applyFont="1" applyBorder="1" applyAlignment="1">
      <alignment vertical="center" wrapText="1" shrinkToFit="1"/>
    </xf>
    <xf numFmtId="43" fontId="16" fillId="0" borderId="1" xfId="1" applyFont="1" applyBorder="1" applyAlignment="1">
      <alignment vertical="center"/>
    </xf>
    <xf numFmtId="43" fontId="16" fillId="0" borderId="1" xfId="0" applyNumberFormat="1" applyFont="1" applyBorder="1" applyAlignment="1">
      <alignment horizontal="right" vertical="center"/>
    </xf>
    <xf numFmtId="164" fontId="16" fillId="0" borderId="1" xfId="1" applyNumberFormat="1" applyFont="1" applyBorder="1" applyAlignment="1">
      <alignment horizontal="right" vertical="center"/>
    </xf>
    <xf numFmtId="0" fontId="17" fillId="0" borderId="1" xfId="0" applyFont="1" applyBorder="1" applyAlignment="1">
      <alignment horizontal="left" vertical="top"/>
    </xf>
    <xf numFmtId="0" fontId="18" fillId="0" borderId="1" xfId="2" applyFont="1" applyBorder="1" applyAlignment="1">
      <alignment horizontal="left" vertical="top" wrapText="1"/>
    </xf>
    <xf numFmtId="0" fontId="15" fillId="0" borderId="1" xfId="0" applyFont="1" applyBorder="1" applyAlignment="1">
      <alignment horizontal="left" vertical="top" wrapText="1"/>
    </xf>
    <xf numFmtId="43" fontId="18" fillId="0" borderId="1" xfId="1" applyFont="1" applyBorder="1" applyAlignment="1">
      <alignment horizontal="right" vertical="center"/>
    </xf>
    <xf numFmtId="43" fontId="16" fillId="0" borderId="1" xfId="1" applyFont="1" applyBorder="1" applyAlignment="1">
      <alignment horizontal="center" vertical="center" wrapText="1" shrinkToFit="1"/>
    </xf>
    <xf numFmtId="43" fontId="14" fillId="0" borderId="1" xfId="1" applyFont="1" applyBorder="1" applyAlignment="1">
      <alignment horizontal="center" vertical="top"/>
    </xf>
    <xf numFmtId="43" fontId="15" fillId="0" borderId="1" xfId="1" applyFont="1" applyBorder="1" applyAlignment="1">
      <alignment horizontal="center" vertical="top"/>
    </xf>
    <xf numFmtId="43" fontId="15" fillId="0" borderId="1" xfId="0" applyNumberFormat="1" applyFont="1" applyBorder="1" applyAlignment="1">
      <alignment horizontal="center" vertical="top"/>
    </xf>
    <xf numFmtId="0" fontId="20" fillId="0" borderId="1" xfId="0" applyFont="1" applyBorder="1" applyAlignment="1">
      <alignment horizontal="center"/>
    </xf>
    <xf numFmtId="0" fontId="12" fillId="0" borderId="1" xfId="0" applyFont="1" applyBorder="1" applyAlignment="1">
      <alignment horizont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43" fontId="14" fillId="0" borderId="1" xfId="0" applyNumberFormat="1" applyFont="1" applyBorder="1" applyAlignment="1">
      <alignment horizontal="center" vertical="top"/>
    </xf>
    <xf numFmtId="0" fontId="14" fillId="0" borderId="1" xfId="0" applyFont="1" applyBorder="1" applyAlignment="1">
      <alignment horizontal="center" vertical="top"/>
    </xf>
    <xf numFmtId="43" fontId="14" fillId="0" borderId="1" xfId="0" applyNumberFormat="1" applyFont="1" applyBorder="1" applyAlignment="1">
      <alignment horizontal="right" vertical="top"/>
    </xf>
    <xf numFmtId="0" fontId="14" fillId="0" borderId="1" xfId="0" applyFont="1" applyBorder="1" applyAlignment="1">
      <alignment horizontal="right" vertical="top"/>
    </xf>
    <xf numFmtId="43" fontId="17" fillId="0" borderId="1" xfId="0" applyNumberFormat="1" applyFont="1" applyBorder="1" applyAlignment="1">
      <alignment horizontal="center" vertical="top"/>
    </xf>
    <xf numFmtId="0" fontId="17" fillId="0" borderId="1" xfId="0" applyFont="1" applyBorder="1" applyAlignment="1">
      <alignment horizontal="center" vertical="top"/>
    </xf>
    <xf numFmtId="43" fontId="17" fillId="0" borderId="1" xfId="0" applyNumberFormat="1" applyFont="1" applyBorder="1" applyAlignment="1">
      <alignment horizontal="right" vertical="top"/>
    </xf>
    <xf numFmtId="0" fontId="17" fillId="0" borderId="1" xfId="0" applyFont="1" applyBorder="1" applyAlignment="1">
      <alignment horizontal="right" vertical="top"/>
    </xf>
    <xf numFmtId="43" fontId="17" fillId="0" borderId="1" xfId="1" applyFont="1" applyBorder="1" applyAlignment="1">
      <alignment horizontal="center" vertical="top"/>
    </xf>
    <xf numFmtId="43" fontId="17" fillId="0" borderId="1" xfId="1" applyFont="1" applyBorder="1" applyAlignment="1">
      <alignment horizontal="right" vertical="top"/>
    </xf>
    <xf numFmtId="0" fontId="20" fillId="0" borderId="1" xfId="0" applyFont="1" applyBorder="1" applyAlignment="1">
      <alignment horizontal="center" vertical="top"/>
    </xf>
    <xf numFmtId="0" fontId="12" fillId="0" borderId="2" xfId="0" applyFont="1" applyBorder="1" applyAlignment="1">
      <alignment horizontal="center" vertical="top" wrapText="1"/>
    </xf>
    <xf numFmtId="0" fontId="12" fillId="0" borderId="3" xfId="0" applyFont="1" applyBorder="1" applyAlignment="1">
      <alignment horizontal="center" vertical="top" wrapText="1"/>
    </xf>
    <xf numFmtId="0" fontId="12" fillId="0" borderId="4" xfId="0" applyFont="1" applyBorder="1" applyAlignment="1">
      <alignment horizontal="center" vertical="top"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6" fillId="0" borderId="1" xfId="0" applyFont="1" applyBorder="1" applyAlignment="1">
      <alignment horizontal="right" vertical="top"/>
    </xf>
    <xf numFmtId="0" fontId="12" fillId="0" borderId="1" xfId="0" applyFont="1" applyBorder="1" applyAlignment="1">
      <alignment horizontal="center"/>
    </xf>
    <xf numFmtId="0" fontId="14" fillId="0" borderId="1" xfId="0" applyFont="1" applyBorder="1" applyAlignment="1">
      <alignment horizontal="center" wrapText="1"/>
    </xf>
    <xf numFmtId="0" fontId="2" fillId="0" borderId="1" xfId="0" applyFont="1" applyBorder="1" applyAlignment="1">
      <alignment horizontal="center" vertical="top"/>
    </xf>
    <xf numFmtId="0" fontId="0" fillId="0" borderId="1" xfId="0" applyBorder="1" applyAlignment="1">
      <alignment horizontal="center" vertical="top"/>
    </xf>
    <xf numFmtId="0" fontId="3" fillId="0" borderId="1" xfId="0" applyFont="1" applyBorder="1" applyAlignment="1">
      <alignment horizontal="center" vertical="top"/>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43" fontId="0" fillId="0" borderId="1" xfId="1" applyFont="1" applyBorder="1" applyAlignment="1">
      <alignment horizontal="center" vertical="top"/>
    </xf>
    <xf numFmtId="43" fontId="0" fillId="0" borderId="1" xfId="0" applyNumberFormat="1" applyBorder="1" applyAlignment="1">
      <alignment horizontal="center" vertical="top"/>
    </xf>
    <xf numFmtId="0" fontId="17" fillId="0" borderId="1" xfId="0" applyFont="1" applyBorder="1" applyAlignment="1">
      <alignment vertical="top"/>
    </xf>
    <xf numFmtId="43" fontId="14" fillId="0" borderId="1" xfId="1" applyFont="1" applyBorder="1" applyAlignment="1">
      <alignment vertical="top"/>
    </xf>
    <xf numFmtId="43" fontId="17" fillId="0" borderId="1" xfId="1" applyFont="1" applyBorder="1" applyAlignment="1">
      <alignment vertical="top"/>
    </xf>
    <xf numFmtId="43" fontId="17" fillId="0" borderId="1" xfId="0" applyNumberFormat="1" applyFont="1" applyBorder="1" applyAlignment="1">
      <alignment vertical="top"/>
    </xf>
    <xf numFmtId="0" fontId="12" fillId="0" borderId="1" xfId="0" applyFont="1" applyBorder="1" applyAlignment="1">
      <alignment vertical="center" wrapText="1"/>
    </xf>
    <xf numFmtId="0" fontId="14" fillId="0" borderId="1" xfId="0" applyFont="1" applyBorder="1" applyAlignment="1">
      <alignment vertical="center"/>
    </xf>
    <xf numFmtId="0" fontId="14" fillId="0" borderId="1" xfId="0" applyFont="1" applyBorder="1" applyAlignment="1">
      <alignment vertical="center" wrapText="1"/>
    </xf>
    <xf numFmtId="43" fontId="14" fillId="0" borderId="1" xfId="1" applyFont="1" applyFill="1" applyBorder="1" applyAlignment="1">
      <alignment horizontal="center" vertical="top"/>
    </xf>
    <xf numFmtId="43" fontId="17" fillId="0" borderId="1" xfId="1" applyFont="1" applyFill="1" applyBorder="1" applyAlignment="1">
      <alignment horizontal="center" vertical="top"/>
    </xf>
    <xf numFmtId="0" fontId="12" fillId="0" borderId="2" xfId="0" applyFont="1" applyBorder="1" applyAlignment="1">
      <alignment horizontal="center" wrapText="1"/>
    </xf>
    <xf numFmtId="0" fontId="12" fillId="0" borderId="3" xfId="0" applyFont="1" applyBorder="1" applyAlignment="1">
      <alignment horizontal="center" wrapText="1"/>
    </xf>
    <xf numFmtId="0" fontId="12" fillId="0" borderId="4" xfId="0" applyFont="1" applyBorder="1" applyAlignment="1">
      <alignment horizontal="center" wrapText="1"/>
    </xf>
    <xf numFmtId="43" fontId="17" fillId="0" borderId="2" xfId="1" applyFont="1" applyBorder="1" applyAlignment="1">
      <alignment horizontal="right" vertical="top"/>
    </xf>
    <xf numFmtId="43" fontId="17" fillId="0" borderId="3" xfId="1" applyFont="1" applyBorder="1" applyAlignment="1">
      <alignment horizontal="right" vertical="top"/>
    </xf>
    <xf numFmtId="43" fontId="17" fillId="0" borderId="4" xfId="1" applyFont="1" applyBorder="1" applyAlignment="1">
      <alignment horizontal="right" vertical="top"/>
    </xf>
  </cellXfs>
  <cellStyles count="4">
    <cellStyle name="20% - Accent6 23 4" xfId="2" xr:uid="{00000000-0005-0000-0000-000000000000}"/>
    <cellStyle name="Comma" xfId="1" builtinId="3"/>
    <cellStyle name="Normal" xfId="0" builtinId="0"/>
    <cellStyle name="Normal 2 2" xfId="3" xr:uid="{00000000-0005-0000-0000-000003000000}"/>
  </cellStyles>
  <dxfs count="8">
    <dxf>
      <fill>
        <patternFill>
          <bgColor rgb="FFFF0000"/>
        </patternFill>
      </fill>
    </dxf>
    <dxf>
      <fill>
        <patternFill>
          <bgColor rgb="FFFF0000"/>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tint="0.39997558519241921"/>
    <pageSetUpPr fitToPage="1"/>
  </sheetPr>
  <dimension ref="A1:N44"/>
  <sheetViews>
    <sheetView view="pageBreakPreview" topLeftCell="A3" zoomScale="68" zoomScaleNormal="83" zoomScaleSheetLayoutView="68" workbookViewId="0">
      <selection activeCell="B9" sqref="B9"/>
    </sheetView>
  </sheetViews>
  <sheetFormatPr defaultColWidth="9.33203125" defaultRowHeight="13.2" x14ac:dyDescent="0.25"/>
  <cols>
    <col min="1" max="1" width="5.5546875" style="13" customWidth="1"/>
    <col min="2" max="2" width="51.21875" style="13" customWidth="1"/>
    <col min="3" max="4" width="6.33203125" style="13" customWidth="1"/>
    <col min="5" max="5" width="13" style="13" customWidth="1"/>
    <col min="6" max="6" width="13.6640625" style="13" bestFit="1" customWidth="1"/>
    <col min="7" max="8" width="6.33203125" style="13" customWidth="1"/>
    <col min="9" max="9" width="14" style="13" bestFit="1" customWidth="1"/>
    <col min="10" max="10" width="13.6640625" style="13" bestFit="1" customWidth="1"/>
    <col min="11" max="12" width="6.33203125" style="13" customWidth="1"/>
    <col min="13" max="13" width="14" style="13" bestFit="1" customWidth="1"/>
    <col min="14" max="14" width="13.6640625" style="13" bestFit="1" customWidth="1"/>
    <col min="15" max="16384" width="9.33203125" style="13"/>
  </cols>
  <sheetData>
    <row r="1" spans="1:14" ht="22.5" customHeight="1" x14ac:dyDescent="0.4">
      <c r="A1" s="71" t="s">
        <v>0</v>
      </c>
      <c r="B1" s="71"/>
      <c r="C1" s="71"/>
      <c r="D1" s="71"/>
      <c r="E1" s="71"/>
      <c r="F1" s="71"/>
      <c r="G1" s="71"/>
      <c r="H1" s="71"/>
      <c r="I1" s="71"/>
      <c r="J1" s="71"/>
      <c r="K1" s="71"/>
      <c r="L1" s="71"/>
      <c r="M1" s="71"/>
      <c r="N1" s="71"/>
    </row>
    <row r="2" spans="1:14" ht="38.549999999999997" customHeight="1" x14ac:dyDescent="0.3">
      <c r="A2" s="72" t="s">
        <v>1</v>
      </c>
      <c r="B2" s="72"/>
      <c r="C2" s="72"/>
      <c r="D2" s="72"/>
      <c r="E2" s="72"/>
      <c r="F2" s="72"/>
      <c r="G2" s="72"/>
      <c r="H2" s="72"/>
      <c r="I2" s="72"/>
      <c r="J2" s="72"/>
      <c r="K2" s="72"/>
      <c r="L2" s="72"/>
      <c r="M2" s="72"/>
      <c r="N2" s="72"/>
    </row>
    <row r="3" spans="1:14" ht="42.75" customHeight="1" x14ac:dyDescent="0.25">
      <c r="A3" s="73" t="s">
        <v>2</v>
      </c>
      <c r="B3" s="73" t="s">
        <v>3</v>
      </c>
      <c r="C3" s="74" t="s">
        <v>4</v>
      </c>
      <c r="D3" s="74"/>
      <c r="E3" s="74"/>
      <c r="F3" s="74"/>
      <c r="G3" s="74" t="s">
        <v>52</v>
      </c>
      <c r="H3" s="74"/>
      <c r="I3" s="74"/>
      <c r="J3" s="74"/>
      <c r="K3" s="74" t="s">
        <v>53</v>
      </c>
      <c r="L3" s="74"/>
      <c r="M3" s="74"/>
      <c r="N3" s="74"/>
    </row>
    <row r="4" spans="1:14" x14ac:dyDescent="0.25">
      <c r="A4" s="73"/>
      <c r="B4" s="73"/>
      <c r="C4" s="44" t="s">
        <v>5</v>
      </c>
      <c r="D4" s="44" t="s">
        <v>6</v>
      </c>
      <c r="E4" s="44" t="s">
        <v>45</v>
      </c>
      <c r="F4" s="44" t="s">
        <v>46</v>
      </c>
      <c r="G4" s="44" t="s">
        <v>5</v>
      </c>
      <c r="H4" s="44" t="s">
        <v>6</v>
      </c>
      <c r="I4" s="44" t="s">
        <v>45</v>
      </c>
      <c r="J4" s="44" t="s">
        <v>46</v>
      </c>
      <c r="K4" s="44" t="s">
        <v>5</v>
      </c>
      <c r="L4" s="44" t="s">
        <v>6</v>
      </c>
      <c r="M4" s="44" t="s">
        <v>45</v>
      </c>
      <c r="N4" s="44" t="s">
        <v>46</v>
      </c>
    </row>
    <row r="5" spans="1:14" ht="154.05000000000001" customHeight="1" x14ac:dyDescent="0.25">
      <c r="A5" s="22">
        <v>1</v>
      </c>
      <c r="B5" s="34" t="s">
        <v>69</v>
      </c>
      <c r="C5" s="35">
        <v>5</v>
      </c>
      <c r="D5" s="20" t="s">
        <v>9</v>
      </c>
      <c r="E5" s="37">
        <v>39000</v>
      </c>
      <c r="F5" s="25">
        <f>E5*C5</f>
        <v>195000</v>
      </c>
      <c r="G5" s="35">
        <v>5</v>
      </c>
      <c r="H5" s="20" t="s">
        <v>9</v>
      </c>
      <c r="I5" s="25">
        <v>41000</v>
      </c>
      <c r="J5" s="25">
        <f>I5*G5</f>
        <v>205000</v>
      </c>
      <c r="K5" s="35">
        <v>5</v>
      </c>
      <c r="L5" s="20" t="s">
        <v>9</v>
      </c>
      <c r="M5" s="25">
        <v>42000</v>
      </c>
      <c r="N5" s="25">
        <f>M5*K5</f>
        <v>210000</v>
      </c>
    </row>
    <row r="6" spans="1:14" ht="55.2" x14ac:dyDescent="0.25">
      <c r="A6" s="22">
        <v>2</v>
      </c>
      <c r="B6" s="34" t="s">
        <v>88</v>
      </c>
      <c r="C6" s="35">
        <v>5</v>
      </c>
      <c r="D6" s="20" t="s">
        <v>9</v>
      </c>
      <c r="E6" s="37">
        <v>9000</v>
      </c>
      <c r="F6" s="25">
        <f t="shared" ref="F6:F23" si="0">E6*C6</f>
        <v>45000</v>
      </c>
      <c r="G6" s="35">
        <v>5</v>
      </c>
      <c r="H6" s="20" t="s">
        <v>9</v>
      </c>
      <c r="I6" s="25">
        <v>9500</v>
      </c>
      <c r="J6" s="25">
        <f t="shared" ref="J6:J22" si="1">I6*G6</f>
        <v>47500</v>
      </c>
      <c r="K6" s="35">
        <v>5</v>
      </c>
      <c r="L6" s="20" t="s">
        <v>9</v>
      </c>
      <c r="M6" s="25">
        <v>9600</v>
      </c>
      <c r="N6" s="25">
        <f t="shared" ref="N6:N22" si="2">M6*K6</f>
        <v>48000</v>
      </c>
    </row>
    <row r="7" spans="1:14" ht="69" x14ac:dyDescent="0.25">
      <c r="A7" s="22">
        <v>3</v>
      </c>
      <c r="B7" s="27" t="s">
        <v>70</v>
      </c>
      <c r="C7" s="42">
        <v>1</v>
      </c>
      <c r="D7" s="20" t="s">
        <v>9</v>
      </c>
      <c r="E7" s="37">
        <v>8400</v>
      </c>
      <c r="F7" s="25">
        <f>E7*C7</f>
        <v>8400</v>
      </c>
      <c r="G7" s="42">
        <v>1</v>
      </c>
      <c r="H7" s="20" t="s">
        <v>9</v>
      </c>
      <c r="I7" s="25">
        <v>8800</v>
      </c>
      <c r="J7" s="25">
        <f>I7*G7</f>
        <v>8800</v>
      </c>
      <c r="K7" s="42">
        <v>1</v>
      </c>
      <c r="L7" s="20" t="s">
        <v>9</v>
      </c>
      <c r="M7" s="25">
        <v>9000</v>
      </c>
      <c r="N7" s="25">
        <f>M7*K7</f>
        <v>9000</v>
      </c>
    </row>
    <row r="8" spans="1:14" ht="55.2" x14ac:dyDescent="0.25">
      <c r="A8" s="22">
        <v>4</v>
      </c>
      <c r="B8" s="64" t="s">
        <v>71</v>
      </c>
      <c r="C8" s="38">
        <v>1</v>
      </c>
      <c r="D8" s="20" t="s">
        <v>9</v>
      </c>
      <c r="E8" s="37">
        <v>9300</v>
      </c>
      <c r="F8" s="25">
        <f>E8*C8</f>
        <v>9300</v>
      </c>
      <c r="G8" s="38">
        <v>1</v>
      </c>
      <c r="H8" s="20" t="s">
        <v>9</v>
      </c>
      <c r="I8" s="25">
        <v>9600</v>
      </c>
      <c r="J8" s="25">
        <f>I8*G8</f>
        <v>9600</v>
      </c>
      <c r="K8" s="38">
        <v>1</v>
      </c>
      <c r="L8" s="20" t="s">
        <v>9</v>
      </c>
      <c r="M8" s="25">
        <v>9500</v>
      </c>
      <c r="N8" s="25">
        <f>M8*K8</f>
        <v>9500</v>
      </c>
    </row>
    <row r="9" spans="1:14" ht="57" customHeight="1" x14ac:dyDescent="0.25">
      <c r="A9" s="22">
        <v>5</v>
      </c>
      <c r="B9" s="64" t="s">
        <v>72</v>
      </c>
      <c r="C9" s="38">
        <v>1</v>
      </c>
      <c r="D9" s="20" t="s">
        <v>9</v>
      </c>
      <c r="E9" s="37">
        <v>4200</v>
      </c>
      <c r="F9" s="25">
        <f>E9*C9</f>
        <v>4200</v>
      </c>
      <c r="G9" s="38">
        <v>1</v>
      </c>
      <c r="H9" s="20" t="s">
        <v>9</v>
      </c>
      <c r="I9" s="25">
        <v>4400</v>
      </c>
      <c r="J9" s="25">
        <f>I9*G9</f>
        <v>4400</v>
      </c>
      <c r="K9" s="38">
        <v>1</v>
      </c>
      <c r="L9" s="20" t="s">
        <v>9</v>
      </c>
      <c r="M9" s="25">
        <v>4500</v>
      </c>
      <c r="N9" s="25">
        <f>M9*K9</f>
        <v>4500</v>
      </c>
    </row>
    <row r="10" spans="1:14" ht="13.8" x14ac:dyDescent="0.25">
      <c r="A10" s="22">
        <v>6</v>
      </c>
      <c r="B10" s="34" t="s">
        <v>125</v>
      </c>
      <c r="C10" s="35">
        <v>1</v>
      </c>
      <c r="D10" s="20" t="s">
        <v>9</v>
      </c>
      <c r="E10" s="37">
        <v>32000</v>
      </c>
      <c r="F10" s="25">
        <f t="shared" si="0"/>
        <v>32000</v>
      </c>
      <c r="G10" s="35">
        <v>1</v>
      </c>
      <c r="H10" s="20" t="s">
        <v>9</v>
      </c>
      <c r="I10" s="25">
        <v>34500</v>
      </c>
      <c r="J10" s="25">
        <f t="shared" si="1"/>
        <v>34500</v>
      </c>
      <c r="K10" s="35">
        <v>1</v>
      </c>
      <c r="L10" s="20" t="s">
        <v>9</v>
      </c>
      <c r="M10" s="25">
        <v>34000</v>
      </c>
      <c r="N10" s="25">
        <f t="shared" si="2"/>
        <v>34000</v>
      </c>
    </row>
    <row r="11" spans="1:14" ht="250.5" customHeight="1" x14ac:dyDescent="0.25">
      <c r="A11" s="22">
        <v>7</v>
      </c>
      <c r="B11" s="34" t="s">
        <v>73</v>
      </c>
      <c r="C11" s="35">
        <v>1</v>
      </c>
      <c r="D11" s="20" t="s">
        <v>9</v>
      </c>
      <c r="E11" s="37">
        <v>97000</v>
      </c>
      <c r="F11" s="25">
        <f t="shared" si="0"/>
        <v>97000</v>
      </c>
      <c r="G11" s="35">
        <v>1</v>
      </c>
      <c r="H11" s="20" t="s">
        <v>9</v>
      </c>
      <c r="I11" s="25">
        <v>100000</v>
      </c>
      <c r="J11" s="25">
        <f t="shared" si="1"/>
        <v>100000</v>
      </c>
      <c r="K11" s="35">
        <v>1</v>
      </c>
      <c r="L11" s="20" t="s">
        <v>9</v>
      </c>
      <c r="M11" s="25">
        <v>100000</v>
      </c>
      <c r="N11" s="25">
        <f t="shared" si="2"/>
        <v>100000</v>
      </c>
    </row>
    <row r="12" spans="1:14" ht="223.5" customHeight="1" x14ac:dyDescent="0.25">
      <c r="A12" s="22">
        <v>8</v>
      </c>
      <c r="B12" s="34" t="s">
        <v>74</v>
      </c>
      <c r="C12" s="35">
        <v>1</v>
      </c>
      <c r="D12" s="20" t="s">
        <v>9</v>
      </c>
      <c r="E12" s="37">
        <v>29000</v>
      </c>
      <c r="F12" s="25">
        <f t="shared" si="0"/>
        <v>29000</v>
      </c>
      <c r="G12" s="35">
        <v>1</v>
      </c>
      <c r="H12" s="20" t="s">
        <v>9</v>
      </c>
      <c r="I12" s="25">
        <v>30500</v>
      </c>
      <c r="J12" s="25">
        <f t="shared" si="1"/>
        <v>30500</v>
      </c>
      <c r="K12" s="35">
        <v>1</v>
      </c>
      <c r="L12" s="20" t="s">
        <v>9</v>
      </c>
      <c r="M12" s="25">
        <v>30000</v>
      </c>
      <c r="N12" s="25">
        <f t="shared" si="2"/>
        <v>30000</v>
      </c>
    </row>
    <row r="13" spans="1:14" ht="141.44999999999999" customHeight="1" x14ac:dyDescent="0.25">
      <c r="A13" s="22">
        <v>9</v>
      </c>
      <c r="B13" s="34" t="s">
        <v>75</v>
      </c>
      <c r="C13" s="35">
        <v>1</v>
      </c>
      <c r="D13" s="20" t="s">
        <v>9</v>
      </c>
      <c r="E13" s="37">
        <v>16200</v>
      </c>
      <c r="F13" s="25">
        <f t="shared" si="0"/>
        <v>16200</v>
      </c>
      <c r="G13" s="35">
        <v>1</v>
      </c>
      <c r="H13" s="20" t="s">
        <v>9</v>
      </c>
      <c r="I13" s="25">
        <v>17000</v>
      </c>
      <c r="J13" s="25">
        <f t="shared" si="1"/>
        <v>17000</v>
      </c>
      <c r="K13" s="35">
        <v>1</v>
      </c>
      <c r="L13" s="20" t="s">
        <v>9</v>
      </c>
      <c r="M13" s="25">
        <v>17500</v>
      </c>
      <c r="N13" s="25">
        <f t="shared" si="2"/>
        <v>17500</v>
      </c>
    </row>
    <row r="14" spans="1:14" ht="157.05000000000001" customHeight="1" x14ac:dyDescent="0.25">
      <c r="A14" s="22">
        <v>10</v>
      </c>
      <c r="B14" s="34" t="s">
        <v>76</v>
      </c>
      <c r="C14" s="35">
        <v>1</v>
      </c>
      <c r="D14" s="20" t="s">
        <v>9</v>
      </c>
      <c r="E14" s="37">
        <v>46000</v>
      </c>
      <c r="F14" s="25">
        <f t="shared" si="0"/>
        <v>46000</v>
      </c>
      <c r="G14" s="35">
        <v>1</v>
      </c>
      <c r="H14" s="20" t="s">
        <v>9</v>
      </c>
      <c r="I14" s="25">
        <v>48000</v>
      </c>
      <c r="J14" s="25">
        <f t="shared" si="1"/>
        <v>48000</v>
      </c>
      <c r="K14" s="35">
        <v>1</v>
      </c>
      <c r="L14" s="20" t="s">
        <v>9</v>
      </c>
      <c r="M14" s="25">
        <v>50000</v>
      </c>
      <c r="N14" s="25">
        <f t="shared" si="2"/>
        <v>50000</v>
      </c>
    </row>
    <row r="15" spans="1:14" ht="180" customHeight="1" x14ac:dyDescent="0.25">
      <c r="A15" s="22">
        <v>11</v>
      </c>
      <c r="B15" s="34" t="s">
        <v>77</v>
      </c>
      <c r="C15" s="35">
        <v>2</v>
      </c>
      <c r="D15" s="20" t="s">
        <v>9</v>
      </c>
      <c r="E15" s="37">
        <v>2100</v>
      </c>
      <c r="F15" s="25">
        <f t="shared" si="0"/>
        <v>4200</v>
      </c>
      <c r="G15" s="35">
        <v>2</v>
      </c>
      <c r="H15" s="20" t="s">
        <v>9</v>
      </c>
      <c r="I15" s="25">
        <v>2500</v>
      </c>
      <c r="J15" s="25">
        <f t="shared" si="1"/>
        <v>5000</v>
      </c>
      <c r="K15" s="35">
        <v>2</v>
      </c>
      <c r="L15" s="20" t="s">
        <v>9</v>
      </c>
      <c r="M15" s="25">
        <v>2250</v>
      </c>
      <c r="N15" s="25">
        <f t="shared" si="2"/>
        <v>4500</v>
      </c>
    </row>
    <row r="16" spans="1:14" ht="70.05" customHeight="1" x14ac:dyDescent="0.25">
      <c r="A16" s="22">
        <v>12</v>
      </c>
      <c r="B16" s="34" t="s">
        <v>78</v>
      </c>
      <c r="C16" s="35">
        <v>2</v>
      </c>
      <c r="D16" s="20" t="s">
        <v>9</v>
      </c>
      <c r="E16" s="37">
        <v>14500</v>
      </c>
      <c r="F16" s="25">
        <f t="shared" si="0"/>
        <v>29000</v>
      </c>
      <c r="G16" s="35">
        <v>2</v>
      </c>
      <c r="H16" s="20" t="s">
        <v>9</v>
      </c>
      <c r="I16" s="25">
        <v>16000</v>
      </c>
      <c r="J16" s="25">
        <f t="shared" si="1"/>
        <v>32000</v>
      </c>
      <c r="K16" s="35">
        <v>2</v>
      </c>
      <c r="L16" s="20" t="s">
        <v>9</v>
      </c>
      <c r="M16" s="25">
        <v>15500</v>
      </c>
      <c r="N16" s="25">
        <f t="shared" si="2"/>
        <v>31000</v>
      </c>
    </row>
    <row r="17" spans="1:14" ht="252.45" customHeight="1" x14ac:dyDescent="0.25">
      <c r="A17" s="22">
        <v>13</v>
      </c>
      <c r="B17" s="34" t="s">
        <v>122</v>
      </c>
      <c r="C17" s="35">
        <v>2</v>
      </c>
      <c r="D17" s="20" t="s">
        <v>9</v>
      </c>
      <c r="E17" s="37">
        <v>24000</v>
      </c>
      <c r="F17" s="25">
        <f t="shared" si="0"/>
        <v>48000</v>
      </c>
      <c r="G17" s="35">
        <v>2</v>
      </c>
      <c r="H17" s="20" t="s">
        <v>9</v>
      </c>
      <c r="I17" s="25">
        <v>25000</v>
      </c>
      <c r="J17" s="45">
        <f t="shared" si="1"/>
        <v>50000</v>
      </c>
      <c r="K17" s="35">
        <v>2</v>
      </c>
      <c r="L17" s="20" t="s">
        <v>9</v>
      </c>
      <c r="M17" s="25">
        <v>25000</v>
      </c>
      <c r="N17" s="25">
        <f t="shared" si="2"/>
        <v>50000</v>
      </c>
    </row>
    <row r="18" spans="1:14" ht="124.5" customHeight="1" x14ac:dyDescent="0.25">
      <c r="A18" s="22">
        <v>14</v>
      </c>
      <c r="B18" s="27" t="s">
        <v>93</v>
      </c>
      <c r="C18" s="42">
        <v>1</v>
      </c>
      <c r="D18" s="20" t="s">
        <v>9</v>
      </c>
      <c r="E18" s="25">
        <v>80000</v>
      </c>
      <c r="F18" s="25">
        <f t="shared" si="0"/>
        <v>80000</v>
      </c>
      <c r="G18" s="42">
        <v>1</v>
      </c>
      <c r="H18" s="20" t="s">
        <v>9</v>
      </c>
      <c r="I18" s="25">
        <v>84000</v>
      </c>
      <c r="J18" s="45">
        <f t="shared" si="1"/>
        <v>84000</v>
      </c>
      <c r="K18" s="42">
        <v>1</v>
      </c>
      <c r="L18" s="20" t="s">
        <v>9</v>
      </c>
      <c r="M18" s="25">
        <v>86400</v>
      </c>
      <c r="N18" s="25">
        <f t="shared" si="2"/>
        <v>86400</v>
      </c>
    </row>
    <row r="19" spans="1:14" ht="69.45" customHeight="1" x14ac:dyDescent="0.25">
      <c r="A19" s="22">
        <v>15</v>
      </c>
      <c r="B19" s="27" t="s">
        <v>79</v>
      </c>
      <c r="C19" s="35">
        <v>2</v>
      </c>
      <c r="D19" s="20" t="s">
        <v>9</v>
      </c>
      <c r="E19" s="67">
        <v>16300</v>
      </c>
      <c r="F19" s="25">
        <f t="shared" si="0"/>
        <v>32600</v>
      </c>
      <c r="G19" s="35">
        <v>2</v>
      </c>
      <c r="H19" s="20" t="s">
        <v>9</v>
      </c>
      <c r="I19" s="25">
        <v>18000</v>
      </c>
      <c r="J19" s="45">
        <f t="shared" si="1"/>
        <v>36000</v>
      </c>
      <c r="K19" s="35">
        <v>2</v>
      </c>
      <c r="L19" s="20" t="s">
        <v>9</v>
      </c>
      <c r="M19" s="25">
        <v>19000</v>
      </c>
      <c r="N19" s="25">
        <f t="shared" si="2"/>
        <v>38000</v>
      </c>
    </row>
    <row r="20" spans="1:14" ht="69.45" customHeight="1" x14ac:dyDescent="0.25">
      <c r="A20" s="22">
        <v>16</v>
      </c>
      <c r="B20" s="27" t="s">
        <v>80</v>
      </c>
      <c r="C20" s="35">
        <v>1</v>
      </c>
      <c r="D20" s="20" t="s">
        <v>9</v>
      </c>
      <c r="E20" s="67">
        <v>14500</v>
      </c>
      <c r="F20" s="25">
        <f t="shared" si="0"/>
        <v>14500</v>
      </c>
      <c r="G20" s="35">
        <v>1</v>
      </c>
      <c r="H20" s="20" t="s">
        <v>9</v>
      </c>
      <c r="I20" s="25">
        <v>16000</v>
      </c>
      <c r="J20" s="45">
        <f t="shared" si="1"/>
        <v>16000</v>
      </c>
      <c r="K20" s="35">
        <v>1</v>
      </c>
      <c r="L20" s="20" t="s">
        <v>9</v>
      </c>
      <c r="M20" s="25">
        <v>17500</v>
      </c>
      <c r="N20" s="25">
        <f t="shared" si="2"/>
        <v>17500</v>
      </c>
    </row>
    <row r="21" spans="1:14" ht="70.05" customHeight="1" x14ac:dyDescent="0.25">
      <c r="A21" s="22">
        <v>17</v>
      </c>
      <c r="B21" s="27" t="s">
        <v>81</v>
      </c>
      <c r="C21" s="35">
        <v>1</v>
      </c>
      <c r="D21" s="20" t="s">
        <v>9</v>
      </c>
      <c r="E21" s="67">
        <v>15100</v>
      </c>
      <c r="F21" s="25">
        <f t="shared" si="0"/>
        <v>15100</v>
      </c>
      <c r="G21" s="35">
        <v>1</v>
      </c>
      <c r="H21" s="20" t="s">
        <v>9</v>
      </c>
      <c r="I21" s="25">
        <v>16500</v>
      </c>
      <c r="J21" s="45">
        <f t="shared" si="1"/>
        <v>16500</v>
      </c>
      <c r="K21" s="35">
        <v>1</v>
      </c>
      <c r="L21" s="20" t="s">
        <v>9</v>
      </c>
      <c r="M21" s="25">
        <v>16800</v>
      </c>
      <c r="N21" s="25">
        <f t="shared" si="2"/>
        <v>16800</v>
      </c>
    </row>
    <row r="22" spans="1:14" ht="71.55" customHeight="1" x14ac:dyDescent="0.25">
      <c r="A22" s="22">
        <v>18</v>
      </c>
      <c r="B22" s="27" t="s">
        <v>82</v>
      </c>
      <c r="C22" s="42">
        <v>1</v>
      </c>
      <c r="D22" s="20" t="s">
        <v>9</v>
      </c>
      <c r="E22" s="67">
        <v>15800</v>
      </c>
      <c r="F22" s="25">
        <f t="shared" si="0"/>
        <v>15800</v>
      </c>
      <c r="G22" s="42">
        <v>1</v>
      </c>
      <c r="H22" s="20" t="s">
        <v>9</v>
      </c>
      <c r="I22" s="45">
        <v>16600</v>
      </c>
      <c r="J22" s="45">
        <f t="shared" si="1"/>
        <v>16600</v>
      </c>
      <c r="K22" s="42">
        <v>1</v>
      </c>
      <c r="L22" s="20" t="s">
        <v>9</v>
      </c>
      <c r="M22" s="46">
        <v>17000</v>
      </c>
      <c r="N22" s="25">
        <f t="shared" si="2"/>
        <v>17000</v>
      </c>
    </row>
    <row r="23" spans="1:14" ht="350.55" customHeight="1" x14ac:dyDescent="0.25">
      <c r="A23" s="22">
        <v>19</v>
      </c>
      <c r="B23" s="27" t="s">
        <v>116</v>
      </c>
      <c r="C23" s="42">
        <v>1</v>
      </c>
      <c r="D23" s="20" t="s">
        <v>9</v>
      </c>
      <c r="E23" s="67">
        <v>210000</v>
      </c>
      <c r="F23" s="25">
        <f t="shared" si="0"/>
        <v>210000</v>
      </c>
      <c r="G23" s="42">
        <v>1</v>
      </c>
      <c r="H23" s="20" t="s">
        <v>9</v>
      </c>
      <c r="I23" s="45">
        <v>225000</v>
      </c>
      <c r="J23" s="45">
        <f t="shared" ref="J23" si="3">I23*G23</f>
        <v>225000</v>
      </c>
      <c r="K23" s="42">
        <v>1</v>
      </c>
      <c r="L23" s="20" t="s">
        <v>9</v>
      </c>
      <c r="M23" s="46">
        <v>232000</v>
      </c>
      <c r="N23" s="25">
        <f t="shared" ref="N23" si="4">M23*K23</f>
        <v>232000</v>
      </c>
    </row>
    <row r="24" spans="1:14" ht="13.8" x14ac:dyDescent="0.25">
      <c r="A24" s="47"/>
      <c r="B24" s="31" t="s">
        <v>10</v>
      </c>
      <c r="C24" s="69">
        <f>SUM(F5:F23)</f>
        <v>931300</v>
      </c>
      <c r="D24" s="69"/>
      <c r="E24" s="69"/>
      <c r="F24" s="69"/>
      <c r="G24" s="69">
        <f>SUM(J5:J23)</f>
        <v>986400</v>
      </c>
      <c r="H24" s="69"/>
      <c r="I24" s="69"/>
      <c r="J24" s="69"/>
      <c r="K24" s="69">
        <f>SUM(N5:N23)</f>
        <v>1005700</v>
      </c>
      <c r="L24" s="69"/>
      <c r="M24" s="69"/>
      <c r="N24" s="69"/>
    </row>
    <row r="25" spans="1:14" ht="13.8" x14ac:dyDescent="0.25">
      <c r="A25" s="47"/>
      <c r="B25" s="31" t="s">
        <v>11</v>
      </c>
      <c r="C25" s="69">
        <f>C24*0.18</f>
        <v>167634</v>
      </c>
      <c r="D25" s="69"/>
      <c r="E25" s="69"/>
      <c r="F25" s="69"/>
      <c r="G25" s="69">
        <f>G24*0.18</f>
        <v>177552</v>
      </c>
      <c r="H25" s="69"/>
      <c r="I25" s="69"/>
      <c r="J25" s="69"/>
      <c r="K25" s="69">
        <f>K24*0.18</f>
        <v>181026</v>
      </c>
      <c r="L25" s="69"/>
      <c r="M25" s="69"/>
      <c r="N25" s="69"/>
    </row>
    <row r="26" spans="1:14" ht="13.8" x14ac:dyDescent="0.25">
      <c r="A26" s="47"/>
      <c r="B26" s="31" t="s">
        <v>12</v>
      </c>
      <c r="C26" s="69">
        <f>SUM(C24:F25)</f>
        <v>1098934</v>
      </c>
      <c r="D26" s="69"/>
      <c r="E26" s="69"/>
      <c r="F26" s="69"/>
      <c r="G26" s="69">
        <f>SUM(G24:J25)</f>
        <v>1163952</v>
      </c>
      <c r="H26" s="69"/>
      <c r="I26" s="69"/>
      <c r="J26" s="69"/>
      <c r="K26" s="69">
        <f>SUM(K24:N25)</f>
        <v>1186726</v>
      </c>
      <c r="L26" s="69"/>
      <c r="M26" s="69"/>
      <c r="N26" s="69"/>
    </row>
    <row r="27" spans="1:14" ht="13.8" x14ac:dyDescent="0.25">
      <c r="A27" s="47"/>
      <c r="B27" s="31" t="s">
        <v>13</v>
      </c>
      <c r="C27" s="70">
        <f>C24*0.63</f>
        <v>586719</v>
      </c>
      <c r="D27" s="70"/>
      <c r="E27" s="70"/>
      <c r="F27" s="70"/>
      <c r="G27" s="69">
        <v>670752</v>
      </c>
      <c r="H27" s="69"/>
      <c r="I27" s="69"/>
      <c r="J27" s="69"/>
      <c r="K27" s="69">
        <v>683876</v>
      </c>
      <c r="L27" s="69"/>
      <c r="M27" s="69"/>
      <c r="N27" s="69"/>
    </row>
    <row r="28" spans="1:14" ht="15.6" x14ac:dyDescent="0.25">
      <c r="A28" s="47"/>
      <c r="B28" s="31" t="s">
        <v>14</v>
      </c>
      <c r="C28" s="68">
        <f>SUM(C26:F27)</f>
        <v>1685653</v>
      </c>
      <c r="D28" s="68"/>
      <c r="E28" s="68"/>
      <c r="F28" s="68"/>
      <c r="G28" s="68">
        <f>SUM(G26:J27)</f>
        <v>1834704</v>
      </c>
      <c r="H28" s="68"/>
      <c r="I28" s="68"/>
      <c r="J28" s="68"/>
      <c r="K28" s="68">
        <f>SUM(K26:N27)</f>
        <v>1870602</v>
      </c>
      <c r="L28" s="68"/>
      <c r="M28" s="68"/>
      <c r="N28" s="68"/>
    </row>
    <row r="32" spans="1:14" x14ac:dyDescent="0.25">
      <c r="B32" s="13" t="s">
        <v>15</v>
      </c>
      <c r="E32" s="13" t="s">
        <v>17</v>
      </c>
      <c r="K32" s="13" t="s">
        <v>19</v>
      </c>
    </row>
    <row r="33" spans="2:11" x14ac:dyDescent="0.25">
      <c r="B33" s="13" t="s">
        <v>16</v>
      </c>
      <c r="E33" s="13" t="s">
        <v>18</v>
      </c>
      <c r="K33" s="13" t="s">
        <v>20</v>
      </c>
    </row>
    <row r="41" spans="2:11" x14ac:dyDescent="0.25">
      <c r="B41" s="48"/>
    </row>
    <row r="42" spans="2:11" x14ac:dyDescent="0.25">
      <c r="B42" s="48"/>
    </row>
    <row r="43" spans="2:11" x14ac:dyDescent="0.25">
      <c r="B43" s="48"/>
    </row>
    <row r="44" spans="2:11" x14ac:dyDescent="0.25">
      <c r="B44" s="48"/>
    </row>
  </sheetData>
  <mergeCells count="22">
    <mergeCell ref="A1:N1"/>
    <mergeCell ref="A2:N2"/>
    <mergeCell ref="A3:A4"/>
    <mergeCell ref="B3:B4"/>
    <mergeCell ref="C3:F3"/>
    <mergeCell ref="G3:J3"/>
    <mergeCell ref="K3:N3"/>
    <mergeCell ref="C24:F24"/>
    <mergeCell ref="G24:J24"/>
    <mergeCell ref="K24:N24"/>
    <mergeCell ref="C25:F25"/>
    <mergeCell ref="G25:J25"/>
    <mergeCell ref="K25:N25"/>
    <mergeCell ref="C28:F28"/>
    <mergeCell ref="G28:J28"/>
    <mergeCell ref="K28:N28"/>
    <mergeCell ref="C26:F26"/>
    <mergeCell ref="G26:J26"/>
    <mergeCell ref="K26:N26"/>
    <mergeCell ref="C27:F27"/>
    <mergeCell ref="G27:J27"/>
    <mergeCell ref="K27:N27"/>
  </mergeCells>
  <pageMargins left="0.78740157480314965" right="0.51181102362204722" top="0.94488188976377963" bottom="0.55118110236220474" header="0.31496062992125984" footer="0.31496062992125984"/>
  <pageSetup paperSize="9" scale="83" fitToHeight="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P20"/>
  <sheetViews>
    <sheetView view="pageBreakPreview" topLeftCell="A2" zoomScale="81" zoomScaleNormal="75" zoomScaleSheetLayoutView="81" workbookViewId="0">
      <selection activeCell="K13" sqref="K13:N13"/>
    </sheetView>
  </sheetViews>
  <sheetFormatPr defaultColWidth="9.33203125" defaultRowHeight="13.2" x14ac:dyDescent="0.25"/>
  <cols>
    <col min="1" max="1" width="6.33203125" style="13" customWidth="1"/>
    <col min="2" max="2" width="58.33203125" style="13" customWidth="1"/>
    <col min="3" max="3" width="8.21875" style="13" customWidth="1"/>
    <col min="4" max="4" width="6.6640625" style="13" customWidth="1"/>
    <col min="5" max="5" width="14.21875" style="13" customWidth="1"/>
    <col min="6" max="6" width="14.21875" style="13" bestFit="1" customWidth="1"/>
    <col min="7" max="7" width="8.21875" style="13" customWidth="1"/>
    <col min="8" max="8" width="6.6640625" style="13" customWidth="1"/>
    <col min="9" max="9" width="13.77734375" style="13" customWidth="1"/>
    <col min="10" max="10" width="14.109375" style="13" customWidth="1"/>
    <col min="11" max="11" width="8.21875" style="13" customWidth="1"/>
    <col min="12" max="12" width="6.6640625" style="13" customWidth="1"/>
    <col min="13" max="13" width="14.44140625" style="13" customWidth="1"/>
    <col min="14" max="14" width="14.21875" style="13" bestFit="1" customWidth="1"/>
    <col min="15" max="16384" width="9.33203125" style="13"/>
  </cols>
  <sheetData>
    <row r="1" spans="1:16" ht="22.5" customHeight="1" x14ac:dyDescent="0.25">
      <c r="A1" s="85" t="s">
        <v>0</v>
      </c>
      <c r="B1" s="85"/>
      <c r="C1" s="85"/>
      <c r="D1" s="85"/>
      <c r="E1" s="85"/>
      <c r="F1" s="85"/>
      <c r="G1" s="85"/>
      <c r="H1" s="85"/>
      <c r="I1" s="85"/>
      <c r="J1" s="85"/>
      <c r="K1" s="85"/>
      <c r="L1" s="85"/>
      <c r="M1" s="85"/>
      <c r="N1" s="85"/>
    </row>
    <row r="2" spans="1:16" ht="37.5" customHeight="1" x14ac:dyDescent="0.25">
      <c r="A2" s="86" t="s">
        <v>1</v>
      </c>
      <c r="B2" s="87"/>
      <c r="C2" s="87"/>
      <c r="D2" s="87"/>
      <c r="E2" s="87"/>
      <c r="F2" s="87"/>
      <c r="G2" s="87"/>
      <c r="H2" s="87"/>
      <c r="I2" s="87"/>
      <c r="J2" s="87"/>
      <c r="K2" s="87"/>
      <c r="L2" s="87"/>
      <c r="M2" s="87"/>
      <c r="N2" s="88"/>
    </row>
    <row r="3" spans="1:16" ht="43.5" customHeight="1" x14ac:dyDescent="0.25">
      <c r="A3" s="89" t="s">
        <v>2</v>
      </c>
      <c r="B3" s="89" t="s">
        <v>3</v>
      </c>
      <c r="C3" s="90" t="s">
        <v>4</v>
      </c>
      <c r="D3" s="90"/>
      <c r="E3" s="90"/>
      <c r="F3" s="90"/>
      <c r="G3" s="90" t="s">
        <v>51</v>
      </c>
      <c r="H3" s="90"/>
      <c r="I3" s="90"/>
      <c r="J3" s="90"/>
      <c r="K3" s="90" t="s">
        <v>94</v>
      </c>
      <c r="L3" s="90"/>
      <c r="M3" s="90"/>
      <c r="N3" s="90"/>
    </row>
    <row r="4" spans="1:16" ht="15.6" x14ac:dyDescent="0.25">
      <c r="A4" s="89"/>
      <c r="B4" s="89"/>
      <c r="C4" s="33" t="s">
        <v>5</v>
      </c>
      <c r="D4" s="33" t="s">
        <v>6</v>
      </c>
      <c r="E4" s="33" t="s">
        <v>7</v>
      </c>
      <c r="F4" s="33" t="s">
        <v>8</v>
      </c>
      <c r="G4" s="33" t="s">
        <v>5</v>
      </c>
      <c r="H4" s="33" t="s">
        <v>6</v>
      </c>
      <c r="I4" s="33" t="s">
        <v>7</v>
      </c>
      <c r="J4" s="33" t="s">
        <v>8</v>
      </c>
      <c r="K4" s="33" t="s">
        <v>5</v>
      </c>
      <c r="L4" s="33" t="s">
        <v>6</v>
      </c>
      <c r="M4" s="33" t="s">
        <v>7</v>
      </c>
      <c r="N4" s="33" t="s">
        <v>8</v>
      </c>
    </row>
    <row r="5" spans="1:16" ht="171.45" customHeight="1" x14ac:dyDescent="0.25">
      <c r="A5" s="22">
        <v>1</v>
      </c>
      <c r="B5" s="27" t="s">
        <v>89</v>
      </c>
      <c r="C5" s="38">
        <v>1</v>
      </c>
      <c r="D5" s="51" t="s">
        <v>9</v>
      </c>
      <c r="E5" s="25">
        <v>75000</v>
      </c>
      <c r="F5" s="25">
        <f t="shared" ref="F5:F8" si="0">C5*E5</f>
        <v>75000</v>
      </c>
      <c r="G5" s="38">
        <v>1</v>
      </c>
      <c r="H5" s="51" t="s">
        <v>9</v>
      </c>
      <c r="I5" s="25">
        <v>78750</v>
      </c>
      <c r="J5" s="49">
        <f t="shared" ref="J5:J8" si="1">G5*I5</f>
        <v>78750</v>
      </c>
      <c r="K5" s="38">
        <v>1</v>
      </c>
      <c r="L5" s="51" t="s">
        <v>9</v>
      </c>
      <c r="M5" s="25">
        <v>81000</v>
      </c>
      <c r="N5" s="49">
        <f t="shared" ref="N5:N8" si="2">K5*M5</f>
        <v>81000</v>
      </c>
      <c r="P5" s="50"/>
    </row>
    <row r="6" spans="1:16" ht="69" x14ac:dyDescent="0.25">
      <c r="A6" s="22">
        <v>2</v>
      </c>
      <c r="B6" s="52" t="s">
        <v>90</v>
      </c>
      <c r="C6" s="38">
        <v>8</v>
      </c>
      <c r="D6" s="51" t="s">
        <v>9</v>
      </c>
      <c r="E6" s="25">
        <v>2819</v>
      </c>
      <c r="F6" s="25">
        <f t="shared" si="0"/>
        <v>22552</v>
      </c>
      <c r="G6" s="38">
        <v>8</v>
      </c>
      <c r="H6" s="51" t="s">
        <v>9</v>
      </c>
      <c r="I6" s="25">
        <v>2960</v>
      </c>
      <c r="J6" s="49">
        <f t="shared" si="1"/>
        <v>23680</v>
      </c>
      <c r="K6" s="38">
        <v>8</v>
      </c>
      <c r="L6" s="51" t="s">
        <v>9</v>
      </c>
      <c r="M6" s="25">
        <v>3045</v>
      </c>
      <c r="N6" s="49">
        <f t="shared" si="2"/>
        <v>24360</v>
      </c>
      <c r="P6" s="50"/>
    </row>
    <row r="7" spans="1:16" ht="179.4" x14ac:dyDescent="0.25">
      <c r="A7" s="22">
        <v>3</v>
      </c>
      <c r="B7" s="52" t="s">
        <v>85</v>
      </c>
      <c r="C7" s="38">
        <v>89.11</v>
      </c>
      <c r="D7" s="39" t="s">
        <v>23</v>
      </c>
      <c r="E7" s="53">
        <v>1625</v>
      </c>
      <c r="F7" s="25">
        <f t="shared" si="0"/>
        <v>144803.75</v>
      </c>
      <c r="G7" s="38">
        <v>89.11</v>
      </c>
      <c r="H7" s="39" t="s">
        <v>23</v>
      </c>
      <c r="I7" s="25">
        <v>1706</v>
      </c>
      <c r="J7" s="49">
        <f t="shared" si="1"/>
        <v>152021.66</v>
      </c>
      <c r="K7" s="38">
        <v>89.11</v>
      </c>
      <c r="L7" s="39" t="s">
        <v>23</v>
      </c>
      <c r="M7" s="25">
        <v>1755</v>
      </c>
      <c r="N7" s="49">
        <f t="shared" si="2"/>
        <v>156388.04999999999</v>
      </c>
      <c r="P7" s="50"/>
    </row>
    <row r="8" spans="1:16" ht="124.2" x14ac:dyDescent="0.25">
      <c r="A8" s="22">
        <v>4</v>
      </c>
      <c r="B8" s="52" t="s">
        <v>117</v>
      </c>
      <c r="C8" s="38">
        <v>1</v>
      </c>
      <c r="D8" s="39" t="s">
        <v>39</v>
      </c>
      <c r="E8" s="53">
        <v>300000</v>
      </c>
      <c r="F8" s="25">
        <f t="shared" si="0"/>
        <v>300000</v>
      </c>
      <c r="G8" s="38">
        <v>1</v>
      </c>
      <c r="H8" s="39" t="s">
        <v>39</v>
      </c>
      <c r="I8" s="25">
        <v>324000</v>
      </c>
      <c r="J8" s="49">
        <f t="shared" si="1"/>
        <v>324000</v>
      </c>
      <c r="K8" s="38">
        <v>1</v>
      </c>
      <c r="L8" s="39" t="s">
        <v>39</v>
      </c>
      <c r="M8" s="25">
        <v>315000</v>
      </c>
      <c r="N8" s="49">
        <f t="shared" si="2"/>
        <v>315000</v>
      </c>
      <c r="P8" s="50"/>
    </row>
    <row r="9" spans="1:16" ht="15" x14ac:dyDescent="0.25">
      <c r="A9" s="47"/>
      <c r="B9" s="43" t="s">
        <v>10</v>
      </c>
      <c r="C9" s="79">
        <f>SUM(F5:F8)</f>
        <v>542355.75</v>
      </c>
      <c r="D9" s="80"/>
      <c r="E9" s="80"/>
      <c r="F9" s="80"/>
      <c r="G9" s="79">
        <f>SUM(J5:J8)</f>
        <v>578451.66</v>
      </c>
      <c r="H9" s="80"/>
      <c r="I9" s="80"/>
      <c r="J9" s="80"/>
      <c r="K9" s="81">
        <f>SUM(N5:N8)</f>
        <v>576748.05000000005</v>
      </c>
      <c r="L9" s="82"/>
      <c r="M9" s="82"/>
      <c r="N9" s="82"/>
    </row>
    <row r="10" spans="1:16" ht="15" x14ac:dyDescent="0.25">
      <c r="A10" s="47"/>
      <c r="B10" s="43" t="s">
        <v>11</v>
      </c>
      <c r="C10" s="79">
        <f>C9*18%</f>
        <v>97624.035000000003</v>
      </c>
      <c r="D10" s="80"/>
      <c r="E10" s="80"/>
      <c r="F10" s="80"/>
      <c r="G10" s="79">
        <f t="shared" ref="G10" si="3">G9*18%</f>
        <v>104121.2988</v>
      </c>
      <c r="H10" s="80"/>
      <c r="I10" s="80"/>
      <c r="J10" s="80"/>
      <c r="K10" s="81">
        <f t="shared" ref="K10" si="4">K9*18%</f>
        <v>103814.649</v>
      </c>
      <c r="L10" s="82"/>
      <c r="M10" s="82"/>
      <c r="N10" s="82"/>
    </row>
    <row r="11" spans="1:16" ht="15" x14ac:dyDescent="0.25">
      <c r="A11" s="47"/>
      <c r="B11" s="43" t="s">
        <v>12</v>
      </c>
      <c r="C11" s="79">
        <f>SUM(C9:F10)</f>
        <v>639979.78500000003</v>
      </c>
      <c r="D11" s="80"/>
      <c r="E11" s="80"/>
      <c r="F11" s="80"/>
      <c r="G11" s="79">
        <f t="shared" ref="G11" si="5">SUM(G9:J10)</f>
        <v>682572.95880000002</v>
      </c>
      <c r="H11" s="80"/>
      <c r="I11" s="80"/>
      <c r="J11" s="80"/>
      <c r="K11" s="81">
        <f t="shared" ref="K11" si="6">SUM(K9:N10)</f>
        <v>680562.69900000002</v>
      </c>
      <c r="L11" s="82"/>
      <c r="M11" s="82"/>
      <c r="N11" s="82"/>
    </row>
    <row r="12" spans="1:16" ht="15" x14ac:dyDescent="0.25">
      <c r="A12" s="47"/>
      <c r="B12" s="43" t="s">
        <v>13</v>
      </c>
      <c r="C12" s="79">
        <f>C9*63%</f>
        <v>341684.1225</v>
      </c>
      <c r="D12" s="80"/>
      <c r="E12" s="80"/>
      <c r="F12" s="80"/>
      <c r="G12" s="83">
        <v>375993.58</v>
      </c>
      <c r="H12" s="83"/>
      <c r="I12" s="83"/>
      <c r="J12" s="83"/>
      <c r="K12" s="84">
        <v>386421.19</v>
      </c>
      <c r="L12" s="84"/>
      <c r="M12" s="84"/>
      <c r="N12" s="84"/>
    </row>
    <row r="13" spans="1:16" ht="15.6" x14ac:dyDescent="0.25">
      <c r="A13" s="47"/>
      <c r="B13" s="43" t="s">
        <v>14</v>
      </c>
      <c r="C13" s="75">
        <f>SUM(C11:F12)</f>
        <v>981663.90749999997</v>
      </c>
      <c r="D13" s="76"/>
      <c r="E13" s="76"/>
      <c r="F13" s="76"/>
      <c r="G13" s="75">
        <f t="shared" ref="G13" si="7">SUM(G11:J12)</f>
        <v>1058566.5388</v>
      </c>
      <c r="H13" s="76"/>
      <c r="I13" s="76"/>
      <c r="J13" s="76"/>
      <c r="K13" s="77">
        <f t="shared" ref="K13" si="8">SUM(K11:N12)</f>
        <v>1066983.889</v>
      </c>
      <c r="L13" s="78"/>
      <c r="M13" s="78"/>
      <c r="N13" s="78"/>
    </row>
    <row r="19" spans="2:11" x14ac:dyDescent="0.25">
      <c r="B19" s="13" t="s">
        <v>96</v>
      </c>
      <c r="E19" s="13" t="s">
        <v>17</v>
      </c>
      <c r="K19" s="13" t="s">
        <v>97</v>
      </c>
    </row>
    <row r="20" spans="2:11" x14ac:dyDescent="0.25">
      <c r="B20" s="13" t="s">
        <v>68</v>
      </c>
      <c r="E20" s="13" t="s">
        <v>95</v>
      </c>
      <c r="K20" s="13" t="s">
        <v>20</v>
      </c>
    </row>
  </sheetData>
  <mergeCells count="22">
    <mergeCell ref="A1:N1"/>
    <mergeCell ref="A2:N2"/>
    <mergeCell ref="A3:A4"/>
    <mergeCell ref="B3:B4"/>
    <mergeCell ref="C3:F3"/>
    <mergeCell ref="G3:J3"/>
    <mergeCell ref="K3:N3"/>
    <mergeCell ref="C9:F9"/>
    <mergeCell ref="G9:J9"/>
    <mergeCell ref="K9:N9"/>
    <mergeCell ref="C10:F10"/>
    <mergeCell ref="G10:J10"/>
    <mergeCell ref="K10:N10"/>
    <mergeCell ref="C13:F13"/>
    <mergeCell ref="G13:J13"/>
    <mergeCell ref="K13:N13"/>
    <mergeCell ref="C11:F11"/>
    <mergeCell ref="G11:J11"/>
    <mergeCell ref="K11:N11"/>
    <mergeCell ref="C12:F12"/>
    <mergeCell ref="G12:J12"/>
    <mergeCell ref="K12:N12"/>
  </mergeCells>
  <conditionalFormatting sqref="E7:E8">
    <cfRule type="cellIs" dxfId="7" priority="2" operator="equal">
      <formula>0</formula>
    </cfRule>
  </conditionalFormatting>
  <pageMargins left="0.70866141732283472" right="0.70866141732283472" top="0.74803149606299213" bottom="0.74803149606299213" header="0.31496062992125984" footer="0.31496062992125984"/>
  <pageSetup paperSize="9" scale="75" orientation="landscape" r:id="rId1"/>
  <rowBreaks count="1" manualBreakCount="1">
    <brk id="7"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0000"/>
  </sheetPr>
  <dimension ref="A1:N26"/>
  <sheetViews>
    <sheetView view="pageBreakPreview" zoomScale="85" zoomScaleNormal="65" zoomScaleSheetLayoutView="85" workbookViewId="0">
      <selection activeCell="B26" sqref="B26"/>
    </sheetView>
  </sheetViews>
  <sheetFormatPr defaultColWidth="9.33203125" defaultRowHeight="13.2" x14ac:dyDescent="0.25"/>
  <cols>
    <col min="1" max="1" width="9.6640625" style="13" bestFit="1" customWidth="1"/>
    <col min="2" max="2" width="63.33203125" style="13" customWidth="1"/>
    <col min="3" max="5" width="9.33203125" style="13"/>
    <col min="6" max="6" width="15.33203125" style="13" bestFit="1" customWidth="1"/>
    <col min="7" max="9" width="9.33203125" style="13"/>
    <col min="10" max="10" width="15.33203125" style="13" bestFit="1" customWidth="1"/>
    <col min="11" max="13" width="9.33203125" style="13"/>
    <col min="14" max="14" width="15.33203125" style="13" bestFit="1" customWidth="1"/>
    <col min="15" max="16384" width="9.33203125" style="13"/>
  </cols>
  <sheetData>
    <row r="1" spans="1:14" ht="22.5" customHeight="1" x14ac:dyDescent="0.3">
      <c r="A1" s="92" t="s">
        <v>0</v>
      </c>
      <c r="B1" s="92"/>
      <c r="C1" s="92"/>
      <c r="D1" s="92"/>
      <c r="E1" s="92"/>
      <c r="F1" s="92"/>
      <c r="G1" s="92"/>
      <c r="H1" s="92"/>
      <c r="I1" s="92"/>
      <c r="J1" s="92"/>
      <c r="K1" s="92"/>
      <c r="L1" s="92"/>
      <c r="M1" s="92"/>
      <c r="N1" s="92"/>
    </row>
    <row r="2" spans="1:14" ht="34.049999999999997" customHeight="1" x14ac:dyDescent="0.3">
      <c r="A2" s="93" t="s">
        <v>1</v>
      </c>
      <c r="B2" s="93"/>
      <c r="C2" s="93"/>
      <c r="D2" s="93"/>
      <c r="E2" s="93"/>
      <c r="F2" s="93"/>
      <c r="G2" s="93"/>
      <c r="H2" s="93"/>
      <c r="I2" s="93"/>
      <c r="J2" s="93"/>
      <c r="K2" s="93"/>
      <c r="L2" s="93"/>
      <c r="M2" s="93"/>
      <c r="N2" s="93"/>
    </row>
    <row r="3" spans="1:14" ht="29.25" customHeight="1" x14ac:dyDescent="0.25">
      <c r="A3" s="73" t="s">
        <v>2</v>
      </c>
      <c r="B3" s="73" t="s">
        <v>3</v>
      </c>
      <c r="C3" s="74" t="s">
        <v>4</v>
      </c>
      <c r="D3" s="74"/>
      <c r="E3" s="74"/>
      <c r="F3" s="74"/>
      <c r="G3" s="74" t="s">
        <v>59</v>
      </c>
      <c r="H3" s="74"/>
      <c r="I3" s="74"/>
      <c r="J3" s="74"/>
      <c r="K3" s="74" t="s">
        <v>58</v>
      </c>
      <c r="L3" s="74"/>
      <c r="M3" s="74"/>
      <c r="N3" s="74"/>
    </row>
    <row r="4" spans="1:14" ht="13.8" x14ac:dyDescent="0.25">
      <c r="A4" s="73"/>
      <c r="B4" s="73"/>
      <c r="C4" s="14" t="s">
        <v>5</v>
      </c>
      <c r="D4" s="14" t="s">
        <v>6</v>
      </c>
      <c r="E4" s="14" t="s">
        <v>7</v>
      </c>
      <c r="F4" s="14" t="s">
        <v>8</v>
      </c>
      <c r="G4" s="14" t="s">
        <v>5</v>
      </c>
      <c r="H4" s="14" t="s">
        <v>6</v>
      </c>
      <c r="I4" s="14" t="s">
        <v>7</v>
      </c>
      <c r="J4" s="14" t="s">
        <v>8</v>
      </c>
      <c r="K4" s="14" t="s">
        <v>5</v>
      </c>
      <c r="L4" s="14" t="s">
        <v>6</v>
      </c>
      <c r="M4" s="14" t="s">
        <v>7</v>
      </c>
      <c r="N4" s="14" t="s">
        <v>8</v>
      </c>
    </row>
    <row r="5" spans="1:14" ht="112.5" customHeight="1" x14ac:dyDescent="0.25">
      <c r="A5" s="22">
        <v>1</v>
      </c>
      <c r="B5" s="27" t="s">
        <v>60</v>
      </c>
      <c r="C5" s="19">
        <v>12</v>
      </c>
      <c r="D5" s="20" t="s">
        <v>9</v>
      </c>
      <c r="E5" s="20">
        <v>17249</v>
      </c>
      <c r="F5" s="25">
        <f t="shared" ref="F5:F17" si="0">C5*E5</f>
        <v>206988</v>
      </c>
      <c r="G5" s="19">
        <v>12</v>
      </c>
      <c r="H5" s="20" t="s">
        <v>9</v>
      </c>
      <c r="I5" s="23">
        <v>18111</v>
      </c>
      <c r="J5" s="25">
        <f t="shared" ref="J5:J17" si="1">G5*I5</f>
        <v>217332</v>
      </c>
      <c r="K5" s="19">
        <v>12</v>
      </c>
      <c r="L5" s="20" t="s">
        <v>9</v>
      </c>
      <c r="M5" s="24">
        <v>18629</v>
      </c>
      <c r="N5" s="25">
        <f t="shared" ref="N5:N17" si="2">K5*M5</f>
        <v>223548</v>
      </c>
    </row>
    <row r="6" spans="1:14" ht="41.4" x14ac:dyDescent="0.25">
      <c r="A6" s="22">
        <v>2</v>
      </c>
      <c r="B6" s="27" t="s">
        <v>32</v>
      </c>
      <c r="C6" s="19">
        <v>14</v>
      </c>
      <c r="D6" s="20" t="s">
        <v>9</v>
      </c>
      <c r="E6" s="20">
        <v>4317</v>
      </c>
      <c r="F6" s="25">
        <f t="shared" si="0"/>
        <v>60438</v>
      </c>
      <c r="G6" s="19">
        <v>14</v>
      </c>
      <c r="H6" s="20" t="s">
        <v>9</v>
      </c>
      <c r="I6" s="23">
        <v>4533</v>
      </c>
      <c r="J6" s="25">
        <f t="shared" si="1"/>
        <v>63462</v>
      </c>
      <c r="K6" s="19">
        <v>14</v>
      </c>
      <c r="L6" s="20" t="s">
        <v>9</v>
      </c>
      <c r="M6" s="24">
        <v>4662</v>
      </c>
      <c r="N6" s="25">
        <f t="shared" si="2"/>
        <v>65268</v>
      </c>
    </row>
    <row r="7" spans="1:14" ht="71.55" customHeight="1" x14ac:dyDescent="0.25">
      <c r="A7" s="22">
        <v>3</v>
      </c>
      <c r="B7" s="27" t="s">
        <v>61</v>
      </c>
      <c r="C7" s="19">
        <v>14</v>
      </c>
      <c r="D7" s="20" t="s">
        <v>9</v>
      </c>
      <c r="E7" s="20">
        <v>194</v>
      </c>
      <c r="F7" s="25">
        <f t="shared" si="0"/>
        <v>2716</v>
      </c>
      <c r="G7" s="19">
        <v>14</v>
      </c>
      <c r="H7" s="20" t="s">
        <v>9</v>
      </c>
      <c r="I7" s="23">
        <v>204</v>
      </c>
      <c r="J7" s="25">
        <f t="shared" si="1"/>
        <v>2856</v>
      </c>
      <c r="K7" s="19">
        <v>14</v>
      </c>
      <c r="L7" s="20" t="s">
        <v>9</v>
      </c>
      <c r="M7" s="24">
        <v>210</v>
      </c>
      <c r="N7" s="25">
        <f t="shared" si="2"/>
        <v>2940</v>
      </c>
    </row>
    <row r="8" spans="1:14" ht="27.6" x14ac:dyDescent="0.25">
      <c r="A8" s="22">
        <v>4</v>
      </c>
      <c r="B8" s="27" t="s">
        <v>62</v>
      </c>
      <c r="C8" s="19">
        <v>14</v>
      </c>
      <c r="D8" s="20" t="s">
        <v>9</v>
      </c>
      <c r="E8" s="20">
        <v>127</v>
      </c>
      <c r="F8" s="25">
        <f t="shared" si="0"/>
        <v>1778</v>
      </c>
      <c r="G8" s="19">
        <v>14</v>
      </c>
      <c r="H8" s="20" t="s">
        <v>9</v>
      </c>
      <c r="I8" s="23">
        <v>133</v>
      </c>
      <c r="J8" s="25">
        <f t="shared" si="1"/>
        <v>1862</v>
      </c>
      <c r="K8" s="19">
        <v>14</v>
      </c>
      <c r="L8" s="20" t="s">
        <v>9</v>
      </c>
      <c r="M8" s="24">
        <v>137</v>
      </c>
      <c r="N8" s="25">
        <f t="shared" si="2"/>
        <v>1918</v>
      </c>
    </row>
    <row r="9" spans="1:14" ht="57.6" customHeight="1" x14ac:dyDescent="0.25">
      <c r="A9" s="22">
        <v>5</v>
      </c>
      <c r="B9" s="27" t="s">
        <v>33</v>
      </c>
      <c r="C9" s="19">
        <v>30</v>
      </c>
      <c r="D9" s="20" t="s">
        <v>9</v>
      </c>
      <c r="E9" s="20">
        <v>1185</v>
      </c>
      <c r="F9" s="25">
        <f t="shared" si="0"/>
        <v>35550</v>
      </c>
      <c r="G9" s="19">
        <v>30</v>
      </c>
      <c r="H9" s="20" t="s">
        <v>9</v>
      </c>
      <c r="I9" s="23">
        <v>1244</v>
      </c>
      <c r="J9" s="25">
        <f t="shared" si="1"/>
        <v>37320</v>
      </c>
      <c r="K9" s="19">
        <v>30</v>
      </c>
      <c r="L9" s="20" t="s">
        <v>9</v>
      </c>
      <c r="M9" s="24">
        <v>1280</v>
      </c>
      <c r="N9" s="25">
        <f t="shared" si="2"/>
        <v>38400</v>
      </c>
    </row>
    <row r="10" spans="1:14" ht="41.4" x14ac:dyDescent="0.25">
      <c r="A10" s="22">
        <v>6</v>
      </c>
      <c r="B10" s="27" t="s">
        <v>63</v>
      </c>
      <c r="C10" s="19">
        <v>1</v>
      </c>
      <c r="D10" s="20" t="s">
        <v>9</v>
      </c>
      <c r="E10" s="20">
        <v>4658</v>
      </c>
      <c r="F10" s="25">
        <f t="shared" si="0"/>
        <v>4658</v>
      </c>
      <c r="G10" s="19">
        <v>1</v>
      </c>
      <c r="H10" s="20" t="s">
        <v>9</v>
      </c>
      <c r="I10" s="23">
        <v>4891</v>
      </c>
      <c r="J10" s="25">
        <f t="shared" si="1"/>
        <v>4891</v>
      </c>
      <c r="K10" s="19">
        <v>1</v>
      </c>
      <c r="L10" s="20" t="s">
        <v>9</v>
      </c>
      <c r="M10" s="24">
        <v>5031</v>
      </c>
      <c r="N10" s="25">
        <f t="shared" si="2"/>
        <v>5031</v>
      </c>
    </row>
    <row r="11" spans="1:14" ht="41.4" x14ac:dyDescent="0.25">
      <c r="A11" s="22">
        <v>7</v>
      </c>
      <c r="B11" s="27" t="s">
        <v>64</v>
      </c>
      <c r="C11" s="19">
        <v>1</v>
      </c>
      <c r="D11" s="20" t="s">
        <v>9</v>
      </c>
      <c r="E11" s="20">
        <v>816</v>
      </c>
      <c r="F11" s="25">
        <f t="shared" si="0"/>
        <v>816</v>
      </c>
      <c r="G11" s="19">
        <v>1</v>
      </c>
      <c r="H11" s="20" t="s">
        <v>9</v>
      </c>
      <c r="I11" s="23">
        <v>857</v>
      </c>
      <c r="J11" s="25">
        <f t="shared" si="1"/>
        <v>857</v>
      </c>
      <c r="K11" s="19">
        <v>1</v>
      </c>
      <c r="L11" s="20" t="s">
        <v>9</v>
      </c>
      <c r="M11" s="24">
        <v>881</v>
      </c>
      <c r="N11" s="25">
        <f t="shared" si="2"/>
        <v>881</v>
      </c>
    </row>
    <row r="12" spans="1:14" ht="41.4" x14ac:dyDescent="0.25">
      <c r="A12" s="22">
        <v>8</v>
      </c>
      <c r="B12" s="27" t="s">
        <v>34</v>
      </c>
      <c r="C12" s="19">
        <v>14</v>
      </c>
      <c r="D12" s="20" t="s">
        <v>9</v>
      </c>
      <c r="E12" s="20">
        <v>171</v>
      </c>
      <c r="F12" s="25">
        <f t="shared" si="0"/>
        <v>2394</v>
      </c>
      <c r="G12" s="19">
        <v>14</v>
      </c>
      <c r="H12" s="20" t="s">
        <v>9</v>
      </c>
      <c r="I12" s="23">
        <v>180</v>
      </c>
      <c r="J12" s="25">
        <f t="shared" si="1"/>
        <v>2520</v>
      </c>
      <c r="K12" s="19">
        <v>14</v>
      </c>
      <c r="L12" s="20" t="s">
        <v>9</v>
      </c>
      <c r="M12" s="24">
        <v>185</v>
      </c>
      <c r="N12" s="25">
        <f t="shared" si="2"/>
        <v>2590</v>
      </c>
    </row>
    <row r="13" spans="1:14" ht="82.8" x14ac:dyDescent="0.25">
      <c r="A13" s="22">
        <v>9</v>
      </c>
      <c r="B13" s="27" t="s">
        <v>65</v>
      </c>
      <c r="C13" s="19">
        <v>1</v>
      </c>
      <c r="D13" s="20" t="s">
        <v>67</v>
      </c>
      <c r="E13" s="20">
        <v>9899</v>
      </c>
      <c r="F13" s="25">
        <f t="shared" si="0"/>
        <v>9899</v>
      </c>
      <c r="G13" s="19">
        <v>1</v>
      </c>
      <c r="H13" s="20" t="s">
        <v>67</v>
      </c>
      <c r="I13" s="23">
        <v>10394</v>
      </c>
      <c r="J13" s="25">
        <f t="shared" si="1"/>
        <v>10394</v>
      </c>
      <c r="K13" s="19">
        <v>1</v>
      </c>
      <c r="L13" s="20" t="s">
        <v>67</v>
      </c>
      <c r="M13" s="24">
        <v>10691</v>
      </c>
      <c r="N13" s="25">
        <f t="shared" si="2"/>
        <v>10691</v>
      </c>
    </row>
    <row r="14" spans="1:14" ht="27.6" x14ac:dyDescent="0.25">
      <c r="A14" s="22">
        <v>10</v>
      </c>
      <c r="B14" s="27" t="s">
        <v>66</v>
      </c>
      <c r="C14" s="19">
        <v>8</v>
      </c>
      <c r="D14" s="20" t="s">
        <v>9</v>
      </c>
      <c r="E14" s="20">
        <v>4500</v>
      </c>
      <c r="F14" s="25">
        <f t="shared" si="0"/>
        <v>36000</v>
      </c>
      <c r="G14" s="19">
        <v>8</v>
      </c>
      <c r="H14" s="20" t="s">
        <v>9</v>
      </c>
      <c r="I14" s="23">
        <v>4725</v>
      </c>
      <c r="J14" s="25">
        <f t="shared" si="1"/>
        <v>37800</v>
      </c>
      <c r="K14" s="19">
        <v>8</v>
      </c>
      <c r="L14" s="20" t="s">
        <v>9</v>
      </c>
      <c r="M14" s="24">
        <v>4860</v>
      </c>
      <c r="N14" s="25">
        <f t="shared" si="2"/>
        <v>38880</v>
      </c>
    </row>
    <row r="15" spans="1:14" ht="41.4" x14ac:dyDescent="0.25">
      <c r="A15" s="22">
        <v>11</v>
      </c>
      <c r="B15" s="27" t="s">
        <v>30</v>
      </c>
      <c r="C15" s="15">
        <v>20</v>
      </c>
      <c r="D15" s="16" t="s">
        <v>24</v>
      </c>
      <c r="E15" s="26">
        <v>302</v>
      </c>
      <c r="F15" s="25">
        <f t="shared" si="0"/>
        <v>6040</v>
      </c>
      <c r="G15" s="15">
        <v>20</v>
      </c>
      <c r="H15" s="16" t="s">
        <v>24</v>
      </c>
      <c r="I15" s="23">
        <v>317</v>
      </c>
      <c r="J15" s="25">
        <f t="shared" si="1"/>
        <v>6340</v>
      </c>
      <c r="K15" s="15">
        <v>20</v>
      </c>
      <c r="L15" s="16" t="s">
        <v>24</v>
      </c>
      <c r="M15" s="24">
        <v>326</v>
      </c>
      <c r="N15" s="25">
        <f t="shared" si="2"/>
        <v>6520</v>
      </c>
    </row>
    <row r="16" spans="1:14" ht="41.4" x14ac:dyDescent="0.25">
      <c r="A16" s="22">
        <v>12</v>
      </c>
      <c r="B16" s="27" t="s">
        <v>31</v>
      </c>
      <c r="C16" s="21">
        <v>190</v>
      </c>
      <c r="D16" s="16" t="s">
        <v>24</v>
      </c>
      <c r="E16" s="26">
        <v>181</v>
      </c>
      <c r="F16" s="25">
        <f t="shared" si="0"/>
        <v>34390</v>
      </c>
      <c r="G16" s="21">
        <v>190</v>
      </c>
      <c r="H16" s="16" t="s">
        <v>24</v>
      </c>
      <c r="I16" s="23">
        <v>190</v>
      </c>
      <c r="J16" s="25">
        <f t="shared" si="1"/>
        <v>36100</v>
      </c>
      <c r="K16" s="21">
        <v>190</v>
      </c>
      <c r="L16" s="16" t="s">
        <v>24</v>
      </c>
      <c r="M16" s="24">
        <v>195</v>
      </c>
      <c r="N16" s="25">
        <f t="shared" si="2"/>
        <v>37050</v>
      </c>
    </row>
    <row r="17" spans="1:14" ht="27.6" x14ac:dyDescent="0.25">
      <c r="A17" s="22">
        <v>13</v>
      </c>
      <c r="B17" s="28" t="s">
        <v>35</v>
      </c>
      <c r="C17" s="18">
        <v>74.099999999999994</v>
      </c>
      <c r="D17" s="17" t="s">
        <v>24</v>
      </c>
      <c r="E17" s="17">
        <v>137</v>
      </c>
      <c r="F17" s="25">
        <f t="shared" si="0"/>
        <v>10151.699999999999</v>
      </c>
      <c r="G17" s="18">
        <v>74.099999999999994</v>
      </c>
      <c r="H17" s="17" t="s">
        <v>24</v>
      </c>
      <c r="I17" s="23">
        <v>0</v>
      </c>
      <c r="J17" s="25">
        <f t="shared" si="1"/>
        <v>0</v>
      </c>
      <c r="K17" s="18">
        <v>74.099999999999994</v>
      </c>
      <c r="L17" s="17" t="s">
        <v>24</v>
      </c>
      <c r="M17" s="24">
        <v>0</v>
      </c>
      <c r="N17" s="25">
        <f t="shared" si="2"/>
        <v>0</v>
      </c>
    </row>
    <row r="18" spans="1:14" ht="15.6" x14ac:dyDescent="0.25">
      <c r="A18" s="91" t="s">
        <v>10</v>
      </c>
      <c r="B18" s="91"/>
      <c r="C18" s="68">
        <f>SUM(F5:F17)</f>
        <v>411818.7</v>
      </c>
      <c r="D18" s="68"/>
      <c r="E18" s="68"/>
      <c r="F18" s="68"/>
      <c r="G18" s="68">
        <f>SUM(J5:J17)</f>
        <v>421734</v>
      </c>
      <c r="H18" s="68"/>
      <c r="I18" s="68"/>
      <c r="J18" s="68"/>
      <c r="K18" s="68">
        <f>SUM(N5:N17)</f>
        <v>433717</v>
      </c>
      <c r="L18" s="68"/>
      <c r="M18" s="68"/>
      <c r="N18" s="68"/>
    </row>
    <row r="19" spans="1:14" ht="15.6" x14ac:dyDescent="0.25">
      <c r="A19" s="91" t="s">
        <v>11</v>
      </c>
      <c r="B19" s="91"/>
      <c r="C19" s="68">
        <f>C18*1.18</f>
        <v>485946.06599999999</v>
      </c>
      <c r="D19" s="68"/>
      <c r="E19" s="68"/>
      <c r="F19" s="68"/>
      <c r="G19" s="68">
        <f>G18*1.18</f>
        <v>497646.12</v>
      </c>
      <c r="H19" s="68"/>
      <c r="I19" s="68"/>
      <c r="J19" s="68"/>
      <c r="K19" s="68">
        <f>K18*1.18</f>
        <v>511786.06</v>
      </c>
      <c r="L19" s="68"/>
      <c r="M19" s="68"/>
      <c r="N19" s="68"/>
    </row>
    <row r="20" spans="1:14" ht="15.6" x14ac:dyDescent="0.25">
      <c r="A20" s="91" t="s">
        <v>12</v>
      </c>
      <c r="B20" s="91"/>
      <c r="C20" s="68">
        <f>SUM(C18:F19)</f>
        <v>897764.76600000006</v>
      </c>
      <c r="D20" s="68"/>
      <c r="E20" s="68"/>
      <c r="F20" s="68"/>
      <c r="G20" s="68">
        <f>SUM(G18:J19)</f>
        <v>919380.12</v>
      </c>
      <c r="H20" s="68"/>
      <c r="I20" s="68"/>
      <c r="J20" s="68"/>
      <c r="K20" s="68">
        <f>SUM(K18:N19)</f>
        <v>945503.06</v>
      </c>
      <c r="L20" s="68"/>
      <c r="M20" s="68"/>
      <c r="N20" s="68"/>
    </row>
    <row r="21" spans="1:14" ht="15.6" x14ac:dyDescent="0.25">
      <c r="A21" s="91" t="s">
        <v>13</v>
      </c>
      <c r="B21" s="91"/>
      <c r="C21" s="68">
        <f>C18*0.63</f>
        <v>259445.78100000002</v>
      </c>
      <c r="D21" s="68"/>
      <c r="E21" s="68"/>
      <c r="F21" s="68"/>
      <c r="G21" s="68">
        <f>G18*0.64</f>
        <v>269909.76000000001</v>
      </c>
      <c r="H21" s="68"/>
      <c r="I21" s="68"/>
      <c r="J21" s="68"/>
      <c r="K21" s="68">
        <f>K18*0.64</f>
        <v>277578.88</v>
      </c>
      <c r="L21" s="68"/>
      <c r="M21" s="68"/>
      <c r="N21" s="68"/>
    </row>
    <row r="22" spans="1:14" ht="15.6" x14ac:dyDescent="0.25">
      <c r="A22" s="91" t="s">
        <v>14</v>
      </c>
      <c r="B22" s="91"/>
      <c r="C22" s="68">
        <f>SUM(C20:F21)</f>
        <v>1157210.547</v>
      </c>
      <c r="D22" s="68"/>
      <c r="E22" s="68"/>
      <c r="F22" s="68"/>
      <c r="G22" s="68">
        <f>SUM(G20:J21)</f>
        <v>1189289.8799999999</v>
      </c>
      <c r="H22" s="68"/>
      <c r="I22" s="68"/>
      <c r="J22" s="68"/>
      <c r="K22" s="68">
        <f>SUM(K20:N21)</f>
        <v>1223081.94</v>
      </c>
      <c r="L22" s="68"/>
      <c r="M22" s="68"/>
      <c r="N22" s="68"/>
    </row>
    <row r="25" spans="1:14" x14ac:dyDescent="0.25">
      <c r="B25" s="13" t="s">
        <v>96</v>
      </c>
      <c r="D25" s="13" t="s">
        <v>17</v>
      </c>
      <c r="J25" s="13" t="s">
        <v>97</v>
      </c>
    </row>
    <row r="26" spans="1:14" x14ac:dyDescent="0.25">
      <c r="B26" s="13" t="s">
        <v>68</v>
      </c>
      <c r="D26" s="13" t="s">
        <v>87</v>
      </c>
      <c r="J26" s="13" t="s">
        <v>20</v>
      </c>
    </row>
  </sheetData>
  <mergeCells count="27">
    <mergeCell ref="A1:N1"/>
    <mergeCell ref="A2:N2"/>
    <mergeCell ref="A3:A4"/>
    <mergeCell ref="B3:B4"/>
    <mergeCell ref="C3:F3"/>
    <mergeCell ref="G3:J3"/>
    <mergeCell ref="K3:N3"/>
    <mergeCell ref="A18:B18"/>
    <mergeCell ref="C18:F18"/>
    <mergeCell ref="G18:J18"/>
    <mergeCell ref="K18:N18"/>
    <mergeCell ref="A19:B19"/>
    <mergeCell ref="C19:F19"/>
    <mergeCell ref="G19:J19"/>
    <mergeCell ref="K19:N19"/>
    <mergeCell ref="A22:B22"/>
    <mergeCell ref="C22:F22"/>
    <mergeCell ref="G22:J22"/>
    <mergeCell ref="K22:N22"/>
    <mergeCell ref="A20:B20"/>
    <mergeCell ref="C20:F20"/>
    <mergeCell ref="G20:J20"/>
    <mergeCell ref="K20:N20"/>
    <mergeCell ref="A21:B21"/>
    <mergeCell ref="C21:F21"/>
    <mergeCell ref="G21:J21"/>
    <mergeCell ref="K21:N21"/>
  </mergeCells>
  <conditionalFormatting sqref="E15:E17">
    <cfRule type="cellIs" dxfId="6" priority="1" operator="equal">
      <formula>0</formula>
    </cfRule>
  </conditionalFormatting>
  <pageMargins left="0.27559055118110237" right="0.15748031496062992" top="0.47244094488188981" bottom="0.47244094488188981" header="0.31496062992125984" footer="0.31496062992125984"/>
  <pageSetup paperSize="9" scale="79" fitToHeight="2" orientation="landscape" r:id="rId1"/>
  <rowBreaks count="1" manualBreakCount="1">
    <brk id="1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N17"/>
  <sheetViews>
    <sheetView view="pageBreakPreview" zoomScale="60" zoomScaleNormal="100" workbookViewId="0">
      <selection activeCell="B17" sqref="B17"/>
    </sheetView>
  </sheetViews>
  <sheetFormatPr defaultColWidth="9.33203125" defaultRowHeight="13.2" x14ac:dyDescent="0.25"/>
  <cols>
    <col min="1" max="1" width="9.6640625" style="1" bestFit="1" customWidth="1"/>
    <col min="2" max="2" width="58.33203125" style="1" customWidth="1"/>
    <col min="3" max="16384" width="9.33203125" style="1"/>
  </cols>
  <sheetData>
    <row r="1" spans="1:14" ht="22.5" customHeight="1" x14ac:dyDescent="0.25">
      <c r="A1" s="96" t="s">
        <v>0</v>
      </c>
      <c r="B1" s="96"/>
      <c r="C1" s="96"/>
      <c r="D1" s="96"/>
      <c r="E1" s="96"/>
      <c r="F1" s="96"/>
      <c r="G1" s="96"/>
      <c r="H1" s="96"/>
      <c r="I1" s="96"/>
      <c r="J1" s="96"/>
      <c r="K1" s="96"/>
      <c r="L1" s="96"/>
      <c r="M1" s="96"/>
      <c r="N1" s="96"/>
    </row>
    <row r="2" spans="1:14" ht="37.5" customHeight="1" x14ac:dyDescent="0.25">
      <c r="A2" s="97" t="s">
        <v>1</v>
      </c>
      <c r="B2" s="98"/>
      <c r="C2" s="98"/>
      <c r="D2" s="98"/>
      <c r="E2" s="98"/>
      <c r="F2" s="98"/>
      <c r="G2" s="98"/>
      <c r="H2" s="98"/>
      <c r="I2" s="98"/>
      <c r="J2" s="98"/>
      <c r="K2" s="98"/>
      <c r="L2" s="98"/>
      <c r="M2" s="98"/>
      <c r="N2" s="99"/>
    </row>
    <row r="3" spans="1:14" ht="29.25" customHeight="1" x14ac:dyDescent="0.25">
      <c r="A3" s="100" t="s">
        <v>2</v>
      </c>
      <c r="B3" s="100" t="s">
        <v>3</v>
      </c>
      <c r="C3" s="101" t="s">
        <v>4</v>
      </c>
      <c r="D3" s="101"/>
      <c r="E3" s="101"/>
      <c r="F3" s="101"/>
      <c r="G3" s="101"/>
      <c r="H3" s="101"/>
      <c r="I3" s="101"/>
      <c r="J3" s="101"/>
      <c r="K3" s="101"/>
      <c r="L3" s="101"/>
      <c r="M3" s="101"/>
      <c r="N3" s="101"/>
    </row>
    <row r="4" spans="1:14" ht="13.8" x14ac:dyDescent="0.25">
      <c r="A4" s="100"/>
      <c r="B4" s="100"/>
      <c r="C4" s="2" t="s">
        <v>5</v>
      </c>
      <c r="D4" s="2" t="s">
        <v>6</v>
      </c>
      <c r="E4" s="2" t="s">
        <v>7</v>
      </c>
      <c r="F4" s="2" t="s">
        <v>8</v>
      </c>
      <c r="G4" s="2" t="s">
        <v>5</v>
      </c>
      <c r="H4" s="2" t="s">
        <v>6</v>
      </c>
      <c r="I4" s="2" t="s">
        <v>7</v>
      </c>
      <c r="J4" s="2" t="s">
        <v>8</v>
      </c>
      <c r="K4" s="2" t="s">
        <v>5</v>
      </c>
      <c r="L4" s="2" t="s">
        <v>6</v>
      </c>
      <c r="M4" s="2" t="s">
        <v>7</v>
      </c>
      <c r="N4" s="2" t="s">
        <v>8</v>
      </c>
    </row>
    <row r="5" spans="1:14" ht="78" x14ac:dyDescent="0.25">
      <c r="A5" s="3">
        <v>1</v>
      </c>
      <c r="B5" s="8" t="s">
        <v>27</v>
      </c>
      <c r="C5" s="10">
        <v>5</v>
      </c>
      <c r="D5" s="11" t="s">
        <v>9</v>
      </c>
      <c r="E5" s="7"/>
      <c r="F5" s="7"/>
      <c r="G5" s="10">
        <v>5</v>
      </c>
      <c r="H5" s="11" t="s">
        <v>9</v>
      </c>
      <c r="I5" s="7"/>
      <c r="J5" s="7"/>
      <c r="K5" s="10">
        <v>5</v>
      </c>
      <c r="L5" s="11" t="s">
        <v>9</v>
      </c>
      <c r="M5" s="7"/>
      <c r="N5" s="7"/>
    </row>
    <row r="6" spans="1:14" ht="15.6" x14ac:dyDescent="0.25">
      <c r="A6" s="3">
        <v>2</v>
      </c>
      <c r="B6" s="8" t="s">
        <v>28</v>
      </c>
      <c r="C6" s="10">
        <v>3</v>
      </c>
      <c r="D6" s="11" t="s">
        <v>9</v>
      </c>
      <c r="E6" s="7"/>
      <c r="F6" s="7"/>
      <c r="G6" s="10">
        <v>3</v>
      </c>
      <c r="H6" s="11" t="s">
        <v>9</v>
      </c>
      <c r="I6" s="7"/>
      <c r="J6" s="7"/>
      <c r="K6" s="10">
        <v>3</v>
      </c>
      <c r="L6" s="11" t="s">
        <v>9</v>
      </c>
      <c r="M6" s="7"/>
      <c r="N6" s="7"/>
    </row>
    <row r="7" spans="1:14" ht="156" x14ac:dyDescent="0.25">
      <c r="A7" s="3">
        <v>3</v>
      </c>
      <c r="B7" s="8" t="s">
        <v>29</v>
      </c>
      <c r="C7" s="10">
        <v>35.1</v>
      </c>
      <c r="D7" s="12" t="s">
        <v>24</v>
      </c>
      <c r="E7" s="7"/>
      <c r="F7" s="7"/>
      <c r="G7" s="10">
        <v>35.1</v>
      </c>
      <c r="H7" s="12" t="s">
        <v>24</v>
      </c>
      <c r="I7" s="7"/>
      <c r="J7" s="7"/>
      <c r="K7" s="10">
        <v>35.1</v>
      </c>
      <c r="L7" s="12" t="s">
        <v>24</v>
      </c>
      <c r="M7" s="7"/>
      <c r="N7" s="7"/>
    </row>
    <row r="8" spans="1:14" x14ac:dyDescent="0.25">
      <c r="A8" s="94" t="s">
        <v>10</v>
      </c>
      <c r="B8" s="95"/>
      <c r="C8" s="95"/>
      <c r="D8" s="95"/>
      <c r="E8" s="95"/>
      <c r="F8" s="95"/>
      <c r="G8" s="95"/>
      <c r="H8" s="95"/>
      <c r="I8" s="95"/>
      <c r="J8" s="95"/>
      <c r="K8" s="95"/>
      <c r="L8" s="95"/>
      <c r="M8" s="95"/>
      <c r="N8" s="95"/>
    </row>
    <row r="9" spans="1:14" x14ac:dyDescent="0.25">
      <c r="A9" s="94" t="s">
        <v>11</v>
      </c>
      <c r="B9" s="95"/>
      <c r="C9" s="95"/>
      <c r="D9" s="95"/>
      <c r="E9" s="95"/>
      <c r="F9" s="95"/>
      <c r="G9" s="95"/>
      <c r="H9" s="95"/>
      <c r="I9" s="95"/>
      <c r="J9" s="95"/>
      <c r="K9" s="95"/>
      <c r="L9" s="95"/>
      <c r="M9" s="95"/>
      <c r="N9" s="95"/>
    </row>
    <row r="10" spans="1:14" x14ac:dyDescent="0.25">
      <c r="A10" s="94" t="s">
        <v>12</v>
      </c>
      <c r="B10" s="95"/>
      <c r="C10" s="95"/>
      <c r="D10" s="95"/>
      <c r="E10" s="95"/>
      <c r="F10" s="95"/>
      <c r="G10" s="95"/>
      <c r="H10" s="95"/>
      <c r="I10" s="95"/>
      <c r="J10" s="95"/>
      <c r="K10" s="95"/>
      <c r="L10" s="95"/>
      <c r="M10" s="95"/>
      <c r="N10" s="95"/>
    </row>
    <row r="11" spans="1:14" x14ac:dyDescent="0.25">
      <c r="A11" s="94" t="s">
        <v>13</v>
      </c>
      <c r="B11" s="95"/>
      <c r="C11" s="95"/>
      <c r="D11" s="95"/>
      <c r="E11" s="95"/>
      <c r="F11" s="95"/>
      <c r="G11" s="95"/>
      <c r="H11" s="95"/>
      <c r="I11" s="95"/>
      <c r="J11" s="95"/>
      <c r="K11" s="95"/>
      <c r="L11" s="95"/>
      <c r="M11" s="95"/>
      <c r="N11" s="95"/>
    </row>
    <row r="12" spans="1:14" x14ac:dyDescent="0.25">
      <c r="A12" s="94" t="s">
        <v>14</v>
      </c>
      <c r="B12" s="95"/>
      <c r="C12" s="95"/>
      <c r="D12" s="95"/>
      <c r="E12" s="95"/>
      <c r="F12" s="95"/>
      <c r="G12" s="95"/>
      <c r="H12" s="95"/>
      <c r="I12" s="95"/>
      <c r="J12" s="95"/>
      <c r="K12" s="95"/>
      <c r="L12" s="95"/>
      <c r="M12" s="95"/>
      <c r="N12" s="95"/>
    </row>
    <row r="16" spans="1:14" x14ac:dyDescent="0.25">
      <c r="B16" s="1" t="s">
        <v>123</v>
      </c>
      <c r="D16" s="1" t="s">
        <v>17</v>
      </c>
      <c r="J16" s="1" t="s">
        <v>97</v>
      </c>
    </row>
    <row r="17" spans="2:10" x14ac:dyDescent="0.25">
      <c r="B17" s="1" t="s">
        <v>68</v>
      </c>
      <c r="D17" s="1" t="s">
        <v>95</v>
      </c>
      <c r="J17" s="1" t="s">
        <v>20</v>
      </c>
    </row>
  </sheetData>
  <mergeCells count="27">
    <mergeCell ref="A1:N1"/>
    <mergeCell ref="A2:N2"/>
    <mergeCell ref="A3:A4"/>
    <mergeCell ref="B3:B4"/>
    <mergeCell ref="C3:F3"/>
    <mergeCell ref="G3:J3"/>
    <mergeCell ref="K3:N3"/>
    <mergeCell ref="A8:B8"/>
    <mergeCell ref="C8:F8"/>
    <mergeCell ref="G8:J8"/>
    <mergeCell ref="K8:N8"/>
    <mergeCell ref="A9:B9"/>
    <mergeCell ref="C9:F9"/>
    <mergeCell ref="G9:J9"/>
    <mergeCell ref="K9:N9"/>
    <mergeCell ref="A12:B12"/>
    <mergeCell ref="C12:F12"/>
    <mergeCell ref="G12:J12"/>
    <mergeCell ref="K12:N12"/>
    <mergeCell ref="A10:B10"/>
    <mergeCell ref="C10:F10"/>
    <mergeCell ref="G10:J10"/>
    <mergeCell ref="K10:N10"/>
    <mergeCell ref="A11:B11"/>
    <mergeCell ref="C11:F11"/>
    <mergeCell ref="G11:J11"/>
    <mergeCell ref="K11:N11"/>
  </mergeCells>
  <pageMargins left="0.7" right="0.7" top="0.75" bottom="0.75" header="0.3" footer="0.3"/>
  <pageSetup paperSize="9" scale="8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16"/>
  <sheetViews>
    <sheetView workbookViewId="0">
      <selection activeCell="B16" sqref="B16"/>
    </sheetView>
  </sheetViews>
  <sheetFormatPr defaultColWidth="9.33203125" defaultRowHeight="13.2" x14ac:dyDescent="0.25"/>
  <cols>
    <col min="1" max="1" width="9.6640625" style="1" bestFit="1" customWidth="1"/>
    <col min="2" max="2" width="37.21875" style="1" customWidth="1"/>
    <col min="3" max="16384" width="9.33203125" style="1"/>
  </cols>
  <sheetData>
    <row r="1" spans="1:19" ht="22.5" customHeight="1" x14ac:dyDescent="0.25">
      <c r="A1" s="96" t="s">
        <v>0</v>
      </c>
      <c r="B1" s="96"/>
      <c r="C1" s="96"/>
      <c r="D1" s="96"/>
      <c r="E1" s="96"/>
      <c r="F1" s="96"/>
      <c r="G1" s="96"/>
      <c r="H1" s="96"/>
      <c r="I1" s="96"/>
      <c r="J1" s="96"/>
      <c r="K1" s="96"/>
      <c r="L1" s="96"/>
      <c r="M1" s="96"/>
      <c r="N1" s="96"/>
    </row>
    <row r="2" spans="1:19" ht="37.5" customHeight="1" x14ac:dyDescent="0.25">
      <c r="A2" s="97" t="s">
        <v>1</v>
      </c>
      <c r="B2" s="98"/>
      <c r="C2" s="98"/>
      <c r="D2" s="98"/>
      <c r="E2" s="98"/>
      <c r="F2" s="98"/>
      <c r="G2" s="98"/>
      <c r="H2" s="98"/>
      <c r="I2" s="98"/>
      <c r="J2" s="98"/>
      <c r="K2" s="98"/>
      <c r="L2" s="98"/>
      <c r="M2" s="98"/>
      <c r="N2" s="99"/>
    </row>
    <row r="3" spans="1:19" ht="29.25" customHeight="1" x14ac:dyDescent="0.25">
      <c r="A3" s="100" t="s">
        <v>2</v>
      </c>
      <c r="B3" s="100" t="s">
        <v>3</v>
      </c>
      <c r="C3" s="101" t="s">
        <v>4</v>
      </c>
      <c r="D3" s="101"/>
      <c r="E3" s="101"/>
      <c r="F3" s="101"/>
      <c r="G3" s="101"/>
      <c r="H3" s="101"/>
      <c r="I3" s="101"/>
      <c r="J3" s="101"/>
      <c r="K3" s="101"/>
      <c r="L3" s="101"/>
      <c r="M3" s="101"/>
      <c r="N3" s="101"/>
    </row>
    <row r="4" spans="1:19" ht="13.8" x14ac:dyDescent="0.25">
      <c r="A4" s="100"/>
      <c r="B4" s="100"/>
      <c r="C4" s="2" t="s">
        <v>5</v>
      </c>
      <c r="D4" s="2" t="s">
        <v>6</v>
      </c>
      <c r="E4" s="2" t="s">
        <v>7</v>
      </c>
      <c r="F4" s="2" t="s">
        <v>8</v>
      </c>
      <c r="G4" s="2" t="s">
        <v>5</v>
      </c>
      <c r="H4" s="2" t="s">
        <v>6</v>
      </c>
      <c r="I4" s="2" t="s">
        <v>7</v>
      </c>
      <c r="J4" s="2" t="s">
        <v>8</v>
      </c>
      <c r="K4" s="2" t="s">
        <v>5</v>
      </c>
      <c r="L4" s="2" t="s">
        <v>6</v>
      </c>
      <c r="M4" s="2" t="s">
        <v>7</v>
      </c>
      <c r="N4" s="2" t="s">
        <v>8</v>
      </c>
    </row>
    <row r="5" spans="1:19" ht="15.6" x14ac:dyDescent="0.25">
      <c r="A5" s="3">
        <v>1</v>
      </c>
      <c r="B5" s="9" t="s">
        <v>40</v>
      </c>
      <c r="C5" s="5">
        <v>1</v>
      </c>
      <c r="D5" s="6" t="s">
        <v>9</v>
      </c>
      <c r="E5" s="7">
        <v>195000</v>
      </c>
      <c r="F5" s="7">
        <f>C5*E5</f>
        <v>195000</v>
      </c>
      <c r="G5" s="5">
        <v>1</v>
      </c>
      <c r="H5" s="6" t="s">
        <v>9</v>
      </c>
      <c r="I5" s="7">
        <v>200000</v>
      </c>
      <c r="J5" s="7">
        <f>G5*I5</f>
        <v>200000</v>
      </c>
      <c r="K5" s="5">
        <v>1</v>
      </c>
      <c r="L5" s="6" t="s">
        <v>9</v>
      </c>
      <c r="M5" s="7">
        <v>205000</v>
      </c>
      <c r="N5" s="7">
        <f>K5*M5</f>
        <v>205000</v>
      </c>
    </row>
    <row r="6" spans="1:19" ht="13.8" x14ac:dyDescent="0.25">
      <c r="A6" s="3">
        <v>2</v>
      </c>
      <c r="B6" s="4"/>
      <c r="C6" s="5"/>
      <c r="D6" s="6"/>
      <c r="E6" s="7"/>
      <c r="F6" s="7"/>
      <c r="G6" s="5"/>
      <c r="H6" s="6"/>
      <c r="I6" s="7"/>
      <c r="J6" s="7"/>
      <c r="K6" s="5"/>
      <c r="L6" s="6"/>
      <c r="M6" s="7"/>
      <c r="N6" s="7"/>
      <c r="S6" s="1">
        <f>E5*0.63</f>
        <v>122850</v>
      </c>
    </row>
    <row r="7" spans="1:19" x14ac:dyDescent="0.25">
      <c r="A7" s="94" t="s">
        <v>10</v>
      </c>
      <c r="B7" s="95"/>
      <c r="C7" s="102">
        <f>SUM(F5:F6)</f>
        <v>195000</v>
      </c>
      <c r="D7" s="102"/>
      <c r="E7" s="102"/>
      <c r="F7" s="102"/>
      <c r="G7" s="102">
        <f t="shared" ref="G7" si="0">SUM(J5:J6)</f>
        <v>200000</v>
      </c>
      <c r="H7" s="102"/>
      <c r="I7" s="102"/>
      <c r="J7" s="102"/>
      <c r="K7" s="102">
        <f t="shared" ref="K7" si="1">SUM(N5:N6)</f>
        <v>205000</v>
      </c>
      <c r="L7" s="102"/>
      <c r="M7" s="102"/>
      <c r="N7" s="102"/>
    </row>
    <row r="8" spans="1:19" x14ac:dyDescent="0.25">
      <c r="A8" s="94" t="s">
        <v>11</v>
      </c>
      <c r="B8" s="95"/>
      <c r="C8" s="102">
        <f>C7*0.18</f>
        <v>35100</v>
      </c>
      <c r="D8" s="102"/>
      <c r="E8" s="102"/>
      <c r="F8" s="102"/>
      <c r="G8" s="102">
        <f t="shared" ref="G8" si="2">G7*0.18</f>
        <v>36000</v>
      </c>
      <c r="H8" s="102"/>
      <c r="I8" s="102"/>
      <c r="J8" s="102"/>
      <c r="K8" s="102">
        <f t="shared" ref="K8" si="3">K7*0.18</f>
        <v>36900</v>
      </c>
      <c r="L8" s="102"/>
      <c r="M8" s="102"/>
      <c r="N8" s="102"/>
    </row>
    <row r="9" spans="1:19" x14ac:dyDescent="0.25">
      <c r="A9" s="94" t="s">
        <v>12</v>
      </c>
      <c r="B9" s="95"/>
      <c r="C9" s="102">
        <f>SUM(C7:F8)</f>
        <v>230100</v>
      </c>
      <c r="D9" s="102"/>
      <c r="E9" s="102"/>
      <c r="F9" s="102"/>
      <c r="G9" s="102">
        <f t="shared" ref="G9" si="4">SUM(G7:J8)</f>
        <v>236000</v>
      </c>
      <c r="H9" s="102"/>
      <c r="I9" s="102"/>
      <c r="J9" s="102"/>
      <c r="K9" s="102">
        <f t="shared" ref="K9" si="5">SUM(K7:N8)</f>
        <v>241900</v>
      </c>
      <c r="L9" s="102"/>
      <c r="M9" s="102"/>
      <c r="N9" s="102"/>
    </row>
    <row r="10" spans="1:19" x14ac:dyDescent="0.25">
      <c r="A10" s="94" t="s">
        <v>13</v>
      </c>
      <c r="B10" s="95"/>
      <c r="C10" s="103">
        <f>C7*0.63</f>
        <v>122850</v>
      </c>
      <c r="D10" s="103"/>
      <c r="E10" s="103"/>
      <c r="F10" s="103"/>
      <c r="G10" s="103">
        <f>G7*0.64</f>
        <v>128000</v>
      </c>
      <c r="H10" s="103"/>
      <c r="I10" s="103"/>
      <c r="J10" s="103"/>
      <c r="K10" s="103">
        <f>K7*0.64</f>
        <v>131200</v>
      </c>
      <c r="L10" s="103"/>
      <c r="M10" s="103"/>
      <c r="N10" s="103"/>
    </row>
    <row r="11" spans="1:19" x14ac:dyDescent="0.25">
      <c r="A11" s="94" t="s">
        <v>14</v>
      </c>
      <c r="B11" s="95"/>
      <c r="C11" s="102">
        <f>SUM(C9:F10)</f>
        <v>352950</v>
      </c>
      <c r="D11" s="102"/>
      <c r="E11" s="102"/>
      <c r="F11" s="102"/>
      <c r="G11" s="102">
        <f t="shared" ref="G11" si="6">SUM(G9:J10)</f>
        <v>364000</v>
      </c>
      <c r="H11" s="102"/>
      <c r="I11" s="102"/>
      <c r="J11" s="102"/>
      <c r="K11" s="102">
        <f t="shared" ref="K11" si="7">SUM(K9:N10)</f>
        <v>373100</v>
      </c>
      <c r="L11" s="102"/>
      <c r="M11" s="102"/>
      <c r="N11" s="102"/>
    </row>
    <row r="15" spans="1:19" x14ac:dyDescent="0.25">
      <c r="B15" s="1" t="s">
        <v>15</v>
      </c>
      <c r="D15" s="1" t="s">
        <v>17</v>
      </c>
      <c r="I15" s="1" t="s">
        <v>19</v>
      </c>
    </row>
    <row r="16" spans="1:19" x14ac:dyDescent="0.25">
      <c r="B16" s="1" t="s">
        <v>68</v>
      </c>
      <c r="D16" s="1" t="s">
        <v>18</v>
      </c>
      <c r="I16" s="1" t="s">
        <v>20</v>
      </c>
    </row>
  </sheetData>
  <mergeCells count="27">
    <mergeCell ref="A1:N1"/>
    <mergeCell ref="A2:N2"/>
    <mergeCell ref="A3:A4"/>
    <mergeCell ref="B3:B4"/>
    <mergeCell ref="C3:F3"/>
    <mergeCell ref="G3:J3"/>
    <mergeCell ref="K3:N3"/>
    <mergeCell ref="A7:B7"/>
    <mergeCell ref="C7:F7"/>
    <mergeCell ref="G7:J7"/>
    <mergeCell ref="K7:N7"/>
    <mergeCell ref="A8:B8"/>
    <mergeCell ref="C8:F8"/>
    <mergeCell ref="G8:J8"/>
    <mergeCell ref="K8:N8"/>
    <mergeCell ref="A11:B11"/>
    <mergeCell ref="C11:F11"/>
    <mergeCell ref="G11:J11"/>
    <mergeCell ref="K11:N11"/>
    <mergeCell ref="A9:B9"/>
    <mergeCell ref="C9:F9"/>
    <mergeCell ref="G9:J9"/>
    <mergeCell ref="K9:N9"/>
    <mergeCell ref="A10:B10"/>
    <mergeCell ref="C10:F10"/>
    <mergeCell ref="G10:J10"/>
    <mergeCell ref="K10:N10"/>
  </mergeCells>
  <conditionalFormatting sqref="B5">
    <cfRule type="expression" dxfId="5" priority="3">
      <formula>ROW()=CELL("row")</formula>
    </cfRule>
  </conditionalFormatting>
  <conditionalFormatting sqref="C5:C6">
    <cfRule type="expression" dxfId="4" priority="6">
      <formula>ROW()=CELL("row")</formula>
    </cfRule>
  </conditionalFormatting>
  <conditionalFormatting sqref="G5:G6">
    <cfRule type="expression" dxfId="3" priority="2">
      <formula>ROW()=CELL("row")</formula>
    </cfRule>
  </conditionalFormatting>
  <conditionalFormatting sqref="K5:K6">
    <cfRule type="expression" dxfId="2" priority="1">
      <formula>ROW()=CELL("row")</formula>
    </cfRule>
  </conditionalFormatting>
  <pageMargins left="0.11811023622047245" right="0.11811023622047245" top="0.35433070866141736" bottom="0.15748031496062992"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N19"/>
  <sheetViews>
    <sheetView view="pageBreakPreview" zoomScale="81" zoomScaleNormal="100" zoomScaleSheetLayoutView="81" workbookViewId="0">
      <selection activeCell="E5" sqref="E5:E9"/>
    </sheetView>
  </sheetViews>
  <sheetFormatPr defaultColWidth="9.33203125" defaultRowHeight="13.2" x14ac:dyDescent="0.25"/>
  <cols>
    <col min="1" max="1" width="9.77734375" style="54" bestFit="1" customWidth="1"/>
    <col min="2" max="2" width="58.33203125" style="54" customWidth="1"/>
    <col min="3" max="3" width="7" style="54" bestFit="1" customWidth="1"/>
    <col min="4" max="4" width="5.33203125" style="54" customWidth="1"/>
    <col min="5" max="5" width="14.109375" style="54" bestFit="1" customWidth="1"/>
    <col min="6" max="6" width="13.6640625" style="54" bestFit="1" customWidth="1"/>
    <col min="7" max="7" width="7" style="54" bestFit="1" customWidth="1"/>
    <col min="8" max="8" width="6.21875" style="54" bestFit="1" customWidth="1"/>
    <col min="9" max="9" width="12.21875" style="54" bestFit="1" customWidth="1"/>
    <col min="10" max="10" width="11.21875" style="54" bestFit="1" customWidth="1"/>
    <col min="11" max="11" width="7" style="54" bestFit="1" customWidth="1"/>
    <col min="12" max="12" width="6.21875" style="54" bestFit="1" customWidth="1"/>
    <col min="13" max="13" width="12.21875" style="54" bestFit="1" customWidth="1"/>
    <col min="14" max="14" width="11.21875" style="54" bestFit="1" customWidth="1"/>
    <col min="15" max="16384" width="9.33203125" style="54"/>
  </cols>
  <sheetData>
    <row r="1" spans="1:14" ht="22.5" customHeight="1" x14ac:dyDescent="0.4">
      <c r="A1" s="71" t="s">
        <v>0</v>
      </c>
      <c r="B1" s="71"/>
      <c r="C1" s="71"/>
      <c r="D1" s="71"/>
      <c r="E1" s="71"/>
      <c r="F1" s="71"/>
      <c r="G1" s="71"/>
      <c r="H1" s="71"/>
      <c r="I1" s="71"/>
      <c r="J1" s="71"/>
      <c r="K1" s="71"/>
      <c r="L1" s="71"/>
      <c r="M1" s="71"/>
      <c r="N1" s="71"/>
    </row>
    <row r="2" spans="1:14" ht="47.55" customHeight="1" x14ac:dyDescent="0.25">
      <c r="A2" s="108" t="s">
        <v>1</v>
      </c>
      <c r="B2" s="108"/>
      <c r="C2" s="108"/>
      <c r="D2" s="108"/>
      <c r="E2" s="108"/>
      <c r="F2" s="108"/>
      <c r="G2" s="108"/>
      <c r="H2" s="108"/>
      <c r="I2" s="108"/>
      <c r="J2" s="108"/>
      <c r="K2" s="108"/>
      <c r="L2" s="108"/>
      <c r="M2" s="108"/>
      <c r="N2" s="108"/>
    </row>
    <row r="3" spans="1:14" ht="24.45" customHeight="1" x14ac:dyDescent="0.25">
      <c r="A3" s="109" t="s">
        <v>2</v>
      </c>
      <c r="B3" s="109" t="s">
        <v>3</v>
      </c>
      <c r="C3" s="110" t="s">
        <v>4</v>
      </c>
      <c r="D3" s="110"/>
      <c r="E3" s="110"/>
      <c r="F3" s="110"/>
      <c r="G3" s="90" t="s">
        <v>54</v>
      </c>
      <c r="H3" s="90"/>
      <c r="I3" s="90"/>
      <c r="J3" s="90"/>
      <c r="K3" s="110" t="s">
        <v>55</v>
      </c>
      <c r="L3" s="110"/>
      <c r="M3" s="110"/>
      <c r="N3" s="110"/>
    </row>
    <row r="4" spans="1:14" ht="15.6" x14ac:dyDescent="0.25">
      <c r="A4" s="109"/>
      <c r="B4" s="109"/>
      <c r="C4" s="55" t="s">
        <v>5</v>
      </c>
      <c r="D4" s="55" t="s">
        <v>6</v>
      </c>
      <c r="E4" s="55" t="s">
        <v>7</v>
      </c>
      <c r="F4" s="55" t="s">
        <v>8</v>
      </c>
      <c r="G4" s="55" t="s">
        <v>5</v>
      </c>
      <c r="H4" s="55" t="s">
        <v>6</v>
      </c>
      <c r="I4" s="55" t="s">
        <v>7</v>
      </c>
      <c r="J4" s="55" t="s">
        <v>8</v>
      </c>
      <c r="K4" s="55" t="s">
        <v>5</v>
      </c>
      <c r="L4" s="55" t="s">
        <v>6</v>
      </c>
      <c r="M4" s="55" t="s">
        <v>7</v>
      </c>
      <c r="N4" s="55" t="s">
        <v>8</v>
      </c>
    </row>
    <row r="5" spans="1:14" ht="27.6" x14ac:dyDescent="0.25">
      <c r="A5" s="32">
        <v>1</v>
      </c>
      <c r="B5" s="56" t="s">
        <v>91</v>
      </c>
      <c r="C5" s="57">
        <v>66</v>
      </c>
      <c r="D5" s="58" t="s">
        <v>24</v>
      </c>
      <c r="E5" s="59">
        <v>200</v>
      </c>
      <c r="F5" s="59">
        <f>E5*C5</f>
        <v>13200</v>
      </c>
      <c r="G5" s="57">
        <v>66</v>
      </c>
      <c r="H5" s="58" t="s">
        <v>24</v>
      </c>
      <c r="I5" s="60">
        <v>295</v>
      </c>
      <c r="J5" s="59">
        <f>I5*G5</f>
        <v>19470</v>
      </c>
      <c r="K5" s="57">
        <v>66</v>
      </c>
      <c r="L5" s="58" t="s">
        <v>24</v>
      </c>
      <c r="M5" s="60">
        <v>290</v>
      </c>
      <c r="N5" s="59">
        <f>M5*K5</f>
        <v>19140</v>
      </c>
    </row>
    <row r="6" spans="1:14" ht="110.4" x14ac:dyDescent="0.25">
      <c r="A6" s="32">
        <v>2</v>
      </c>
      <c r="B6" s="41" t="s">
        <v>92</v>
      </c>
      <c r="C6" s="38">
        <v>1</v>
      </c>
      <c r="D6" s="39" t="s">
        <v>9</v>
      </c>
      <c r="E6" s="53">
        <v>72225</v>
      </c>
      <c r="F6" s="37">
        <f t="shared" ref="F6:F9" si="0">E6*C6</f>
        <v>72225</v>
      </c>
      <c r="G6" s="38">
        <v>1</v>
      </c>
      <c r="H6" s="39" t="s">
        <v>9</v>
      </c>
      <c r="I6" s="25">
        <v>98000</v>
      </c>
      <c r="J6" s="37">
        <f t="shared" ref="J6:J9" si="1">I6*G6</f>
        <v>98000</v>
      </c>
      <c r="K6" s="38">
        <v>1</v>
      </c>
      <c r="L6" s="39" t="s">
        <v>9</v>
      </c>
      <c r="M6" s="25">
        <v>99000</v>
      </c>
      <c r="N6" s="37">
        <f t="shared" ref="N6:N9" si="2">M6*K6</f>
        <v>99000</v>
      </c>
    </row>
    <row r="7" spans="1:14" ht="41.4" x14ac:dyDescent="0.25">
      <c r="A7" s="32">
        <v>3</v>
      </c>
      <c r="B7" s="41" t="s">
        <v>41</v>
      </c>
      <c r="C7" s="38">
        <v>92.2</v>
      </c>
      <c r="D7" s="39" t="s">
        <v>26</v>
      </c>
      <c r="E7" s="53">
        <v>190</v>
      </c>
      <c r="F7" s="37">
        <f t="shared" si="0"/>
        <v>17518</v>
      </c>
      <c r="G7" s="38">
        <v>92.2</v>
      </c>
      <c r="H7" s="39" t="s">
        <v>26</v>
      </c>
      <c r="I7" s="25">
        <v>220</v>
      </c>
      <c r="J7" s="37">
        <f t="shared" si="1"/>
        <v>20284</v>
      </c>
      <c r="K7" s="38">
        <v>92.2</v>
      </c>
      <c r="L7" s="39" t="s">
        <v>26</v>
      </c>
      <c r="M7" s="25">
        <v>215</v>
      </c>
      <c r="N7" s="37">
        <f t="shared" si="2"/>
        <v>19823</v>
      </c>
    </row>
    <row r="8" spans="1:14" ht="41.4" x14ac:dyDescent="0.25">
      <c r="A8" s="32">
        <v>4</v>
      </c>
      <c r="B8" s="41" t="s">
        <v>42</v>
      </c>
      <c r="C8" s="38">
        <v>25.5</v>
      </c>
      <c r="D8" s="39" t="s">
        <v>26</v>
      </c>
      <c r="E8" s="53">
        <v>190</v>
      </c>
      <c r="F8" s="37">
        <f t="shared" si="0"/>
        <v>4845</v>
      </c>
      <c r="G8" s="38">
        <v>25.5</v>
      </c>
      <c r="H8" s="39" t="s">
        <v>26</v>
      </c>
      <c r="I8" s="25">
        <v>220</v>
      </c>
      <c r="J8" s="37">
        <f t="shared" si="1"/>
        <v>5610</v>
      </c>
      <c r="K8" s="38">
        <v>25.5</v>
      </c>
      <c r="L8" s="39" t="s">
        <v>26</v>
      </c>
      <c r="M8" s="25">
        <v>215</v>
      </c>
      <c r="N8" s="37">
        <f t="shared" si="2"/>
        <v>5482.5</v>
      </c>
    </row>
    <row r="9" spans="1:14" ht="22.95" customHeight="1" x14ac:dyDescent="0.25">
      <c r="A9" s="32">
        <v>5</v>
      </c>
      <c r="B9" s="28" t="s">
        <v>43</v>
      </c>
      <c r="C9" s="42">
        <v>2</v>
      </c>
      <c r="D9" s="39" t="s">
        <v>9</v>
      </c>
      <c r="E9" s="40">
        <v>6500</v>
      </c>
      <c r="F9" s="59">
        <f t="shared" si="0"/>
        <v>13000</v>
      </c>
      <c r="G9" s="42">
        <v>2</v>
      </c>
      <c r="H9" s="39" t="s">
        <v>9</v>
      </c>
      <c r="I9" s="25">
        <v>11000</v>
      </c>
      <c r="J9" s="37">
        <f t="shared" si="1"/>
        <v>22000</v>
      </c>
      <c r="K9" s="42">
        <v>2</v>
      </c>
      <c r="L9" s="39" t="s">
        <v>9</v>
      </c>
      <c r="M9" s="25">
        <v>12000</v>
      </c>
      <c r="N9" s="37">
        <f t="shared" si="2"/>
        <v>24000</v>
      </c>
    </row>
    <row r="10" spans="1:14" ht="15" x14ac:dyDescent="0.25">
      <c r="A10" s="104" t="s">
        <v>10</v>
      </c>
      <c r="B10" s="104"/>
      <c r="C10" s="107">
        <f>SUM(F5:F9)</f>
        <v>120788</v>
      </c>
      <c r="D10" s="104"/>
      <c r="E10" s="104"/>
      <c r="F10" s="104"/>
      <c r="G10" s="107">
        <f>SUM(J5:J9)</f>
        <v>165364</v>
      </c>
      <c r="H10" s="104"/>
      <c r="I10" s="104"/>
      <c r="J10" s="104"/>
      <c r="K10" s="107">
        <f>SUM(N5:N9)</f>
        <v>167445.5</v>
      </c>
      <c r="L10" s="104"/>
      <c r="M10" s="104"/>
      <c r="N10" s="104"/>
    </row>
    <row r="11" spans="1:14" ht="15" x14ac:dyDescent="0.25">
      <c r="A11" s="104" t="s">
        <v>11</v>
      </c>
      <c r="B11" s="104"/>
      <c r="C11" s="107">
        <f>C10*0.18</f>
        <v>21741.84</v>
      </c>
      <c r="D11" s="104"/>
      <c r="E11" s="104"/>
      <c r="F11" s="104"/>
      <c r="G11" s="107">
        <f>G10*0.18</f>
        <v>29765.52</v>
      </c>
      <c r="H11" s="104"/>
      <c r="I11" s="104"/>
      <c r="J11" s="104"/>
      <c r="K11" s="107">
        <f>K10*0.18</f>
        <v>30140.19</v>
      </c>
      <c r="L11" s="104"/>
      <c r="M11" s="104"/>
      <c r="N11" s="104"/>
    </row>
    <row r="12" spans="1:14" ht="15" x14ac:dyDescent="0.25">
      <c r="A12" s="104" t="s">
        <v>12</v>
      </c>
      <c r="B12" s="104"/>
      <c r="C12" s="106">
        <f>SUM(C10:F11)</f>
        <v>142529.84</v>
      </c>
      <c r="D12" s="106"/>
      <c r="E12" s="106"/>
      <c r="F12" s="106"/>
      <c r="G12" s="106">
        <f>SUM(G10:J11)</f>
        <v>195129.52</v>
      </c>
      <c r="H12" s="106"/>
      <c r="I12" s="106"/>
      <c r="J12" s="106"/>
      <c r="K12" s="106">
        <f>SUM(K10:N11)</f>
        <v>197585.69</v>
      </c>
      <c r="L12" s="106"/>
      <c r="M12" s="106"/>
      <c r="N12" s="106"/>
    </row>
    <row r="13" spans="1:14" ht="15" x14ac:dyDescent="0.25">
      <c r="A13" s="104" t="s">
        <v>13</v>
      </c>
      <c r="B13" s="104"/>
      <c r="C13" s="107">
        <f>C10*0.63</f>
        <v>76096.44</v>
      </c>
      <c r="D13" s="107"/>
      <c r="E13" s="107"/>
      <c r="F13" s="107"/>
      <c r="G13" s="107">
        <v>109140.24</v>
      </c>
      <c r="H13" s="107"/>
      <c r="I13" s="107"/>
      <c r="J13" s="107"/>
      <c r="K13" s="107">
        <v>113862.94</v>
      </c>
      <c r="L13" s="107"/>
      <c r="M13" s="107"/>
      <c r="N13" s="107"/>
    </row>
    <row r="14" spans="1:14" ht="15.6" x14ac:dyDescent="0.25">
      <c r="A14" s="104" t="s">
        <v>14</v>
      </c>
      <c r="B14" s="104"/>
      <c r="C14" s="105">
        <f>SUM(C12:F13)</f>
        <v>218626.28</v>
      </c>
      <c r="D14" s="105"/>
      <c r="E14" s="105"/>
      <c r="F14" s="105"/>
      <c r="G14" s="105">
        <f>SUM(G12:J13)</f>
        <v>304269.76</v>
      </c>
      <c r="H14" s="105"/>
      <c r="I14" s="105"/>
      <c r="J14" s="105"/>
      <c r="K14" s="105">
        <f>SUM(K12:N13)</f>
        <v>311448.63</v>
      </c>
      <c r="L14" s="105"/>
      <c r="M14" s="105"/>
      <c r="N14" s="105"/>
    </row>
    <row r="18" spans="2:11" x14ac:dyDescent="0.25">
      <c r="B18" s="54" t="s">
        <v>96</v>
      </c>
      <c r="D18" s="54" t="s">
        <v>17</v>
      </c>
      <c r="K18" s="54" t="s">
        <v>97</v>
      </c>
    </row>
    <row r="19" spans="2:11" x14ac:dyDescent="0.25">
      <c r="B19" s="54" t="s">
        <v>68</v>
      </c>
      <c r="D19" s="54" t="s">
        <v>87</v>
      </c>
      <c r="K19" s="54" t="s">
        <v>20</v>
      </c>
    </row>
  </sheetData>
  <mergeCells count="27">
    <mergeCell ref="A1:N1"/>
    <mergeCell ref="A2:N2"/>
    <mergeCell ref="A3:A4"/>
    <mergeCell ref="B3:B4"/>
    <mergeCell ref="C3:F3"/>
    <mergeCell ref="G3:J3"/>
    <mergeCell ref="K3:N3"/>
    <mergeCell ref="A10:B10"/>
    <mergeCell ref="C10:F10"/>
    <mergeCell ref="G10:J10"/>
    <mergeCell ref="K10:N10"/>
    <mergeCell ref="A11:B11"/>
    <mergeCell ref="C11:F11"/>
    <mergeCell ref="G11:J11"/>
    <mergeCell ref="K11:N11"/>
    <mergeCell ref="A14:B14"/>
    <mergeCell ref="C14:F14"/>
    <mergeCell ref="G14:J14"/>
    <mergeCell ref="K14:N14"/>
    <mergeCell ref="A12:B12"/>
    <mergeCell ref="C12:F12"/>
    <mergeCell ref="G12:J12"/>
    <mergeCell ref="K12:N12"/>
    <mergeCell ref="A13:B13"/>
    <mergeCell ref="C13:F13"/>
    <mergeCell ref="G13:J13"/>
    <mergeCell ref="K13:N13"/>
  </mergeCells>
  <conditionalFormatting sqref="E5:E9">
    <cfRule type="cellIs" dxfId="1" priority="2" operator="equal">
      <formula>0</formula>
    </cfRule>
  </conditionalFormatting>
  <pageMargins left="0.55118110236220474" right="0.43307086614173229" top="0.94488188976377963" bottom="0.74803149606299213" header="0.31496062992125984" footer="0.31496062992125984"/>
  <pageSetup paperSize="9" scale="8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N24"/>
  <sheetViews>
    <sheetView view="pageBreakPreview" zoomScale="82" zoomScaleNormal="85" zoomScaleSheetLayoutView="82" workbookViewId="0">
      <selection activeCell="J10" sqref="J10"/>
    </sheetView>
  </sheetViews>
  <sheetFormatPr defaultColWidth="9.33203125" defaultRowHeight="13.2" x14ac:dyDescent="0.25"/>
  <cols>
    <col min="1" max="1" width="6.6640625" style="1" customWidth="1"/>
    <col min="2" max="2" width="64.33203125" style="1" customWidth="1"/>
    <col min="3" max="3" width="6.33203125" style="1" customWidth="1"/>
    <col min="4" max="4" width="5.88671875" style="1" customWidth="1"/>
    <col min="5" max="5" width="14.44140625" style="1" bestFit="1" customWidth="1"/>
    <col min="6" max="6" width="14.21875" style="1" customWidth="1"/>
    <col min="7" max="7" width="6" style="1" bestFit="1" customWidth="1"/>
    <col min="8" max="8" width="5.109375" style="1" customWidth="1"/>
    <col min="9" max="9" width="13.88671875" style="1" customWidth="1"/>
    <col min="10" max="10" width="14.44140625" style="1" customWidth="1"/>
    <col min="11" max="11" width="6" style="1" bestFit="1" customWidth="1"/>
    <col min="12" max="12" width="5.6640625" style="1" customWidth="1"/>
    <col min="13" max="13" width="13.88671875" style="1" customWidth="1"/>
    <col min="14" max="14" width="14.44140625" style="1" bestFit="1" customWidth="1"/>
    <col min="15" max="16384" width="9.33203125" style="1"/>
  </cols>
  <sheetData>
    <row r="1" spans="1:14" ht="22.5" customHeight="1" x14ac:dyDescent="0.4">
      <c r="A1" s="71" t="s">
        <v>0</v>
      </c>
      <c r="B1" s="71"/>
      <c r="C1" s="71"/>
      <c r="D1" s="71"/>
      <c r="E1" s="71"/>
      <c r="F1" s="71"/>
      <c r="G1" s="71"/>
      <c r="H1" s="71"/>
      <c r="I1" s="71"/>
      <c r="J1" s="71"/>
      <c r="K1" s="71"/>
      <c r="L1" s="71"/>
      <c r="M1" s="71"/>
      <c r="N1" s="71"/>
    </row>
    <row r="2" spans="1:14" ht="37.5" customHeight="1" x14ac:dyDescent="0.25">
      <c r="A2" s="86" t="s">
        <v>1</v>
      </c>
      <c r="B2" s="87"/>
      <c r="C2" s="87"/>
      <c r="D2" s="87"/>
      <c r="E2" s="87"/>
      <c r="F2" s="87"/>
      <c r="G2" s="87"/>
      <c r="H2" s="87"/>
      <c r="I2" s="87"/>
      <c r="J2" s="87"/>
      <c r="K2" s="87"/>
      <c r="L2" s="87"/>
      <c r="M2" s="87"/>
      <c r="N2" s="88"/>
    </row>
    <row r="3" spans="1:14" ht="30.45" customHeight="1" x14ac:dyDescent="0.25">
      <c r="A3" s="89" t="s">
        <v>2</v>
      </c>
      <c r="B3" s="89" t="s">
        <v>3</v>
      </c>
      <c r="C3" s="90" t="s">
        <v>4</v>
      </c>
      <c r="D3" s="90"/>
      <c r="E3" s="90"/>
      <c r="F3" s="90"/>
      <c r="G3" s="90" t="s">
        <v>56</v>
      </c>
      <c r="H3" s="90"/>
      <c r="I3" s="90"/>
      <c r="J3" s="90"/>
      <c r="K3" s="90" t="s">
        <v>57</v>
      </c>
      <c r="L3" s="90"/>
      <c r="M3" s="90"/>
      <c r="N3" s="90"/>
    </row>
    <row r="4" spans="1:14" ht="16.95" customHeight="1" x14ac:dyDescent="0.25">
      <c r="A4" s="89"/>
      <c r="B4" s="89"/>
      <c r="C4" s="33" t="s">
        <v>5</v>
      </c>
      <c r="D4" s="33" t="s">
        <v>6</v>
      </c>
      <c r="E4" s="33" t="s">
        <v>45</v>
      </c>
      <c r="F4" s="33" t="s">
        <v>46</v>
      </c>
      <c r="G4" s="33" t="s">
        <v>5</v>
      </c>
      <c r="H4" s="33" t="s">
        <v>6</v>
      </c>
      <c r="I4" s="33" t="s">
        <v>45</v>
      </c>
      <c r="J4" s="33" t="s">
        <v>46</v>
      </c>
      <c r="K4" s="33" t="s">
        <v>5</v>
      </c>
      <c r="L4" s="33" t="s">
        <v>6</v>
      </c>
      <c r="M4" s="33" t="s">
        <v>45</v>
      </c>
      <c r="N4" s="33" t="s">
        <v>46</v>
      </c>
    </row>
    <row r="5" spans="1:14" ht="45" customHeight="1" x14ac:dyDescent="0.25">
      <c r="A5" s="22">
        <v>1</v>
      </c>
      <c r="B5" s="34" t="s">
        <v>98</v>
      </c>
      <c r="C5" s="38">
        <v>1</v>
      </c>
      <c r="D5" s="36" t="s">
        <v>25</v>
      </c>
      <c r="E5" s="45">
        <v>175180</v>
      </c>
      <c r="F5" s="61">
        <f>E5*C5</f>
        <v>175180</v>
      </c>
      <c r="G5" s="38">
        <v>1</v>
      </c>
      <c r="H5" s="36" t="s">
        <v>25</v>
      </c>
      <c r="I5" s="45">
        <v>183939</v>
      </c>
      <c r="J5" s="61">
        <f>G5*I5</f>
        <v>183939</v>
      </c>
      <c r="K5" s="38">
        <v>1</v>
      </c>
      <c r="L5" s="36" t="s">
        <v>25</v>
      </c>
      <c r="M5" s="45">
        <v>189194</v>
      </c>
      <c r="N5" s="61">
        <f>K5*M5</f>
        <v>189194</v>
      </c>
    </row>
    <row r="6" spans="1:14" ht="55.2" x14ac:dyDescent="0.25">
      <c r="A6" s="22">
        <v>2</v>
      </c>
      <c r="B6" s="34" t="s">
        <v>99</v>
      </c>
      <c r="C6" s="38">
        <v>1</v>
      </c>
      <c r="D6" s="51" t="s">
        <v>25</v>
      </c>
      <c r="E6" s="45">
        <v>9620</v>
      </c>
      <c r="F6" s="61">
        <f t="shared" ref="F6:F14" si="0">E6*C6</f>
        <v>9620</v>
      </c>
      <c r="G6" s="38">
        <v>1</v>
      </c>
      <c r="H6" s="51" t="s">
        <v>25</v>
      </c>
      <c r="I6" s="45">
        <v>10101</v>
      </c>
      <c r="J6" s="61">
        <f t="shared" ref="J6:J14" si="1">G6*I6</f>
        <v>10101</v>
      </c>
      <c r="K6" s="38">
        <v>1</v>
      </c>
      <c r="L6" s="51" t="s">
        <v>25</v>
      </c>
      <c r="M6" s="45">
        <v>10390</v>
      </c>
      <c r="N6" s="61">
        <f t="shared" ref="N6:N14" si="2">K6*M6</f>
        <v>10390</v>
      </c>
    </row>
    <row r="7" spans="1:14" ht="45" customHeight="1" x14ac:dyDescent="0.25">
      <c r="A7" s="22">
        <v>3</v>
      </c>
      <c r="B7" s="34" t="s">
        <v>100</v>
      </c>
      <c r="C7" s="38">
        <v>1</v>
      </c>
      <c r="D7" s="51" t="s">
        <v>25</v>
      </c>
      <c r="E7" s="45">
        <v>175180</v>
      </c>
      <c r="F7" s="61">
        <f t="shared" si="0"/>
        <v>175180</v>
      </c>
      <c r="G7" s="38">
        <v>1</v>
      </c>
      <c r="H7" s="51" t="s">
        <v>25</v>
      </c>
      <c r="I7" s="45">
        <v>183939</v>
      </c>
      <c r="J7" s="61">
        <f t="shared" si="1"/>
        <v>183939</v>
      </c>
      <c r="K7" s="38">
        <v>1</v>
      </c>
      <c r="L7" s="51" t="s">
        <v>25</v>
      </c>
      <c r="M7" s="45">
        <v>189194</v>
      </c>
      <c r="N7" s="61">
        <f t="shared" si="2"/>
        <v>189194</v>
      </c>
    </row>
    <row r="8" spans="1:14" ht="42.45" customHeight="1" x14ac:dyDescent="0.25">
      <c r="A8" s="22">
        <v>4</v>
      </c>
      <c r="B8" s="34" t="s">
        <v>101</v>
      </c>
      <c r="C8" s="38">
        <v>1</v>
      </c>
      <c r="D8" s="51" t="s">
        <v>25</v>
      </c>
      <c r="E8" s="45">
        <v>175180</v>
      </c>
      <c r="F8" s="61">
        <f t="shared" si="0"/>
        <v>175180</v>
      </c>
      <c r="G8" s="38">
        <v>1</v>
      </c>
      <c r="H8" s="51" t="s">
        <v>25</v>
      </c>
      <c r="I8" s="45">
        <v>183939</v>
      </c>
      <c r="J8" s="61">
        <f t="shared" si="1"/>
        <v>183939</v>
      </c>
      <c r="K8" s="38">
        <v>1</v>
      </c>
      <c r="L8" s="51" t="s">
        <v>25</v>
      </c>
      <c r="M8" s="45">
        <v>189194</v>
      </c>
      <c r="N8" s="61">
        <f t="shared" si="2"/>
        <v>189194</v>
      </c>
    </row>
    <row r="9" spans="1:14" ht="41.4" x14ac:dyDescent="0.25">
      <c r="A9" s="22">
        <v>5</v>
      </c>
      <c r="B9" s="34" t="s">
        <v>102</v>
      </c>
      <c r="C9" s="38">
        <v>6</v>
      </c>
      <c r="D9" s="51" t="s">
        <v>9</v>
      </c>
      <c r="E9" s="45">
        <v>12470</v>
      </c>
      <c r="F9" s="61">
        <f t="shared" si="0"/>
        <v>74820</v>
      </c>
      <c r="G9" s="38">
        <v>6</v>
      </c>
      <c r="H9" s="51" t="s">
        <v>9</v>
      </c>
      <c r="I9" s="45">
        <v>13094</v>
      </c>
      <c r="J9" s="61">
        <f t="shared" si="1"/>
        <v>78564</v>
      </c>
      <c r="K9" s="38">
        <v>6</v>
      </c>
      <c r="L9" s="51" t="s">
        <v>9</v>
      </c>
      <c r="M9" s="45">
        <v>13468</v>
      </c>
      <c r="N9" s="61">
        <f t="shared" si="2"/>
        <v>80808</v>
      </c>
    </row>
    <row r="10" spans="1:14" ht="29.55" customHeight="1" x14ac:dyDescent="0.25">
      <c r="A10" s="22">
        <v>6</v>
      </c>
      <c r="B10" s="34" t="s">
        <v>103</v>
      </c>
      <c r="C10" s="38">
        <v>3</v>
      </c>
      <c r="D10" s="51" t="s">
        <v>44</v>
      </c>
      <c r="E10" s="45">
        <v>930</v>
      </c>
      <c r="F10" s="61">
        <f t="shared" si="0"/>
        <v>2790</v>
      </c>
      <c r="G10" s="38">
        <v>3</v>
      </c>
      <c r="H10" s="51" t="s">
        <v>44</v>
      </c>
      <c r="I10" s="45">
        <v>977</v>
      </c>
      <c r="J10" s="61">
        <f t="shared" si="1"/>
        <v>2931</v>
      </c>
      <c r="K10" s="38">
        <v>3</v>
      </c>
      <c r="L10" s="51" t="s">
        <v>44</v>
      </c>
      <c r="M10" s="45">
        <v>1004</v>
      </c>
      <c r="N10" s="61">
        <f t="shared" si="2"/>
        <v>3012</v>
      </c>
    </row>
    <row r="11" spans="1:14" ht="213" customHeight="1" x14ac:dyDescent="0.25">
      <c r="A11" s="22">
        <v>7</v>
      </c>
      <c r="B11" s="27" t="s">
        <v>121</v>
      </c>
      <c r="C11" s="35">
        <v>2</v>
      </c>
      <c r="D11" s="36" t="s">
        <v>9</v>
      </c>
      <c r="E11" s="62">
        <v>20850</v>
      </c>
      <c r="F11" s="61">
        <f t="shared" si="0"/>
        <v>41700</v>
      </c>
      <c r="G11" s="35">
        <v>2</v>
      </c>
      <c r="H11" s="36" t="s">
        <v>9</v>
      </c>
      <c r="I11" s="45">
        <v>21893</v>
      </c>
      <c r="J11" s="61">
        <f t="shared" si="1"/>
        <v>43786</v>
      </c>
      <c r="K11" s="35">
        <v>2</v>
      </c>
      <c r="L11" s="36" t="s">
        <v>9</v>
      </c>
      <c r="M11" s="45">
        <v>22518</v>
      </c>
      <c r="N11" s="61">
        <f t="shared" si="2"/>
        <v>45036</v>
      </c>
    </row>
    <row r="12" spans="1:14" ht="211.05" customHeight="1" x14ac:dyDescent="0.25">
      <c r="A12" s="22">
        <v>8</v>
      </c>
      <c r="B12" s="34" t="s">
        <v>120</v>
      </c>
      <c r="C12" s="35">
        <v>2</v>
      </c>
      <c r="D12" s="36" t="s">
        <v>9</v>
      </c>
      <c r="E12" s="62">
        <v>17850</v>
      </c>
      <c r="F12" s="61">
        <f t="shared" si="0"/>
        <v>35700</v>
      </c>
      <c r="G12" s="35">
        <v>2</v>
      </c>
      <c r="H12" s="36" t="s">
        <v>9</v>
      </c>
      <c r="I12" s="45">
        <v>18743</v>
      </c>
      <c r="J12" s="61">
        <f t="shared" si="1"/>
        <v>37486</v>
      </c>
      <c r="K12" s="35">
        <v>2</v>
      </c>
      <c r="L12" s="36" t="s">
        <v>9</v>
      </c>
      <c r="M12" s="45">
        <v>19278</v>
      </c>
      <c r="N12" s="61">
        <f t="shared" si="2"/>
        <v>38556</v>
      </c>
    </row>
    <row r="13" spans="1:14" ht="212.55" customHeight="1" x14ac:dyDescent="0.25">
      <c r="A13" s="22">
        <v>9</v>
      </c>
      <c r="B13" s="34" t="s">
        <v>119</v>
      </c>
      <c r="C13" s="35">
        <v>2</v>
      </c>
      <c r="D13" s="36" t="s">
        <v>9</v>
      </c>
      <c r="E13" s="62">
        <v>29250</v>
      </c>
      <c r="F13" s="61">
        <f t="shared" si="0"/>
        <v>58500</v>
      </c>
      <c r="G13" s="35">
        <v>2</v>
      </c>
      <c r="H13" s="36" t="s">
        <v>9</v>
      </c>
      <c r="I13" s="45">
        <v>30713</v>
      </c>
      <c r="J13" s="61">
        <f t="shared" si="1"/>
        <v>61426</v>
      </c>
      <c r="K13" s="35">
        <v>2</v>
      </c>
      <c r="L13" s="36" t="s">
        <v>9</v>
      </c>
      <c r="M13" s="45">
        <v>31590</v>
      </c>
      <c r="N13" s="61">
        <f t="shared" si="2"/>
        <v>63180</v>
      </c>
    </row>
    <row r="14" spans="1:14" ht="214.05" customHeight="1" x14ac:dyDescent="0.25">
      <c r="A14" s="22">
        <v>10</v>
      </c>
      <c r="B14" s="34" t="s">
        <v>118</v>
      </c>
      <c r="C14" s="35">
        <v>2</v>
      </c>
      <c r="D14" s="36" t="s">
        <v>9</v>
      </c>
      <c r="E14" s="62">
        <v>33000</v>
      </c>
      <c r="F14" s="61">
        <f t="shared" si="0"/>
        <v>66000</v>
      </c>
      <c r="G14" s="35">
        <v>2</v>
      </c>
      <c r="H14" s="36" t="s">
        <v>9</v>
      </c>
      <c r="I14" s="45">
        <v>34650</v>
      </c>
      <c r="J14" s="61">
        <f t="shared" si="1"/>
        <v>69300</v>
      </c>
      <c r="K14" s="35">
        <v>2</v>
      </c>
      <c r="L14" s="36" t="s">
        <v>9</v>
      </c>
      <c r="M14" s="45">
        <v>35640</v>
      </c>
      <c r="N14" s="61">
        <f t="shared" si="2"/>
        <v>71280</v>
      </c>
    </row>
    <row r="15" spans="1:14" ht="15" x14ac:dyDescent="0.25">
      <c r="A15" s="82" t="s">
        <v>10</v>
      </c>
      <c r="B15" s="82"/>
      <c r="C15" s="79">
        <f>SUM(F5:F14)</f>
        <v>814670</v>
      </c>
      <c r="D15" s="80"/>
      <c r="E15" s="80"/>
      <c r="F15" s="80"/>
      <c r="G15" s="79">
        <f>SUM(J5:J14)</f>
        <v>855411</v>
      </c>
      <c r="H15" s="80"/>
      <c r="I15" s="80"/>
      <c r="J15" s="80"/>
      <c r="K15" s="79">
        <f>SUM(N5:N14)</f>
        <v>879844</v>
      </c>
      <c r="L15" s="80"/>
      <c r="M15" s="80"/>
      <c r="N15" s="80"/>
    </row>
    <row r="16" spans="1:14" ht="15" x14ac:dyDescent="0.25">
      <c r="A16" s="82" t="s">
        <v>11</v>
      </c>
      <c r="B16" s="82"/>
      <c r="C16" s="79">
        <f>C15*0.18</f>
        <v>146640.6</v>
      </c>
      <c r="D16" s="80"/>
      <c r="E16" s="80"/>
      <c r="F16" s="80"/>
      <c r="G16" s="79">
        <f t="shared" ref="G16" si="3">G15*0.18</f>
        <v>153973.97999999998</v>
      </c>
      <c r="H16" s="80"/>
      <c r="I16" s="80"/>
      <c r="J16" s="80"/>
      <c r="K16" s="79">
        <f t="shared" ref="K16" si="4">K15*0.18</f>
        <v>158371.91999999998</v>
      </c>
      <c r="L16" s="80"/>
      <c r="M16" s="80"/>
      <c r="N16" s="80"/>
    </row>
    <row r="17" spans="1:14" ht="15" x14ac:dyDescent="0.25">
      <c r="A17" s="82" t="s">
        <v>12</v>
      </c>
      <c r="B17" s="82"/>
      <c r="C17" s="112">
        <f>SUM(C15:F16)</f>
        <v>961310.6</v>
      </c>
      <c r="D17" s="112"/>
      <c r="E17" s="112"/>
      <c r="F17" s="112"/>
      <c r="G17" s="112">
        <f t="shared" ref="G17" si="5">SUM(G15:J16)</f>
        <v>1009384.98</v>
      </c>
      <c r="H17" s="112"/>
      <c r="I17" s="112"/>
      <c r="J17" s="112"/>
      <c r="K17" s="112">
        <f t="shared" ref="K17" si="6">SUM(K15:N16)</f>
        <v>1038215.9199999999</v>
      </c>
      <c r="L17" s="112"/>
      <c r="M17" s="112"/>
      <c r="N17" s="112"/>
    </row>
    <row r="18" spans="1:14" ht="15" x14ac:dyDescent="0.25">
      <c r="A18" s="82" t="s">
        <v>13</v>
      </c>
      <c r="B18" s="82"/>
      <c r="C18" s="79">
        <f>C15*0.63</f>
        <v>513242.1</v>
      </c>
      <c r="D18" s="79"/>
      <c r="E18" s="79"/>
      <c r="F18" s="79"/>
      <c r="G18" s="79">
        <v>556017.15</v>
      </c>
      <c r="H18" s="79"/>
      <c r="I18" s="79"/>
      <c r="J18" s="79"/>
      <c r="K18" s="79">
        <v>589495.48</v>
      </c>
      <c r="L18" s="79"/>
      <c r="M18" s="79"/>
      <c r="N18" s="79"/>
    </row>
    <row r="19" spans="1:14" ht="15.6" x14ac:dyDescent="0.25">
      <c r="A19" s="82" t="s">
        <v>14</v>
      </c>
      <c r="B19" s="82"/>
      <c r="C19" s="111">
        <f>SUM(C17:F18)</f>
        <v>1474552.7</v>
      </c>
      <c r="D19" s="111"/>
      <c r="E19" s="111"/>
      <c r="F19" s="111"/>
      <c r="G19" s="111">
        <f t="shared" ref="G19" si="7">SUM(G17:J18)</f>
        <v>1565402.13</v>
      </c>
      <c r="H19" s="111"/>
      <c r="I19" s="111"/>
      <c r="J19" s="111"/>
      <c r="K19" s="111">
        <f t="shared" ref="K19" si="8">SUM(K17:N18)</f>
        <v>1627711.4</v>
      </c>
      <c r="L19" s="111"/>
      <c r="M19" s="111"/>
      <c r="N19" s="111"/>
    </row>
    <row r="23" spans="1:14" x14ac:dyDescent="0.25">
      <c r="B23" s="1" t="s">
        <v>104</v>
      </c>
      <c r="E23" s="1" t="s">
        <v>17</v>
      </c>
      <c r="L23" s="1" t="s">
        <v>97</v>
      </c>
    </row>
    <row r="24" spans="1:14" x14ac:dyDescent="0.25">
      <c r="B24" s="1" t="s">
        <v>68</v>
      </c>
      <c r="E24" s="1" t="s">
        <v>87</v>
      </c>
      <c r="L24" s="1" t="s">
        <v>20</v>
      </c>
    </row>
  </sheetData>
  <mergeCells count="27">
    <mergeCell ref="A1:N1"/>
    <mergeCell ref="A2:N2"/>
    <mergeCell ref="A3:A4"/>
    <mergeCell ref="B3:B4"/>
    <mergeCell ref="C3:F3"/>
    <mergeCell ref="G3:J3"/>
    <mergeCell ref="K3:N3"/>
    <mergeCell ref="A15:B15"/>
    <mergeCell ref="C15:F15"/>
    <mergeCell ref="G15:J15"/>
    <mergeCell ref="K15:N15"/>
    <mergeCell ref="A16:B16"/>
    <mergeCell ref="C16:F16"/>
    <mergeCell ref="G16:J16"/>
    <mergeCell ref="K16:N16"/>
    <mergeCell ref="A19:B19"/>
    <mergeCell ref="C19:F19"/>
    <mergeCell ref="G19:J19"/>
    <mergeCell ref="K19:N19"/>
    <mergeCell ref="A17:B17"/>
    <mergeCell ref="C17:F17"/>
    <mergeCell ref="G17:J17"/>
    <mergeCell ref="K17:N17"/>
    <mergeCell ref="A18:B18"/>
    <mergeCell ref="C18:F18"/>
    <mergeCell ref="G18:J18"/>
    <mergeCell ref="K18:N18"/>
  </mergeCells>
  <pageMargins left="0.70866141732283472" right="0.51181102362204722" top="0.94488188976377963" bottom="0.55118110236220474" header="0.31496062992125984" footer="0.31496062992125984"/>
  <pageSetup paperSize="9" scale="78" fitToHeight="3" orientation="landscape" r:id="rId1"/>
  <rowBreaks count="1" manualBreakCount="1">
    <brk id="1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C8E8-3D51-4E6B-B7F0-7393F5D0DBFA}">
  <sheetPr>
    <pageSetUpPr fitToPage="1"/>
  </sheetPr>
  <dimension ref="A1:N24"/>
  <sheetViews>
    <sheetView view="pageBreakPreview" zoomScale="82" zoomScaleNormal="85" zoomScaleSheetLayoutView="82" workbookViewId="0">
      <selection activeCell="S11" sqref="S11"/>
    </sheetView>
  </sheetViews>
  <sheetFormatPr defaultColWidth="9.33203125" defaultRowHeight="13.2" x14ac:dyDescent="0.25"/>
  <cols>
    <col min="1" max="1" width="6.6640625" style="1" customWidth="1"/>
    <col min="2" max="2" width="64.33203125" style="1" customWidth="1"/>
    <col min="3" max="3" width="6.33203125" style="1" customWidth="1"/>
    <col min="4" max="4" width="5.88671875" style="1" customWidth="1"/>
    <col min="5" max="5" width="14.44140625" style="1" bestFit="1" customWidth="1"/>
    <col min="6" max="6" width="14.21875" style="1" customWidth="1"/>
    <col min="7" max="7" width="6" style="1" bestFit="1" customWidth="1"/>
    <col min="8" max="8" width="5.109375" style="1" customWidth="1"/>
    <col min="9" max="9" width="13.88671875" style="1" customWidth="1"/>
    <col min="10" max="10" width="14.44140625" style="1" customWidth="1"/>
    <col min="11" max="11" width="6" style="1" bestFit="1" customWidth="1"/>
    <col min="12" max="12" width="5.6640625" style="1" customWidth="1"/>
    <col min="13" max="13" width="13.88671875" style="1" customWidth="1"/>
    <col min="14" max="14" width="14.44140625" style="1" bestFit="1" customWidth="1"/>
    <col min="15" max="16384" width="9.33203125" style="1"/>
  </cols>
  <sheetData>
    <row r="1" spans="1:14" ht="22.5" customHeight="1" x14ac:dyDescent="0.4">
      <c r="A1" s="71" t="s">
        <v>0</v>
      </c>
      <c r="B1" s="71"/>
      <c r="C1" s="71"/>
      <c r="D1" s="71"/>
      <c r="E1" s="71"/>
      <c r="F1" s="71"/>
      <c r="G1" s="71"/>
      <c r="H1" s="71"/>
      <c r="I1" s="71"/>
      <c r="J1" s="71"/>
      <c r="K1" s="71"/>
      <c r="L1" s="71"/>
      <c r="M1" s="71"/>
      <c r="N1" s="71"/>
    </row>
    <row r="2" spans="1:14" ht="37.5" customHeight="1" x14ac:dyDescent="0.25">
      <c r="A2" s="86" t="s">
        <v>1</v>
      </c>
      <c r="B2" s="87"/>
      <c r="C2" s="87"/>
      <c r="D2" s="87"/>
      <c r="E2" s="87"/>
      <c r="F2" s="87"/>
      <c r="G2" s="87"/>
      <c r="H2" s="87"/>
      <c r="I2" s="87"/>
      <c r="J2" s="87"/>
      <c r="K2" s="87"/>
      <c r="L2" s="87"/>
      <c r="M2" s="87"/>
      <c r="N2" s="88"/>
    </row>
    <row r="3" spans="1:14" ht="30.45" customHeight="1" x14ac:dyDescent="0.25">
      <c r="A3" s="89" t="s">
        <v>2</v>
      </c>
      <c r="B3" s="89" t="s">
        <v>3</v>
      </c>
      <c r="C3" s="90" t="s">
        <v>4</v>
      </c>
      <c r="D3" s="90"/>
      <c r="E3" s="90"/>
      <c r="F3" s="90"/>
      <c r="G3" s="90" t="s">
        <v>56</v>
      </c>
      <c r="H3" s="90"/>
      <c r="I3" s="90"/>
      <c r="J3" s="90"/>
      <c r="K3" s="90" t="s">
        <v>57</v>
      </c>
      <c r="L3" s="90"/>
      <c r="M3" s="90"/>
      <c r="N3" s="90"/>
    </row>
    <row r="4" spans="1:14" ht="16.95" customHeight="1" x14ac:dyDescent="0.25">
      <c r="A4" s="89"/>
      <c r="B4" s="89"/>
      <c r="C4" s="33" t="s">
        <v>5</v>
      </c>
      <c r="D4" s="33" t="s">
        <v>6</v>
      </c>
      <c r="E4" s="33" t="s">
        <v>45</v>
      </c>
      <c r="F4" s="33" t="s">
        <v>46</v>
      </c>
      <c r="G4" s="33" t="s">
        <v>5</v>
      </c>
      <c r="H4" s="33" t="s">
        <v>6</v>
      </c>
      <c r="I4" s="33" t="s">
        <v>45</v>
      </c>
      <c r="J4" s="33" t="s">
        <v>46</v>
      </c>
      <c r="K4" s="33" t="s">
        <v>5</v>
      </c>
      <c r="L4" s="33" t="s">
        <v>6</v>
      </c>
      <c r="M4" s="33" t="s">
        <v>45</v>
      </c>
      <c r="N4" s="33" t="s">
        <v>46</v>
      </c>
    </row>
    <row r="5" spans="1:14" ht="73.2" customHeight="1" x14ac:dyDescent="0.25">
      <c r="A5" s="22">
        <v>1</v>
      </c>
      <c r="B5" s="34" t="s">
        <v>98</v>
      </c>
      <c r="C5" s="38">
        <v>1</v>
      </c>
      <c r="D5" s="36" t="s">
        <v>25</v>
      </c>
      <c r="E5" s="45">
        <v>175180</v>
      </c>
      <c r="F5" s="61">
        <f>E5*C5</f>
        <v>175180</v>
      </c>
      <c r="G5" s="38">
        <v>1</v>
      </c>
      <c r="H5" s="36" t="s">
        <v>25</v>
      </c>
      <c r="I5" s="45">
        <v>183939</v>
      </c>
      <c r="J5" s="61">
        <f>G5*I5</f>
        <v>183939</v>
      </c>
      <c r="K5" s="38">
        <v>1</v>
      </c>
      <c r="L5" s="36" t="s">
        <v>25</v>
      </c>
      <c r="M5" s="45">
        <v>189194</v>
      </c>
      <c r="N5" s="61">
        <f>K5*M5</f>
        <v>189194</v>
      </c>
    </row>
    <row r="6" spans="1:14" ht="73.2" customHeight="1" x14ac:dyDescent="0.25">
      <c r="A6" s="22">
        <v>2</v>
      </c>
      <c r="B6" s="34" t="s">
        <v>99</v>
      </c>
      <c r="C6" s="38">
        <v>1</v>
      </c>
      <c r="D6" s="51" t="s">
        <v>25</v>
      </c>
      <c r="E6" s="45">
        <v>9620</v>
      </c>
      <c r="F6" s="61">
        <f t="shared" ref="F6:F14" si="0">E6*C6</f>
        <v>9620</v>
      </c>
      <c r="G6" s="38">
        <v>1</v>
      </c>
      <c r="H6" s="51" t="s">
        <v>25</v>
      </c>
      <c r="I6" s="45">
        <v>10101</v>
      </c>
      <c r="J6" s="61">
        <f t="shared" ref="J6:J14" si="1">G6*I6</f>
        <v>10101</v>
      </c>
      <c r="K6" s="38">
        <v>1</v>
      </c>
      <c r="L6" s="51" t="s">
        <v>25</v>
      </c>
      <c r="M6" s="45">
        <v>10390</v>
      </c>
      <c r="N6" s="61">
        <f t="shared" ref="N6:N14" si="2">K6*M6</f>
        <v>10390</v>
      </c>
    </row>
    <row r="7" spans="1:14" ht="73.2" customHeight="1" x14ac:dyDescent="0.25">
      <c r="A7" s="22">
        <v>3</v>
      </c>
      <c r="B7" s="34" t="s">
        <v>100</v>
      </c>
      <c r="C7" s="38">
        <v>1</v>
      </c>
      <c r="D7" s="51" t="s">
        <v>25</v>
      </c>
      <c r="E7" s="45">
        <v>175180</v>
      </c>
      <c r="F7" s="61">
        <f t="shared" si="0"/>
        <v>175180</v>
      </c>
      <c r="G7" s="38">
        <v>1</v>
      </c>
      <c r="H7" s="51" t="s">
        <v>25</v>
      </c>
      <c r="I7" s="45">
        <v>183939</v>
      </c>
      <c r="J7" s="61">
        <f t="shared" si="1"/>
        <v>183939</v>
      </c>
      <c r="K7" s="38">
        <v>1</v>
      </c>
      <c r="L7" s="51" t="s">
        <v>25</v>
      </c>
      <c r="M7" s="45">
        <v>189194</v>
      </c>
      <c r="N7" s="61">
        <f t="shared" si="2"/>
        <v>189194</v>
      </c>
    </row>
    <row r="8" spans="1:14" ht="73.2" customHeight="1" x14ac:dyDescent="0.25">
      <c r="A8" s="22">
        <v>4</v>
      </c>
      <c r="B8" s="34" t="s">
        <v>101</v>
      </c>
      <c r="C8" s="38">
        <v>1</v>
      </c>
      <c r="D8" s="51" t="s">
        <v>25</v>
      </c>
      <c r="E8" s="45">
        <v>175180</v>
      </c>
      <c r="F8" s="61">
        <f t="shared" si="0"/>
        <v>175180</v>
      </c>
      <c r="G8" s="38">
        <v>1</v>
      </c>
      <c r="H8" s="51" t="s">
        <v>25</v>
      </c>
      <c r="I8" s="45">
        <v>183939</v>
      </c>
      <c r="J8" s="61">
        <f t="shared" si="1"/>
        <v>183939</v>
      </c>
      <c r="K8" s="38">
        <v>1</v>
      </c>
      <c r="L8" s="51" t="s">
        <v>25</v>
      </c>
      <c r="M8" s="45">
        <v>189194</v>
      </c>
      <c r="N8" s="61">
        <f t="shared" si="2"/>
        <v>189194</v>
      </c>
    </row>
    <row r="9" spans="1:14" ht="73.2" customHeight="1" x14ac:dyDescent="0.25">
      <c r="A9" s="22">
        <v>5</v>
      </c>
      <c r="B9" s="34" t="s">
        <v>102</v>
      </c>
      <c r="C9" s="38">
        <v>6</v>
      </c>
      <c r="D9" s="51" t="s">
        <v>9</v>
      </c>
      <c r="E9" s="45">
        <v>12470</v>
      </c>
      <c r="F9" s="61">
        <f t="shared" si="0"/>
        <v>74820</v>
      </c>
      <c r="G9" s="38">
        <v>6</v>
      </c>
      <c r="H9" s="51" t="s">
        <v>9</v>
      </c>
      <c r="I9" s="45">
        <v>13094</v>
      </c>
      <c r="J9" s="61">
        <f t="shared" si="1"/>
        <v>78564</v>
      </c>
      <c r="K9" s="38">
        <v>6</v>
      </c>
      <c r="L9" s="51" t="s">
        <v>9</v>
      </c>
      <c r="M9" s="45">
        <v>13468</v>
      </c>
      <c r="N9" s="61">
        <f t="shared" si="2"/>
        <v>80808</v>
      </c>
    </row>
    <row r="10" spans="1:14" ht="73.2" customHeight="1" x14ac:dyDescent="0.25">
      <c r="A10" s="22">
        <v>6</v>
      </c>
      <c r="B10" s="34" t="s">
        <v>103</v>
      </c>
      <c r="C10" s="38">
        <v>3</v>
      </c>
      <c r="D10" s="51" t="s">
        <v>44</v>
      </c>
      <c r="E10" s="45">
        <v>930</v>
      </c>
      <c r="F10" s="61">
        <f t="shared" si="0"/>
        <v>2790</v>
      </c>
      <c r="G10" s="38">
        <v>3</v>
      </c>
      <c r="H10" s="51" t="s">
        <v>44</v>
      </c>
      <c r="I10" s="45">
        <v>977</v>
      </c>
      <c r="J10" s="61">
        <f t="shared" si="1"/>
        <v>2931</v>
      </c>
      <c r="K10" s="38">
        <v>3</v>
      </c>
      <c r="L10" s="51" t="s">
        <v>44</v>
      </c>
      <c r="M10" s="45">
        <v>1004</v>
      </c>
      <c r="N10" s="61">
        <f t="shared" si="2"/>
        <v>3012</v>
      </c>
    </row>
    <row r="11" spans="1:14" ht="213" customHeight="1" x14ac:dyDescent="0.25">
      <c r="A11" s="22">
        <v>7</v>
      </c>
      <c r="B11" s="27" t="s">
        <v>121</v>
      </c>
      <c r="C11" s="35">
        <v>2</v>
      </c>
      <c r="D11" s="36" t="s">
        <v>9</v>
      </c>
      <c r="E11" s="62">
        <v>20850</v>
      </c>
      <c r="F11" s="61">
        <f t="shared" si="0"/>
        <v>41700</v>
      </c>
      <c r="G11" s="35">
        <v>2</v>
      </c>
      <c r="H11" s="36" t="s">
        <v>9</v>
      </c>
      <c r="I11" s="45">
        <v>21893</v>
      </c>
      <c r="J11" s="61">
        <f t="shared" si="1"/>
        <v>43786</v>
      </c>
      <c r="K11" s="35">
        <v>2</v>
      </c>
      <c r="L11" s="36" t="s">
        <v>9</v>
      </c>
      <c r="M11" s="45">
        <v>22518</v>
      </c>
      <c r="N11" s="61">
        <f t="shared" si="2"/>
        <v>45036</v>
      </c>
    </row>
    <row r="12" spans="1:14" ht="211.05" customHeight="1" x14ac:dyDescent="0.25">
      <c r="A12" s="22">
        <v>8</v>
      </c>
      <c r="B12" s="34" t="s">
        <v>120</v>
      </c>
      <c r="C12" s="35">
        <v>2</v>
      </c>
      <c r="D12" s="36" t="s">
        <v>9</v>
      </c>
      <c r="E12" s="62">
        <v>17850</v>
      </c>
      <c r="F12" s="61">
        <f t="shared" si="0"/>
        <v>35700</v>
      </c>
      <c r="G12" s="35">
        <v>2</v>
      </c>
      <c r="H12" s="36" t="s">
        <v>9</v>
      </c>
      <c r="I12" s="45">
        <v>18743</v>
      </c>
      <c r="J12" s="61">
        <f t="shared" si="1"/>
        <v>37486</v>
      </c>
      <c r="K12" s="35">
        <v>2</v>
      </c>
      <c r="L12" s="36" t="s">
        <v>9</v>
      </c>
      <c r="M12" s="45">
        <v>19278</v>
      </c>
      <c r="N12" s="61">
        <f t="shared" si="2"/>
        <v>38556</v>
      </c>
    </row>
    <row r="13" spans="1:14" ht="212.55" customHeight="1" x14ac:dyDescent="0.25">
      <c r="A13" s="22">
        <v>9</v>
      </c>
      <c r="B13" s="34" t="s">
        <v>119</v>
      </c>
      <c r="C13" s="35">
        <v>2</v>
      </c>
      <c r="D13" s="36" t="s">
        <v>9</v>
      </c>
      <c r="E13" s="62">
        <v>29250</v>
      </c>
      <c r="F13" s="61">
        <f t="shared" si="0"/>
        <v>58500</v>
      </c>
      <c r="G13" s="35">
        <v>2</v>
      </c>
      <c r="H13" s="36" t="s">
        <v>9</v>
      </c>
      <c r="I13" s="45">
        <v>30713</v>
      </c>
      <c r="J13" s="61">
        <f t="shared" si="1"/>
        <v>61426</v>
      </c>
      <c r="K13" s="35">
        <v>2</v>
      </c>
      <c r="L13" s="36" t="s">
        <v>9</v>
      </c>
      <c r="M13" s="45">
        <v>31590</v>
      </c>
      <c r="N13" s="61">
        <f t="shared" si="2"/>
        <v>63180</v>
      </c>
    </row>
    <row r="14" spans="1:14" ht="214.05" customHeight="1" x14ac:dyDescent="0.25">
      <c r="A14" s="22">
        <v>10</v>
      </c>
      <c r="B14" s="34" t="s">
        <v>118</v>
      </c>
      <c r="C14" s="35">
        <v>2</v>
      </c>
      <c r="D14" s="36" t="s">
        <v>9</v>
      </c>
      <c r="E14" s="62">
        <v>33000</v>
      </c>
      <c r="F14" s="61">
        <f t="shared" si="0"/>
        <v>66000</v>
      </c>
      <c r="G14" s="35">
        <v>2</v>
      </c>
      <c r="H14" s="36" t="s">
        <v>9</v>
      </c>
      <c r="I14" s="45">
        <v>34650</v>
      </c>
      <c r="J14" s="61">
        <f t="shared" si="1"/>
        <v>69300</v>
      </c>
      <c r="K14" s="35">
        <v>2</v>
      </c>
      <c r="L14" s="36" t="s">
        <v>9</v>
      </c>
      <c r="M14" s="45">
        <v>35640</v>
      </c>
      <c r="N14" s="61">
        <f t="shared" si="2"/>
        <v>71280</v>
      </c>
    </row>
    <row r="15" spans="1:14" ht="15" x14ac:dyDescent="0.25">
      <c r="A15" s="82" t="s">
        <v>10</v>
      </c>
      <c r="B15" s="82"/>
      <c r="C15" s="79">
        <f>SUM(F5:F14)</f>
        <v>814670</v>
      </c>
      <c r="D15" s="80"/>
      <c r="E15" s="80"/>
      <c r="F15" s="80"/>
      <c r="G15" s="79">
        <f>SUM(J5:J14)</f>
        <v>855411</v>
      </c>
      <c r="H15" s="80"/>
      <c r="I15" s="80"/>
      <c r="J15" s="80"/>
      <c r="K15" s="79">
        <f>SUM(N5:N14)</f>
        <v>879844</v>
      </c>
      <c r="L15" s="80"/>
      <c r="M15" s="80"/>
      <c r="N15" s="80"/>
    </row>
    <row r="16" spans="1:14" ht="15" x14ac:dyDescent="0.25">
      <c r="A16" s="82" t="s">
        <v>11</v>
      </c>
      <c r="B16" s="82"/>
      <c r="C16" s="79">
        <f>C15*0.18</f>
        <v>146640.6</v>
      </c>
      <c r="D16" s="80"/>
      <c r="E16" s="80"/>
      <c r="F16" s="80"/>
      <c r="G16" s="79">
        <f t="shared" ref="G16" si="3">G15*0.18</f>
        <v>153973.97999999998</v>
      </c>
      <c r="H16" s="80"/>
      <c r="I16" s="80"/>
      <c r="J16" s="80"/>
      <c r="K16" s="79">
        <f t="shared" ref="K16" si="4">K15*0.18</f>
        <v>158371.91999999998</v>
      </c>
      <c r="L16" s="80"/>
      <c r="M16" s="80"/>
      <c r="N16" s="80"/>
    </row>
    <row r="17" spans="1:14" ht="15" x14ac:dyDescent="0.25">
      <c r="A17" s="82" t="s">
        <v>12</v>
      </c>
      <c r="B17" s="82"/>
      <c r="C17" s="112">
        <f>SUM(C15:F16)</f>
        <v>961310.6</v>
      </c>
      <c r="D17" s="112"/>
      <c r="E17" s="112"/>
      <c r="F17" s="112"/>
      <c r="G17" s="112">
        <f t="shared" ref="G17" si="5">SUM(G15:J16)</f>
        <v>1009384.98</v>
      </c>
      <c r="H17" s="112"/>
      <c r="I17" s="112"/>
      <c r="J17" s="112"/>
      <c r="K17" s="112">
        <f t="shared" ref="K17" si="6">SUM(K15:N16)</f>
        <v>1038215.9199999999</v>
      </c>
      <c r="L17" s="112"/>
      <c r="M17" s="112"/>
      <c r="N17" s="112"/>
    </row>
    <row r="18" spans="1:14" ht="15" x14ac:dyDescent="0.25">
      <c r="A18" s="82" t="s">
        <v>13</v>
      </c>
      <c r="B18" s="82"/>
      <c r="C18" s="79">
        <f>C15*0.63</f>
        <v>513242.1</v>
      </c>
      <c r="D18" s="79"/>
      <c r="E18" s="79"/>
      <c r="F18" s="79"/>
      <c r="G18" s="79">
        <v>556017.15</v>
      </c>
      <c r="H18" s="79"/>
      <c r="I18" s="79"/>
      <c r="J18" s="79"/>
      <c r="K18" s="79">
        <v>589495.48</v>
      </c>
      <c r="L18" s="79"/>
      <c r="M18" s="79"/>
      <c r="N18" s="79"/>
    </row>
    <row r="19" spans="1:14" ht="15.6" x14ac:dyDescent="0.25">
      <c r="A19" s="82" t="s">
        <v>14</v>
      </c>
      <c r="B19" s="82"/>
      <c r="C19" s="111">
        <f>SUM(C17:F18)</f>
        <v>1474552.7</v>
      </c>
      <c r="D19" s="111"/>
      <c r="E19" s="111"/>
      <c r="F19" s="111"/>
      <c r="G19" s="111">
        <f t="shared" ref="G19" si="7">SUM(G17:J18)</f>
        <v>1565402.13</v>
      </c>
      <c r="H19" s="111"/>
      <c r="I19" s="111"/>
      <c r="J19" s="111"/>
      <c r="K19" s="111">
        <f t="shared" ref="K19" si="8">SUM(K17:N18)</f>
        <v>1627711.4</v>
      </c>
      <c r="L19" s="111"/>
      <c r="M19" s="111"/>
      <c r="N19" s="111"/>
    </row>
    <row r="23" spans="1:14" x14ac:dyDescent="0.25">
      <c r="B23" s="1" t="s">
        <v>104</v>
      </c>
      <c r="E23" s="1" t="s">
        <v>17</v>
      </c>
      <c r="L23" s="1" t="s">
        <v>97</v>
      </c>
    </row>
    <row r="24" spans="1:14" x14ac:dyDescent="0.25">
      <c r="B24" s="1" t="s">
        <v>68</v>
      </c>
      <c r="E24" s="1" t="s">
        <v>87</v>
      </c>
      <c r="L24" s="1" t="s">
        <v>20</v>
      </c>
    </row>
  </sheetData>
  <mergeCells count="27">
    <mergeCell ref="A19:B19"/>
    <mergeCell ref="C19:F19"/>
    <mergeCell ref="G19:J19"/>
    <mergeCell ref="K19:N19"/>
    <mergeCell ref="A17:B17"/>
    <mergeCell ref="C17:F17"/>
    <mergeCell ref="G17:J17"/>
    <mergeCell ref="K17:N17"/>
    <mergeCell ref="A18:B18"/>
    <mergeCell ref="C18:F18"/>
    <mergeCell ref="G18:J18"/>
    <mergeCell ref="K18:N18"/>
    <mergeCell ref="A15:B15"/>
    <mergeCell ref="C15:F15"/>
    <mergeCell ref="G15:J15"/>
    <mergeCell ref="K15:N15"/>
    <mergeCell ref="A16:B16"/>
    <mergeCell ref="C16:F16"/>
    <mergeCell ref="G16:J16"/>
    <mergeCell ref="K16:N16"/>
    <mergeCell ref="A1:N1"/>
    <mergeCell ref="A2:N2"/>
    <mergeCell ref="A3:A4"/>
    <mergeCell ref="B3:B4"/>
    <mergeCell ref="C3:F3"/>
    <mergeCell ref="G3:J3"/>
    <mergeCell ref="K3:N3"/>
  </mergeCells>
  <pageMargins left="0.70866141732283472" right="0.51181102362204722" top="0.94488188976377963" bottom="0.55118110236220474" header="0.31496062992125984" footer="0.31496062992125984"/>
  <pageSetup paperSize="9" scale="78" fitToHeight="3" orientation="landscape" r:id="rId1"/>
  <rowBreaks count="1" manualBreakCount="1">
    <brk id="11"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N36"/>
  <sheetViews>
    <sheetView tabSelected="1" view="pageBreakPreview" topLeftCell="A22" zoomScale="82" zoomScaleNormal="77" zoomScaleSheetLayoutView="82" workbookViewId="0">
      <selection activeCell="B23" sqref="B23"/>
    </sheetView>
  </sheetViews>
  <sheetFormatPr defaultColWidth="9.33203125" defaultRowHeight="15.6" x14ac:dyDescent="0.25"/>
  <cols>
    <col min="1" max="1" width="7.21875" style="29" bestFit="1" customWidth="1"/>
    <col min="2" max="2" width="56.6640625" style="29" customWidth="1"/>
    <col min="3" max="3" width="7" style="29" customWidth="1"/>
    <col min="4" max="4" width="5.33203125" style="29" customWidth="1"/>
    <col min="5" max="5" width="12.5546875" style="29" customWidth="1"/>
    <col min="6" max="6" width="13.5546875" style="29" customWidth="1"/>
    <col min="7" max="7" width="6.44140625" style="29" customWidth="1"/>
    <col min="8" max="8" width="5.6640625" style="29" customWidth="1"/>
    <col min="9" max="9" width="11.77734375" style="30" customWidth="1"/>
    <col min="10" max="10" width="13.5546875" style="30" customWidth="1"/>
    <col min="11" max="11" width="6.44140625" style="29" customWidth="1"/>
    <col min="12" max="12" width="6.33203125" style="29" customWidth="1"/>
    <col min="13" max="13" width="11.88671875" style="30" customWidth="1"/>
    <col min="14" max="14" width="14.44140625" style="30" customWidth="1"/>
    <col min="15" max="16384" width="9.33203125" style="29"/>
  </cols>
  <sheetData>
    <row r="1" spans="1:14" ht="22.5" customHeight="1" x14ac:dyDescent="0.4">
      <c r="A1" s="71" t="s">
        <v>0</v>
      </c>
      <c r="B1" s="71"/>
      <c r="C1" s="71"/>
      <c r="D1" s="71"/>
      <c r="E1" s="71"/>
      <c r="F1" s="71"/>
      <c r="G1" s="71"/>
      <c r="H1" s="71"/>
      <c r="I1" s="71"/>
      <c r="J1" s="71"/>
      <c r="K1" s="71"/>
      <c r="L1" s="71"/>
      <c r="M1" s="71"/>
      <c r="N1" s="71"/>
    </row>
    <row r="2" spans="1:14" ht="37.5" customHeight="1" x14ac:dyDescent="0.3">
      <c r="A2" s="113" t="s">
        <v>1</v>
      </c>
      <c r="B2" s="114"/>
      <c r="C2" s="114"/>
      <c r="D2" s="114"/>
      <c r="E2" s="114"/>
      <c r="F2" s="114"/>
      <c r="G2" s="114"/>
      <c r="H2" s="114"/>
      <c r="I2" s="114"/>
      <c r="J2" s="114"/>
      <c r="K2" s="114"/>
      <c r="L2" s="114"/>
      <c r="M2" s="114"/>
      <c r="N2" s="115"/>
    </row>
    <row r="3" spans="1:14" ht="43.5" customHeight="1" x14ac:dyDescent="0.25">
      <c r="A3" s="89" t="s">
        <v>2</v>
      </c>
      <c r="B3" s="89" t="s">
        <v>3</v>
      </c>
      <c r="C3" s="90" t="s">
        <v>4</v>
      </c>
      <c r="D3" s="90"/>
      <c r="E3" s="90"/>
      <c r="F3" s="90"/>
      <c r="G3" s="90" t="s">
        <v>50</v>
      </c>
      <c r="H3" s="90"/>
      <c r="I3" s="90"/>
      <c r="J3" s="90"/>
      <c r="K3" s="90" t="s">
        <v>114</v>
      </c>
      <c r="L3" s="90"/>
      <c r="M3" s="90"/>
      <c r="N3" s="90"/>
    </row>
    <row r="4" spans="1:14" ht="16.05" customHeight="1" x14ac:dyDescent="0.25">
      <c r="A4" s="89"/>
      <c r="B4" s="89"/>
      <c r="C4" s="33" t="s">
        <v>49</v>
      </c>
      <c r="D4" s="33" t="s">
        <v>6</v>
      </c>
      <c r="E4" s="33" t="s">
        <v>48</v>
      </c>
      <c r="F4" s="33" t="s">
        <v>47</v>
      </c>
      <c r="G4" s="33" t="s">
        <v>49</v>
      </c>
      <c r="H4" s="33" t="s">
        <v>6</v>
      </c>
      <c r="I4" s="33" t="s">
        <v>48</v>
      </c>
      <c r="J4" s="33" t="s">
        <v>47</v>
      </c>
      <c r="K4" s="33" t="s">
        <v>49</v>
      </c>
      <c r="L4" s="33" t="s">
        <v>6</v>
      </c>
      <c r="M4" s="33" t="s">
        <v>48</v>
      </c>
      <c r="N4" s="33" t="s">
        <v>47</v>
      </c>
    </row>
    <row r="5" spans="1:14" ht="41.4" x14ac:dyDescent="0.25">
      <c r="A5" s="22">
        <v>1</v>
      </c>
      <c r="B5" s="64" t="s">
        <v>83</v>
      </c>
      <c r="C5" s="38">
        <v>5</v>
      </c>
      <c r="D5" s="51" t="s">
        <v>9</v>
      </c>
      <c r="E5" s="53">
        <v>510</v>
      </c>
      <c r="F5" s="25">
        <f t="shared" ref="F5:F22" si="0">C5*E5</f>
        <v>2550</v>
      </c>
      <c r="G5" s="38">
        <v>5</v>
      </c>
      <c r="H5" s="51" t="s">
        <v>9</v>
      </c>
      <c r="I5" s="25">
        <v>535</v>
      </c>
      <c r="J5" s="25">
        <f t="shared" ref="J5:J22" si="1">G5*I5</f>
        <v>2675</v>
      </c>
      <c r="K5" s="38">
        <v>5</v>
      </c>
      <c r="L5" s="51" t="s">
        <v>9</v>
      </c>
      <c r="M5" s="25">
        <v>560</v>
      </c>
      <c r="N5" s="25">
        <f t="shared" ref="N5:N22" si="2">K5*M5</f>
        <v>2800</v>
      </c>
    </row>
    <row r="6" spans="1:14" ht="27.6" x14ac:dyDescent="0.25">
      <c r="A6" s="22">
        <v>2</v>
      </c>
      <c r="B6" s="64" t="s">
        <v>84</v>
      </c>
      <c r="C6" s="38">
        <v>31</v>
      </c>
      <c r="D6" s="51" t="s">
        <v>9</v>
      </c>
      <c r="E6" s="53">
        <v>600</v>
      </c>
      <c r="F6" s="25">
        <f t="shared" si="0"/>
        <v>18600</v>
      </c>
      <c r="G6" s="38">
        <v>31</v>
      </c>
      <c r="H6" s="51" t="s">
        <v>9</v>
      </c>
      <c r="I6" s="25">
        <v>630</v>
      </c>
      <c r="J6" s="25">
        <f t="shared" si="1"/>
        <v>19530</v>
      </c>
      <c r="K6" s="38">
        <v>31</v>
      </c>
      <c r="L6" s="51" t="s">
        <v>9</v>
      </c>
      <c r="M6" s="25">
        <v>650</v>
      </c>
      <c r="N6" s="25">
        <f t="shared" si="2"/>
        <v>20150</v>
      </c>
    </row>
    <row r="7" spans="1:14" ht="55.2" x14ac:dyDescent="0.25">
      <c r="A7" s="22">
        <v>3</v>
      </c>
      <c r="B7" s="64" t="s">
        <v>124</v>
      </c>
      <c r="C7" s="38">
        <v>14</v>
      </c>
      <c r="D7" s="51" t="s">
        <v>9</v>
      </c>
      <c r="E7" s="53">
        <v>9000</v>
      </c>
      <c r="F7" s="25">
        <f t="shared" si="0"/>
        <v>126000</v>
      </c>
      <c r="G7" s="38">
        <v>14</v>
      </c>
      <c r="H7" s="51" t="s">
        <v>9</v>
      </c>
      <c r="I7" s="25">
        <v>9500</v>
      </c>
      <c r="J7" s="25">
        <f t="shared" si="1"/>
        <v>133000</v>
      </c>
      <c r="K7" s="38">
        <v>14</v>
      </c>
      <c r="L7" s="51" t="s">
        <v>9</v>
      </c>
      <c r="M7" s="25">
        <v>9900</v>
      </c>
      <c r="N7" s="25">
        <f t="shared" si="2"/>
        <v>138600</v>
      </c>
    </row>
    <row r="8" spans="1:14" ht="69" x14ac:dyDescent="0.25">
      <c r="A8" s="22">
        <v>4</v>
      </c>
      <c r="B8" s="52" t="s">
        <v>105</v>
      </c>
      <c r="C8" s="38">
        <v>18.579999999999998</v>
      </c>
      <c r="D8" s="51" t="s">
        <v>23</v>
      </c>
      <c r="E8" s="53">
        <v>15500</v>
      </c>
      <c r="F8" s="25">
        <f t="shared" si="0"/>
        <v>287990</v>
      </c>
      <c r="G8" s="38">
        <v>18.579999999999998</v>
      </c>
      <c r="H8" s="51" t="s">
        <v>23</v>
      </c>
      <c r="I8" s="25">
        <v>16500</v>
      </c>
      <c r="J8" s="25">
        <f t="shared" si="1"/>
        <v>306570</v>
      </c>
      <c r="K8" s="38">
        <v>18.579999999999998</v>
      </c>
      <c r="L8" s="51" t="s">
        <v>23</v>
      </c>
      <c r="M8" s="25">
        <v>17000</v>
      </c>
      <c r="N8" s="25">
        <f t="shared" si="2"/>
        <v>315860</v>
      </c>
    </row>
    <row r="9" spans="1:14" ht="248.4" x14ac:dyDescent="0.25">
      <c r="A9" s="22">
        <v>5</v>
      </c>
      <c r="B9" s="52" t="s">
        <v>106</v>
      </c>
      <c r="C9" s="38">
        <v>7.58</v>
      </c>
      <c r="D9" s="51" t="s">
        <v>23</v>
      </c>
      <c r="E9" s="53">
        <v>17450</v>
      </c>
      <c r="F9" s="25">
        <f t="shared" si="0"/>
        <v>132271</v>
      </c>
      <c r="G9" s="38">
        <v>7.58</v>
      </c>
      <c r="H9" s="51" t="s">
        <v>23</v>
      </c>
      <c r="I9" s="25">
        <v>18400</v>
      </c>
      <c r="J9" s="25">
        <f t="shared" si="1"/>
        <v>139472</v>
      </c>
      <c r="K9" s="38">
        <v>7.58</v>
      </c>
      <c r="L9" s="51" t="s">
        <v>23</v>
      </c>
      <c r="M9" s="25">
        <v>19000</v>
      </c>
      <c r="N9" s="25">
        <f t="shared" si="2"/>
        <v>144020</v>
      </c>
    </row>
    <row r="10" spans="1:14" ht="55.2" x14ac:dyDescent="0.25">
      <c r="A10" s="22">
        <v>6</v>
      </c>
      <c r="B10" s="52" t="s">
        <v>107</v>
      </c>
      <c r="C10" s="38">
        <v>2.58</v>
      </c>
      <c r="D10" s="51" t="s">
        <v>23</v>
      </c>
      <c r="E10" s="53">
        <v>11335</v>
      </c>
      <c r="F10" s="25">
        <f t="shared" si="0"/>
        <v>29244.3</v>
      </c>
      <c r="G10" s="38">
        <v>2.58</v>
      </c>
      <c r="H10" s="51" t="s">
        <v>23</v>
      </c>
      <c r="I10" s="25">
        <v>12000</v>
      </c>
      <c r="J10" s="25">
        <f t="shared" si="1"/>
        <v>30960</v>
      </c>
      <c r="K10" s="38">
        <v>2.58</v>
      </c>
      <c r="L10" s="51" t="s">
        <v>23</v>
      </c>
      <c r="M10" s="25">
        <v>12300</v>
      </c>
      <c r="N10" s="25">
        <f t="shared" si="2"/>
        <v>31734</v>
      </c>
    </row>
    <row r="11" spans="1:14" ht="55.2" x14ac:dyDescent="0.25">
      <c r="A11" s="22">
        <v>7</v>
      </c>
      <c r="B11" s="52" t="s">
        <v>108</v>
      </c>
      <c r="C11" s="38">
        <v>7.5</v>
      </c>
      <c r="D11" s="51" t="s">
        <v>23</v>
      </c>
      <c r="E11" s="53">
        <v>10500</v>
      </c>
      <c r="F11" s="25">
        <f t="shared" si="0"/>
        <v>78750</v>
      </c>
      <c r="G11" s="38">
        <v>7.5</v>
      </c>
      <c r="H11" s="51" t="s">
        <v>23</v>
      </c>
      <c r="I11" s="25">
        <v>11000</v>
      </c>
      <c r="J11" s="25">
        <f t="shared" si="1"/>
        <v>82500</v>
      </c>
      <c r="K11" s="38">
        <v>7.5</v>
      </c>
      <c r="L11" s="51" t="s">
        <v>23</v>
      </c>
      <c r="M11" s="25">
        <v>11500</v>
      </c>
      <c r="N11" s="25">
        <f t="shared" si="2"/>
        <v>86250</v>
      </c>
    </row>
    <row r="12" spans="1:14" ht="82.8" x14ac:dyDescent="0.25">
      <c r="A12" s="22">
        <v>8</v>
      </c>
      <c r="B12" s="52" t="s">
        <v>126</v>
      </c>
      <c r="C12" s="38">
        <v>1</v>
      </c>
      <c r="D12" s="51" t="s">
        <v>9</v>
      </c>
      <c r="E12" s="53">
        <v>13800</v>
      </c>
      <c r="F12" s="25">
        <f t="shared" si="0"/>
        <v>13800</v>
      </c>
      <c r="G12" s="38">
        <v>1</v>
      </c>
      <c r="H12" s="51" t="s">
        <v>9</v>
      </c>
      <c r="I12" s="25">
        <v>15000</v>
      </c>
      <c r="J12" s="25">
        <f t="shared" si="1"/>
        <v>15000</v>
      </c>
      <c r="K12" s="38">
        <v>1</v>
      </c>
      <c r="L12" s="51" t="s">
        <v>9</v>
      </c>
      <c r="M12" s="25">
        <v>15000</v>
      </c>
      <c r="N12" s="25">
        <f t="shared" si="2"/>
        <v>15000</v>
      </c>
    </row>
    <row r="13" spans="1:14" ht="41.4" x14ac:dyDescent="0.25">
      <c r="A13" s="22">
        <v>9</v>
      </c>
      <c r="B13" s="52" t="s">
        <v>109</v>
      </c>
      <c r="C13" s="38">
        <v>4.45</v>
      </c>
      <c r="D13" s="51" t="s">
        <v>23</v>
      </c>
      <c r="E13" s="53">
        <v>6473</v>
      </c>
      <c r="F13" s="25">
        <f t="shared" si="0"/>
        <v>28804.850000000002</v>
      </c>
      <c r="G13" s="38">
        <v>4.45</v>
      </c>
      <c r="H13" s="51" t="s">
        <v>23</v>
      </c>
      <c r="I13" s="25">
        <v>6800</v>
      </c>
      <c r="J13" s="25">
        <f t="shared" si="1"/>
        <v>30260</v>
      </c>
      <c r="K13" s="38">
        <v>4.45</v>
      </c>
      <c r="L13" s="51" t="s">
        <v>23</v>
      </c>
      <c r="M13" s="25">
        <v>7150</v>
      </c>
      <c r="N13" s="25">
        <f t="shared" si="2"/>
        <v>31817.5</v>
      </c>
    </row>
    <row r="14" spans="1:14" ht="27.6" x14ac:dyDescent="0.25">
      <c r="A14" s="22">
        <v>10</v>
      </c>
      <c r="B14" s="52" t="s">
        <v>110</v>
      </c>
      <c r="C14" s="38">
        <v>38</v>
      </c>
      <c r="D14" s="51" t="s">
        <v>24</v>
      </c>
      <c r="E14" s="53">
        <v>230</v>
      </c>
      <c r="F14" s="25">
        <f t="shared" si="0"/>
        <v>8740</v>
      </c>
      <c r="G14" s="38">
        <v>38</v>
      </c>
      <c r="H14" s="51" t="s">
        <v>24</v>
      </c>
      <c r="I14" s="25">
        <v>250</v>
      </c>
      <c r="J14" s="25">
        <f t="shared" si="1"/>
        <v>9500</v>
      </c>
      <c r="K14" s="38">
        <v>38</v>
      </c>
      <c r="L14" s="51" t="s">
        <v>24</v>
      </c>
      <c r="M14" s="25">
        <v>250</v>
      </c>
      <c r="N14" s="25">
        <f t="shared" si="2"/>
        <v>9500</v>
      </c>
    </row>
    <row r="15" spans="1:14" ht="27.6" x14ac:dyDescent="0.25">
      <c r="A15" s="22">
        <v>11</v>
      </c>
      <c r="B15" s="52" t="s">
        <v>111</v>
      </c>
      <c r="C15" s="38">
        <v>7</v>
      </c>
      <c r="D15" s="51" t="s">
        <v>9</v>
      </c>
      <c r="E15" s="53">
        <v>1500</v>
      </c>
      <c r="F15" s="25">
        <f t="shared" si="0"/>
        <v>10500</v>
      </c>
      <c r="G15" s="38">
        <v>7</v>
      </c>
      <c r="H15" s="51" t="s">
        <v>9</v>
      </c>
      <c r="I15" s="25">
        <v>1600</v>
      </c>
      <c r="J15" s="25">
        <f t="shared" si="1"/>
        <v>11200</v>
      </c>
      <c r="K15" s="38">
        <v>7</v>
      </c>
      <c r="L15" s="51" t="s">
        <v>9</v>
      </c>
      <c r="M15" s="25">
        <v>1650</v>
      </c>
      <c r="N15" s="25">
        <f t="shared" si="2"/>
        <v>11550</v>
      </c>
    </row>
    <row r="16" spans="1:14" ht="55.2" x14ac:dyDescent="0.25">
      <c r="A16" s="22">
        <v>12</v>
      </c>
      <c r="B16" s="52" t="s">
        <v>112</v>
      </c>
      <c r="C16" s="38">
        <v>11.58</v>
      </c>
      <c r="D16" s="51" t="s">
        <v>24</v>
      </c>
      <c r="E16" s="53">
        <v>2166</v>
      </c>
      <c r="F16" s="25">
        <f t="shared" si="0"/>
        <v>25082.28</v>
      </c>
      <c r="G16" s="38">
        <v>11.58</v>
      </c>
      <c r="H16" s="51" t="s">
        <v>24</v>
      </c>
      <c r="I16" s="25">
        <v>2300</v>
      </c>
      <c r="J16" s="25">
        <f t="shared" si="1"/>
        <v>26634</v>
      </c>
      <c r="K16" s="38">
        <v>11.58</v>
      </c>
      <c r="L16" s="51" t="s">
        <v>24</v>
      </c>
      <c r="M16" s="25">
        <v>2380</v>
      </c>
      <c r="N16" s="25">
        <f t="shared" si="2"/>
        <v>27560.400000000001</v>
      </c>
    </row>
    <row r="17" spans="1:14" ht="41.4" x14ac:dyDescent="0.25">
      <c r="A17" s="22">
        <v>13</v>
      </c>
      <c r="B17" s="52" t="s">
        <v>21</v>
      </c>
      <c r="C17" s="38">
        <v>1.32</v>
      </c>
      <c r="D17" s="51" t="s">
        <v>23</v>
      </c>
      <c r="E17" s="53">
        <v>11012</v>
      </c>
      <c r="F17" s="25">
        <f t="shared" si="0"/>
        <v>14535.84</v>
      </c>
      <c r="G17" s="38">
        <v>1.32</v>
      </c>
      <c r="H17" s="51" t="s">
        <v>23</v>
      </c>
      <c r="I17" s="25">
        <v>11500</v>
      </c>
      <c r="J17" s="25">
        <f t="shared" si="1"/>
        <v>15180</v>
      </c>
      <c r="K17" s="38">
        <v>1.32</v>
      </c>
      <c r="L17" s="51" t="s">
        <v>23</v>
      </c>
      <c r="M17" s="25">
        <v>12000</v>
      </c>
      <c r="N17" s="25">
        <f t="shared" si="2"/>
        <v>15840</v>
      </c>
    </row>
    <row r="18" spans="1:14" ht="82.8" x14ac:dyDescent="0.25">
      <c r="A18" s="22">
        <v>14</v>
      </c>
      <c r="B18" s="52" t="s">
        <v>127</v>
      </c>
      <c r="C18" s="38">
        <v>1</v>
      </c>
      <c r="D18" s="51" t="s">
        <v>9</v>
      </c>
      <c r="E18" s="53">
        <v>50400</v>
      </c>
      <c r="F18" s="25">
        <f t="shared" si="0"/>
        <v>50400</v>
      </c>
      <c r="G18" s="38">
        <v>1</v>
      </c>
      <c r="H18" s="51" t="s">
        <v>9</v>
      </c>
      <c r="I18" s="25">
        <v>53000</v>
      </c>
      <c r="J18" s="25">
        <f t="shared" si="1"/>
        <v>53000</v>
      </c>
      <c r="K18" s="38">
        <v>1</v>
      </c>
      <c r="L18" s="51" t="s">
        <v>9</v>
      </c>
      <c r="M18" s="25">
        <v>55000</v>
      </c>
      <c r="N18" s="25">
        <f t="shared" si="2"/>
        <v>55000</v>
      </c>
    </row>
    <row r="19" spans="1:14" ht="55.2" x14ac:dyDescent="0.25">
      <c r="A19" s="22">
        <v>15</v>
      </c>
      <c r="B19" s="52" t="s">
        <v>22</v>
      </c>
      <c r="C19" s="38">
        <v>10.97</v>
      </c>
      <c r="D19" s="51" t="s">
        <v>24</v>
      </c>
      <c r="E19" s="53">
        <v>2170</v>
      </c>
      <c r="F19" s="25">
        <f t="shared" si="0"/>
        <v>23804.9</v>
      </c>
      <c r="G19" s="38">
        <v>10.97</v>
      </c>
      <c r="H19" s="51" t="s">
        <v>24</v>
      </c>
      <c r="I19" s="25">
        <v>2300</v>
      </c>
      <c r="J19" s="25">
        <f t="shared" si="1"/>
        <v>25231</v>
      </c>
      <c r="K19" s="38">
        <v>10.97</v>
      </c>
      <c r="L19" s="51" t="s">
        <v>24</v>
      </c>
      <c r="M19" s="25">
        <v>2375</v>
      </c>
      <c r="N19" s="25">
        <f t="shared" si="2"/>
        <v>26053.75</v>
      </c>
    </row>
    <row r="20" spans="1:14" ht="41.4" x14ac:dyDescent="0.25">
      <c r="A20" s="22">
        <v>16</v>
      </c>
      <c r="B20" s="52" t="s">
        <v>128</v>
      </c>
      <c r="C20" s="38">
        <v>2</v>
      </c>
      <c r="D20" s="51" t="s">
        <v>9</v>
      </c>
      <c r="E20" s="53">
        <v>5175</v>
      </c>
      <c r="F20" s="25">
        <f t="shared" si="0"/>
        <v>10350</v>
      </c>
      <c r="G20" s="38">
        <v>2</v>
      </c>
      <c r="H20" s="51" t="s">
        <v>9</v>
      </c>
      <c r="I20" s="25">
        <v>5500</v>
      </c>
      <c r="J20" s="25">
        <f t="shared" si="1"/>
        <v>11000</v>
      </c>
      <c r="K20" s="38">
        <v>2</v>
      </c>
      <c r="L20" s="51" t="s">
        <v>9</v>
      </c>
      <c r="M20" s="25">
        <v>5700</v>
      </c>
      <c r="N20" s="25">
        <f t="shared" si="2"/>
        <v>11400</v>
      </c>
    </row>
    <row r="21" spans="1:14" ht="55.2" x14ac:dyDescent="0.25">
      <c r="A21" s="22">
        <v>17</v>
      </c>
      <c r="B21" s="52" t="s">
        <v>129</v>
      </c>
      <c r="C21" s="38">
        <v>1</v>
      </c>
      <c r="D21" s="51" t="s">
        <v>25</v>
      </c>
      <c r="E21" s="53">
        <v>11475</v>
      </c>
      <c r="F21" s="25">
        <f t="shared" si="0"/>
        <v>11475</v>
      </c>
      <c r="G21" s="38">
        <v>1</v>
      </c>
      <c r="H21" s="51" t="s">
        <v>25</v>
      </c>
      <c r="I21" s="25">
        <v>12000</v>
      </c>
      <c r="J21" s="25">
        <f t="shared" si="1"/>
        <v>12000</v>
      </c>
      <c r="K21" s="38">
        <v>1</v>
      </c>
      <c r="L21" s="51" t="s">
        <v>25</v>
      </c>
      <c r="M21" s="25">
        <v>12600</v>
      </c>
      <c r="N21" s="25">
        <f t="shared" si="2"/>
        <v>12600</v>
      </c>
    </row>
    <row r="22" spans="1:14" ht="41.4" x14ac:dyDescent="0.25">
      <c r="A22" s="22">
        <v>18</v>
      </c>
      <c r="B22" s="52" t="s">
        <v>130</v>
      </c>
      <c r="C22" s="38">
        <v>1</v>
      </c>
      <c r="D22" s="51" t="s">
        <v>25</v>
      </c>
      <c r="E22" s="53">
        <v>44250</v>
      </c>
      <c r="F22" s="25">
        <f t="shared" si="0"/>
        <v>44250</v>
      </c>
      <c r="G22" s="38">
        <v>1</v>
      </c>
      <c r="H22" s="51" t="s">
        <v>25</v>
      </c>
      <c r="I22" s="25">
        <v>46500</v>
      </c>
      <c r="J22" s="25">
        <f t="shared" si="1"/>
        <v>46500</v>
      </c>
      <c r="K22" s="38">
        <v>1</v>
      </c>
      <c r="L22" s="51" t="s">
        <v>25</v>
      </c>
      <c r="M22" s="25">
        <v>48000</v>
      </c>
      <c r="N22" s="25">
        <f t="shared" si="2"/>
        <v>48000</v>
      </c>
    </row>
    <row r="23" spans="1:14" ht="87.45" customHeight="1" x14ac:dyDescent="0.25">
      <c r="A23" s="22">
        <v>19</v>
      </c>
      <c r="B23" s="65" t="s">
        <v>113</v>
      </c>
      <c r="C23" s="38">
        <v>13</v>
      </c>
      <c r="D23" s="51" t="s">
        <v>9</v>
      </c>
      <c r="E23" s="53">
        <v>1200</v>
      </c>
      <c r="F23" s="25">
        <f>C23*E23</f>
        <v>15600</v>
      </c>
      <c r="G23" s="38">
        <v>13</v>
      </c>
      <c r="H23" s="51" t="s">
        <v>9</v>
      </c>
      <c r="I23" s="66">
        <v>1260</v>
      </c>
      <c r="J23" s="25">
        <f>G23*I23</f>
        <v>16380</v>
      </c>
      <c r="K23" s="38">
        <v>13</v>
      </c>
      <c r="L23" s="51" t="s">
        <v>9</v>
      </c>
      <c r="M23" s="66">
        <v>1300</v>
      </c>
      <c r="N23" s="25">
        <f>K23*M23</f>
        <v>16900</v>
      </c>
    </row>
    <row r="24" spans="1:14" x14ac:dyDescent="0.25">
      <c r="A24" s="22">
        <v>20</v>
      </c>
      <c r="B24" s="27" t="s">
        <v>36</v>
      </c>
      <c r="C24" s="38">
        <v>10.66</v>
      </c>
      <c r="D24" s="51" t="s">
        <v>24</v>
      </c>
      <c r="E24" s="53">
        <v>1182</v>
      </c>
      <c r="F24" s="25">
        <f>C24*E24</f>
        <v>12600.12</v>
      </c>
      <c r="G24" s="38">
        <v>10.66</v>
      </c>
      <c r="H24" s="51" t="s">
        <v>24</v>
      </c>
      <c r="I24" s="66">
        <v>1250</v>
      </c>
      <c r="J24" s="25">
        <f>G24*I24</f>
        <v>13325</v>
      </c>
      <c r="K24" s="38">
        <v>10.66</v>
      </c>
      <c r="L24" s="51" t="s">
        <v>24</v>
      </c>
      <c r="M24" s="66">
        <v>1300</v>
      </c>
      <c r="N24" s="25">
        <f>K24*M24</f>
        <v>13858</v>
      </c>
    </row>
    <row r="25" spans="1:14" ht="27.6" x14ac:dyDescent="0.25">
      <c r="A25" s="22">
        <v>21</v>
      </c>
      <c r="B25" s="27" t="s">
        <v>37</v>
      </c>
      <c r="C25" s="38">
        <v>1</v>
      </c>
      <c r="D25" s="51" t="s">
        <v>39</v>
      </c>
      <c r="E25" s="53">
        <v>9600</v>
      </c>
      <c r="F25" s="25">
        <f>C25*E25</f>
        <v>9600</v>
      </c>
      <c r="G25" s="38">
        <v>1</v>
      </c>
      <c r="H25" s="51" t="s">
        <v>39</v>
      </c>
      <c r="I25" s="66">
        <v>10100</v>
      </c>
      <c r="J25" s="25">
        <f>G25*I25</f>
        <v>10100</v>
      </c>
      <c r="K25" s="38">
        <v>1</v>
      </c>
      <c r="L25" s="51" t="s">
        <v>39</v>
      </c>
      <c r="M25" s="66">
        <v>10500</v>
      </c>
      <c r="N25" s="25">
        <f>K25*M25</f>
        <v>10500</v>
      </c>
    </row>
    <row r="26" spans="1:14" x14ac:dyDescent="0.25">
      <c r="A26" s="22">
        <v>22</v>
      </c>
      <c r="B26" s="27" t="s">
        <v>38</v>
      </c>
      <c r="C26" s="38">
        <v>2.89</v>
      </c>
      <c r="D26" s="51" t="s">
        <v>24</v>
      </c>
      <c r="E26" s="53">
        <v>1182</v>
      </c>
      <c r="F26" s="25">
        <f>C26*E26</f>
        <v>3415.98</v>
      </c>
      <c r="G26" s="38">
        <v>2.89</v>
      </c>
      <c r="H26" s="51" t="s">
        <v>24</v>
      </c>
      <c r="I26" s="66">
        <v>1250</v>
      </c>
      <c r="J26" s="25">
        <f>G26*I26</f>
        <v>3612.5</v>
      </c>
      <c r="K26" s="38">
        <v>2.89</v>
      </c>
      <c r="L26" s="51" t="s">
        <v>24</v>
      </c>
      <c r="M26" s="66">
        <v>1300</v>
      </c>
      <c r="N26" s="25">
        <f>K26*M26</f>
        <v>3757</v>
      </c>
    </row>
    <row r="27" spans="1:14" x14ac:dyDescent="0.25">
      <c r="A27" s="63"/>
      <c r="B27" s="43" t="s">
        <v>10</v>
      </c>
      <c r="C27" s="116">
        <f>SUM(F5:F26)</f>
        <v>958364.27</v>
      </c>
      <c r="D27" s="117"/>
      <c r="E27" s="117"/>
      <c r="F27" s="118"/>
      <c r="G27" s="116">
        <f>SUM(J5:J26)</f>
        <v>1013629.5</v>
      </c>
      <c r="H27" s="117"/>
      <c r="I27" s="117"/>
      <c r="J27" s="118"/>
      <c r="K27" s="116">
        <f>SUM(N5:N26)</f>
        <v>1048750.6499999999</v>
      </c>
      <c r="L27" s="117"/>
      <c r="M27" s="117"/>
      <c r="N27" s="118"/>
    </row>
    <row r="28" spans="1:14" x14ac:dyDescent="0.25">
      <c r="A28" s="63"/>
      <c r="B28" s="43" t="s">
        <v>11</v>
      </c>
      <c r="C28" s="84">
        <f>C27*18%</f>
        <v>172505.5686</v>
      </c>
      <c r="D28" s="84"/>
      <c r="E28" s="84"/>
      <c r="F28" s="84"/>
      <c r="G28" s="84">
        <f>G27*18%</f>
        <v>182453.31</v>
      </c>
      <c r="H28" s="84"/>
      <c r="I28" s="84"/>
      <c r="J28" s="84"/>
      <c r="K28" s="84">
        <f>K27*18%</f>
        <v>188775.11699999997</v>
      </c>
      <c r="L28" s="84"/>
      <c r="M28" s="84"/>
      <c r="N28" s="84"/>
    </row>
    <row r="29" spans="1:14" x14ac:dyDescent="0.25">
      <c r="A29" s="63"/>
      <c r="B29" s="43" t="s">
        <v>12</v>
      </c>
      <c r="C29" s="83">
        <f>SUM(C27:F28)</f>
        <v>1130869.8385999999</v>
      </c>
      <c r="D29" s="83"/>
      <c r="E29" s="83"/>
      <c r="F29" s="83"/>
      <c r="G29" s="83">
        <f>SUM(G27:J28)</f>
        <v>1196082.81</v>
      </c>
      <c r="H29" s="83"/>
      <c r="I29" s="83"/>
      <c r="J29" s="83"/>
      <c r="K29" s="83">
        <f>SUM(K27:N28)</f>
        <v>1237525.767</v>
      </c>
      <c r="L29" s="83"/>
      <c r="M29" s="83"/>
      <c r="N29" s="83"/>
    </row>
    <row r="30" spans="1:14" x14ac:dyDescent="0.25">
      <c r="A30" s="63"/>
      <c r="B30" s="43" t="s">
        <v>13</v>
      </c>
      <c r="C30" s="83">
        <f>C27*0.63</f>
        <v>603769.49010000005</v>
      </c>
      <c r="D30" s="83"/>
      <c r="E30" s="83"/>
      <c r="F30" s="83"/>
      <c r="G30" s="83">
        <f>G27*0.67</f>
        <v>679131.76500000001</v>
      </c>
      <c r="H30" s="83"/>
      <c r="I30" s="83"/>
      <c r="J30" s="83"/>
      <c r="K30" s="83">
        <f>K27*0.68</f>
        <v>713150.44200000004</v>
      </c>
      <c r="L30" s="83"/>
      <c r="M30" s="83"/>
      <c r="N30" s="83"/>
    </row>
    <row r="31" spans="1:14" x14ac:dyDescent="0.25">
      <c r="A31" s="63"/>
      <c r="B31" s="43" t="s">
        <v>14</v>
      </c>
      <c r="C31" s="68">
        <f>SUM(C29:F30)</f>
        <v>1734639.3287</v>
      </c>
      <c r="D31" s="68"/>
      <c r="E31" s="68"/>
      <c r="F31" s="68"/>
      <c r="G31" s="68">
        <f>SUM(G29:J30)</f>
        <v>1875214.5750000002</v>
      </c>
      <c r="H31" s="68"/>
      <c r="I31" s="68"/>
      <c r="J31" s="68"/>
      <c r="K31" s="68">
        <f>SUM(K29:N30)</f>
        <v>1950676.209</v>
      </c>
      <c r="L31" s="68"/>
      <c r="M31" s="68"/>
      <c r="N31" s="68"/>
    </row>
    <row r="35" spans="2:14" x14ac:dyDescent="0.25">
      <c r="B35" s="29" t="s">
        <v>115</v>
      </c>
      <c r="E35" s="29" t="s">
        <v>17</v>
      </c>
      <c r="N35" s="30" t="s">
        <v>86</v>
      </c>
    </row>
    <row r="36" spans="2:14" x14ac:dyDescent="0.25">
      <c r="B36" s="29" t="s">
        <v>68</v>
      </c>
      <c r="E36" s="29" t="s">
        <v>95</v>
      </c>
      <c r="N36" s="30" t="s">
        <v>20</v>
      </c>
    </row>
  </sheetData>
  <mergeCells count="22">
    <mergeCell ref="C31:F31"/>
    <mergeCell ref="G31:J31"/>
    <mergeCell ref="K31:N31"/>
    <mergeCell ref="G3:J3"/>
    <mergeCell ref="C29:F29"/>
    <mergeCell ref="G29:J29"/>
    <mergeCell ref="K29:N29"/>
    <mergeCell ref="C30:F30"/>
    <mergeCell ref="G30:J30"/>
    <mergeCell ref="K30:N30"/>
    <mergeCell ref="C27:F27"/>
    <mergeCell ref="G27:J27"/>
    <mergeCell ref="K27:N27"/>
    <mergeCell ref="C28:F28"/>
    <mergeCell ref="G28:J28"/>
    <mergeCell ref="K28:N28"/>
    <mergeCell ref="A1:N1"/>
    <mergeCell ref="A2:N2"/>
    <mergeCell ref="A3:A4"/>
    <mergeCell ref="B3:B4"/>
    <mergeCell ref="C3:F3"/>
    <mergeCell ref="K3:N3"/>
  </mergeCells>
  <conditionalFormatting sqref="E5:E26">
    <cfRule type="cellIs" dxfId="0" priority="4" operator="equal">
      <formula>0</formula>
    </cfRule>
  </conditionalFormatting>
  <pageMargins left="0.70866141732283472" right="0.51181102362204722" top="0.94488188976377963" bottom="0.55118110236220474" header="0.31496062992125984" footer="0.31496062992125984"/>
  <pageSetup paperSize="9" scale="83" fitToHeight="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EQP</vt:lpstr>
      <vt:lpstr>CIVIL</vt:lpstr>
      <vt:lpstr>ELECTRICAL</vt:lpstr>
      <vt:lpstr>PLUMBING</vt:lpstr>
      <vt:lpstr>FF</vt:lpstr>
      <vt:lpstr>AC</vt:lpstr>
      <vt:lpstr>MGPS</vt:lpstr>
      <vt:lpstr>MGPS (2)</vt:lpstr>
      <vt:lpstr>INTERIORS</vt:lpstr>
      <vt:lpstr>AC!Print_Area</vt:lpstr>
      <vt:lpstr>CIVIL!Print_Area</vt:lpstr>
      <vt:lpstr>ELECTRICAL!Print_Area</vt:lpstr>
      <vt:lpstr>INTERIORS!Print_Area</vt:lpstr>
      <vt:lpstr>CIVIL!Print_Titles</vt:lpstr>
      <vt:lpstr>ELECTRICAL!Print_Titles</vt:lpstr>
      <vt:lpstr>EQP!Print_Titles</vt:lpstr>
      <vt:lpstr>MGPS!Print_Titles</vt:lpstr>
      <vt:lpstr>'MGPS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shiva manohar</cp:lastModifiedBy>
  <cp:lastPrinted>2024-05-18T11:32:27Z</cp:lastPrinted>
  <dcterms:created xsi:type="dcterms:W3CDTF">2024-02-28T12:01:23Z</dcterms:created>
  <dcterms:modified xsi:type="dcterms:W3CDTF">2024-05-18T12:34:54Z</dcterms:modified>
</cp:coreProperties>
</file>