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109" windowWidth="25349" windowHeight="11153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Sheet1!$3:$4</definedName>
  </definedNames>
  <calcPr calcId="145621"/>
</workbook>
</file>

<file path=xl/calcChain.xml><?xml version="1.0" encoding="utf-8"?>
<calcChain xmlns="http://schemas.openxmlformats.org/spreadsheetml/2006/main">
  <c r="F42" i="1" l="1"/>
  <c r="F41" i="1"/>
  <c r="F40" i="1" l="1"/>
  <c r="F39" i="1"/>
  <c r="F22" i="1"/>
  <c r="F45" i="1"/>
  <c r="C49" i="1"/>
  <c r="D47" i="1"/>
  <c r="C47" i="1"/>
  <c r="D46" i="1"/>
  <c r="C46" i="1"/>
  <c r="C25" i="1"/>
  <c r="C31" i="1" l="1"/>
  <c r="C30" i="1"/>
  <c r="C42" i="1"/>
  <c r="E42" i="1"/>
  <c r="E31" i="1"/>
  <c r="E30" i="1"/>
  <c r="D22" i="1"/>
  <c r="C22" i="1"/>
  <c r="C23" i="1" s="1"/>
  <c r="C32" i="1" s="1"/>
  <c r="E22" i="1"/>
  <c r="C13" i="1"/>
  <c r="E13" i="1"/>
  <c r="D42" i="1"/>
  <c r="D31" i="1"/>
  <c r="D30" i="1"/>
  <c r="D13" i="1"/>
  <c r="D23" i="1" s="1"/>
  <c r="E23" i="1" l="1"/>
  <c r="F13" i="1"/>
  <c r="E27" i="1"/>
  <c r="E32" i="1"/>
  <c r="C28" i="1"/>
  <c r="C27" i="1"/>
  <c r="D28" i="1"/>
  <c r="D25" i="1"/>
  <c r="D32" i="1"/>
  <c r="D27" i="1"/>
  <c r="D33" i="1" s="1"/>
  <c r="D24" i="1"/>
  <c r="D26" i="1" s="1"/>
  <c r="E25" i="1"/>
  <c r="E24" i="1"/>
  <c r="C24" i="1"/>
  <c r="E28" i="1" l="1"/>
  <c r="E33" i="1" s="1"/>
  <c r="E34" i="1" s="1"/>
  <c r="E36" i="1" s="1"/>
  <c r="F23" i="1"/>
  <c r="C33" i="1"/>
  <c r="C34" i="1" s="1"/>
  <c r="C36" i="1" s="1"/>
  <c r="C37" i="1" s="1"/>
  <c r="C43" i="1" s="1"/>
  <c r="C26" i="1"/>
  <c r="E26" i="1"/>
  <c r="D34" i="1"/>
  <c r="D36" i="1" s="1"/>
  <c r="D37" i="1" s="1"/>
  <c r="D43" i="1" s="1"/>
  <c r="E37" i="1" l="1"/>
  <c r="F26" i="1"/>
  <c r="E43" i="1" l="1"/>
  <c r="F37" i="1"/>
  <c r="F43" i="1" l="1"/>
  <c r="E46" i="1"/>
  <c r="F46" i="1" l="1"/>
  <c r="C50" i="1"/>
  <c r="E47" i="1"/>
  <c r="C51" i="1" l="1"/>
  <c r="F47" i="1"/>
</calcChain>
</file>

<file path=xl/sharedStrings.xml><?xml version="1.0" encoding="utf-8"?>
<sst xmlns="http://schemas.openxmlformats.org/spreadsheetml/2006/main" count="54" uniqueCount="53">
  <si>
    <t>S.No</t>
  </si>
  <si>
    <t>Description</t>
  </si>
  <si>
    <t>Excess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</si>
  <si>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</si>
  <si>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</si>
  <si>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</si>
  <si>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</si>
  <si>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</si>
  <si>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</si>
  <si>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</si>
  <si>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</si>
  <si>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</si>
  <si>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</si>
  <si>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</si>
  <si>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</si>
  <si>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</si>
  <si>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</si>
  <si>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</si>
  <si>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</si>
  <si>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</si>
  <si>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</si>
  <si>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GST @ 18%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</si>
  <si>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</si>
  <si>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</si>
  <si>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</si>
  <si>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</si>
  <si>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</si>
  <si>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</si>
  <si>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</si>
  <si>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</si>
  <si>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</si>
  <si>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</si>
  <si>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New Additional Items As Per IVF Gandhi</t>
  </si>
  <si>
    <t>Extra Items as per Enduser Letter</t>
  </si>
  <si>
    <t>Sub Total (26 to 29)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</si>
  <si>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</si>
  <si>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IVF Gandhi</t>
  </si>
  <si>
    <t>IVF Petlaburj</t>
  </si>
  <si>
    <t>IVF Warangal</t>
  </si>
  <si>
    <t>Total</t>
  </si>
  <si>
    <t>Grand Total</t>
  </si>
  <si>
    <t>Fire Fighting supplimental works</t>
  </si>
  <si>
    <t>Water Proofing Works</t>
  </si>
  <si>
    <t>TSMSIDC Charges, NAC &amp; Labour Cess @ 5.1% (on S.No 25)</t>
  </si>
  <si>
    <t>As Per Agreement</t>
  </si>
  <si>
    <t>As Per Workdone</t>
  </si>
  <si>
    <t>Total Agreement Value</t>
  </si>
  <si>
    <t>Total Workdone Value</t>
  </si>
  <si>
    <t>Total Excess</t>
  </si>
  <si>
    <t>Name of the work: Design, fabrication, establishing &amp; commissioning of In-Vitro Fertility Centers (IVFCs) along with allied services on Turnkey basis at Gandhi Hospital, Secunderabad, MGMH Petlaburj, Hyderabad, and MGM Hospital, Warangal.</t>
  </si>
  <si>
    <t>Comparative Statement</t>
  </si>
  <si>
    <t>Totals</t>
  </si>
  <si>
    <t>As Per WorkDone/To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</si>
</sst>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center" vertical="center"/>
    </xf>
    <xf numFmtId="43" fontId="6" fillId="0" borderId="1" xfId="2" applyNumberFormat="1" applyFont="1" applyBorder="1" applyAlignment="1">
      <alignment horizontal="left" vertical="center" wrapText="1"/>
    </xf>
    <xf numFmtId="164" fontId="6" fillId="0" borderId="1" xfId="2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4" fontId="6" fillId="0" borderId="1" xfId="2" applyNumberFormat="1" applyFont="1" applyBorder="1" applyAlignment="1">
      <alignment horizontal="right" vertical="center" wrapText="1"/>
    </xf>
    <xf numFmtId="43" fontId="3" fillId="0" borderId="1" xfId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6" sqref="E6"/>
    </sheetView>
  </sheetViews>
  <sheetFormatPr defaultColWidth="9" defaultRowHeight="13.6" x14ac:dyDescent="0.25"/>
  <cols>
    <col min="1" max="1" width="5.75" style="1" bestFit="1" customWidth="1"/>
    <col min="2" max="2" width="37.75" style="1" customWidth="1"/>
    <col min="3" max="5" width="17.125" style="1" customWidth="1"/>
    <col min="6" max="6" width="14.875" style="1" customWidth="1"/>
    <col min="7" max="16384" width="9" style="1"/>
  </cols>
  <sheetData>
    <row r="1" spans="1:6" ht="46.2" customHeight="1" x14ac:dyDescent="0.25">
      <c r="A1" s="22" t="s">
        <v>49</v>
      </c>
      <c r="B1" s="22"/>
      <c r="C1" s="22"/>
      <c r="D1" s="22"/>
      <c r="E1" s="22"/>
      <c r="F1" s="3"/>
    </row>
    <row r="2" spans="1:6" ht="18.350000000000001" customHeight="1" x14ac:dyDescent="0.25">
      <c r="A2" s="23" t="s">
        <v>50</v>
      </c>
      <c r="B2" s="23"/>
      <c r="C2" s="23"/>
      <c r="D2" s="23"/>
      <c r="E2" s="23"/>
      <c r="F2" s="3"/>
    </row>
    <row r="3" spans="1:6" ht="14.3" x14ac:dyDescent="0.25">
      <c r="A3" s="24" t="s">
        <v>0</v>
      </c>
      <c r="B3" s="24" t="s">
        <v>1</v>
      </c>
      <c r="C3" s="23" t="s">
        <v>52</v>
      </c>
      <c r="D3" s="23"/>
      <c r="E3" s="23"/>
      <c r="F3" s="3" t="s">
        <v>51</v>
      </c>
    </row>
    <row r="4" spans="1:6" ht="14.3" x14ac:dyDescent="0.25">
      <c r="A4" s="25"/>
      <c r="B4" s="25"/>
      <c r="C4" s="2" t="s">
        <v>36</v>
      </c>
      <c r="D4" s="2" t="s">
        <v>37</v>
      </c>
      <c r="E4" s="2" t="s">
        <v>38</v>
      </c>
      <c r="F4" s="3"/>
    </row>
    <row r="5" spans="1:6" x14ac:dyDescent="0.25">
      <c r="A5" s="3">
        <v>1</v>
      </c>
      <c r="B5" s="4" t="s">
        <v>3</v>
      </c>
      <c r="C5" s="5">
        <v>25908225</v>
      </c>
      <c r="D5" s="5">
        <v>26020475</v>
      </c>
      <c r="E5" s="18">
        <v>26020476</v>
      </c>
      <c r="F5" s="3"/>
    </row>
    <row r="6" spans="1:6" x14ac:dyDescent="0.25">
      <c r="A6" s="3">
        <v>2</v>
      </c>
      <c r="B6" s="4" t="s">
        <v>4</v>
      </c>
      <c r="C6" s="5">
        <v>5612831</v>
      </c>
      <c r="D6" s="5">
        <v>7012631</v>
      </c>
      <c r="E6" s="18">
        <v>9771661.1500000004</v>
      </c>
      <c r="F6" s="3"/>
    </row>
    <row r="7" spans="1:6" x14ac:dyDescent="0.25">
      <c r="A7" s="3">
        <v>3</v>
      </c>
      <c r="B7" s="4" t="s">
        <v>5</v>
      </c>
      <c r="C7" s="5">
        <v>126489</v>
      </c>
      <c r="D7" s="5">
        <v>136973</v>
      </c>
      <c r="E7" s="18">
        <v>156101</v>
      </c>
      <c r="F7" s="3"/>
    </row>
    <row r="8" spans="1:6" x14ac:dyDescent="0.25">
      <c r="A8" s="3">
        <v>4</v>
      </c>
      <c r="B8" s="4" t="s">
        <v>6</v>
      </c>
      <c r="C8" s="5">
        <v>4027908</v>
      </c>
      <c r="D8" s="5">
        <v>5641335</v>
      </c>
      <c r="E8" s="18">
        <v>5402274.3999999994</v>
      </c>
      <c r="F8" s="3"/>
    </row>
    <row r="9" spans="1:6" x14ac:dyDescent="0.25">
      <c r="A9" s="3">
        <v>5</v>
      </c>
      <c r="B9" s="4" t="s">
        <v>7</v>
      </c>
      <c r="C9" s="5">
        <v>827000</v>
      </c>
      <c r="D9" s="5">
        <v>689000</v>
      </c>
      <c r="E9" s="18">
        <v>1337000</v>
      </c>
      <c r="F9" s="3"/>
    </row>
    <row r="10" spans="1:6" x14ac:dyDescent="0.25">
      <c r="A10" s="3">
        <v>6</v>
      </c>
      <c r="B10" s="4" t="s">
        <v>8</v>
      </c>
      <c r="C10" s="5">
        <v>735880</v>
      </c>
      <c r="D10" s="5">
        <v>873880</v>
      </c>
      <c r="E10" s="18">
        <v>225880</v>
      </c>
      <c r="F10" s="3"/>
    </row>
    <row r="11" spans="1:6" x14ac:dyDescent="0.25">
      <c r="A11" s="3">
        <v>7</v>
      </c>
      <c r="B11" s="4" t="s">
        <v>9</v>
      </c>
      <c r="C11" s="5">
        <v>3839121</v>
      </c>
      <c r="D11" s="5">
        <v>2725391</v>
      </c>
      <c r="E11" s="18">
        <v>4247076</v>
      </c>
      <c r="F11" s="3"/>
    </row>
    <row r="12" spans="1:6" x14ac:dyDescent="0.25">
      <c r="A12" s="3">
        <v>8</v>
      </c>
      <c r="B12" s="4" t="s">
        <v>10</v>
      </c>
      <c r="C12" s="5">
        <v>1180151.6000000001</v>
      </c>
      <c r="D12" s="5">
        <v>1141255</v>
      </c>
      <c r="E12" s="18">
        <v>1046572</v>
      </c>
      <c r="F12" s="3"/>
    </row>
    <row r="13" spans="1:6" ht="14.3" x14ac:dyDescent="0.25">
      <c r="A13" s="3"/>
      <c r="B13" s="15" t="s">
        <v>11</v>
      </c>
      <c r="C13" s="6">
        <f>SUM(C5:C12)</f>
        <v>42257605.600000001</v>
      </c>
      <c r="D13" s="6">
        <f>SUM(D5:D12)</f>
        <v>44240940</v>
      </c>
      <c r="E13" s="6">
        <f>SUM(E5:E12)</f>
        <v>48207040.549999997</v>
      </c>
      <c r="F13" s="10">
        <f>SUM(C13:E13)</f>
        <v>134705586.14999998</v>
      </c>
    </row>
    <row r="14" spans="1:6" x14ac:dyDescent="0.25">
      <c r="A14" s="3">
        <v>9</v>
      </c>
      <c r="B14" s="4" t="s">
        <v>12</v>
      </c>
      <c r="C14" s="5">
        <v>931300</v>
      </c>
      <c r="D14" s="5">
        <v>221000</v>
      </c>
      <c r="E14" s="18">
        <v>317600</v>
      </c>
      <c r="F14" s="3"/>
    </row>
    <row r="15" spans="1:6" x14ac:dyDescent="0.25">
      <c r="A15" s="3">
        <v>10</v>
      </c>
      <c r="B15" s="4" t="s">
        <v>13</v>
      </c>
      <c r="C15" s="5">
        <v>1912429</v>
      </c>
      <c r="D15" s="5">
        <v>1156237</v>
      </c>
      <c r="E15" s="18">
        <v>920706</v>
      </c>
      <c r="F15" s="3"/>
    </row>
    <row r="16" spans="1:6" x14ac:dyDescent="0.25">
      <c r="A16" s="3">
        <v>11</v>
      </c>
      <c r="B16" s="4" t="s">
        <v>14</v>
      </c>
      <c r="C16" s="5">
        <v>21690</v>
      </c>
      <c r="D16" s="5">
        <v>8985</v>
      </c>
      <c r="E16" s="18">
        <v>8985</v>
      </c>
      <c r="F16" s="3"/>
    </row>
    <row r="17" spans="1:6" x14ac:dyDescent="0.25">
      <c r="A17" s="3">
        <v>12</v>
      </c>
      <c r="B17" s="4" t="s">
        <v>15</v>
      </c>
      <c r="C17" s="5">
        <v>456452.1</v>
      </c>
      <c r="D17" s="5">
        <v>496686</v>
      </c>
      <c r="E17" s="18">
        <v>486635</v>
      </c>
      <c r="F17" s="3"/>
    </row>
    <row r="18" spans="1:6" x14ac:dyDescent="0.25">
      <c r="A18" s="3">
        <v>13</v>
      </c>
      <c r="B18" s="4" t="s">
        <v>41</v>
      </c>
      <c r="C18" s="5">
        <v>291366</v>
      </c>
      <c r="D18" s="5">
        <v>0</v>
      </c>
      <c r="E18" s="18">
        <v>291366</v>
      </c>
      <c r="F18" s="3"/>
    </row>
    <row r="19" spans="1:6" x14ac:dyDescent="0.25">
      <c r="A19" s="3">
        <v>14</v>
      </c>
      <c r="B19" s="4" t="s">
        <v>16</v>
      </c>
      <c r="C19" s="5">
        <v>120788</v>
      </c>
      <c r="D19" s="5">
        <v>1749744</v>
      </c>
      <c r="E19" s="18">
        <v>65250</v>
      </c>
      <c r="F19" s="3"/>
    </row>
    <row r="20" spans="1:6" x14ac:dyDescent="0.25">
      <c r="A20" s="3">
        <v>15</v>
      </c>
      <c r="B20" s="4" t="s">
        <v>17</v>
      </c>
      <c r="C20" s="5">
        <v>814670</v>
      </c>
      <c r="D20" s="5">
        <v>814670</v>
      </c>
      <c r="E20" s="18">
        <v>814670</v>
      </c>
      <c r="F20" s="3"/>
    </row>
    <row r="21" spans="1:6" x14ac:dyDescent="0.25">
      <c r="A21" s="3">
        <v>16</v>
      </c>
      <c r="B21" s="4" t="s">
        <v>42</v>
      </c>
      <c r="C21" s="5">
        <v>0</v>
      </c>
      <c r="D21" s="5">
        <v>0</v>
      </c>
      <c r="E21" s="5">
        <v>1500000</v>
      </c>
      <c r="F21" s="3"/>
    </row>
    <row r="22" spans="1:6" ht="14.3" x14ac:dyDescent="0.25">
      <c r="A22" s="3"/>
      <c r="B22" s="15" t="s">
        <v>18</v>
      </c>
      <c r="C22" s="6">
        <f t="shared" ref="C22:D22" si="0">SUM(C14:C21)</f>
        <v>4548695.0999999996</v>
      </c>
      <c r="D22" s="6">
        <f t="shared" si="0"/>
        <v>4447322</v>
      </c>
      <c r="E22" s="6">
        <f>SUM(E14:E21)</f>
        <v>4405212</v>
      </c>
      <c r="F22" s="10">
        <f t="shared" ref="F22:F23" si="1">SUM(C22:E22)</f>
        <v>13401229.1</v>
      </c>
    </row>
    <row r="23" spans="1:6" ht="14.3" x14ac:dyDescent="0.25">
      <c r="A23" s="3"/>
      <c r="B23" s="16" t="s">
        <v>19</v>
      </c>
      <c r="C23" s="6">
        <f>SUM(C22,C13)</f>
        <v>46806300.700000003</v>
      </c>
      <c r="D23" s="6">
        <f>SUM(D22,D13)</f>
        <v>48688262</v>
      </c>
      <c r="E23" s="6">
        <f>SUM(E22,E13)</f>
        <v>52612252.549999997</v>
      </c>
      <c r="F23" s="10">
        <f t="shared" si="1"/>
        <v>148106815.25</v>
      </c>
    </row>
    <row r="24" spans="1:6" ht="40.75" x14ac:dyDescent="0.25">
      <c r="A24" s="3">
        <v>17</v>
      </c>
      <c r="B24" s="4" t="s">
        <v>20</v>
      </c>
      <c r="C24" s="8">
        <f>ROUND(C23*4%,0)</f>
        <v>1872252</v>
      </c>
      <c r="D24" s="8">
        <f>ROUND(D23*4%,0)</f>
        <v>1947530</v>
      </c>
      <c r="E24" s="8">
        <f>ROUND(E23*4%,0)</f>
        <v>2104490</v>
      </c>
      <c r="F24" s="3"/>
    </row>
    <row r="25" spans="1:6" x14ac:dyDescent="0.25">
      <c r="A25" s="3"/>
      <c r="B25" s="15" t="s">
        <v>21</v>
      </c>
      <c r="C25" s="8">
        <f>ROUND((C23+C24)*18%,0)</f>
        <v>8762139</v>
      </c>
      <c r="D25" s="8">
        <f>ROUND(D23*18%,0)</f>
        <v>8763887</v>
      </c>
      <c r="E25" s="8">
        <f>ROUND(E23*18%,0)</f>
        <v>9470205</v>
      </c>
      <c r="F25" s="3"/>
    </row>
    <row r="26" spans="1:6" ht="18.350000000000001" customHeight="1" x14ac:dyDescent="0.25">
      <c r="A26" s="3"/>
      <c r="B26" s="16" t="s">
        <v>39</v>
      </c>
      <c r="C26" s="6">
        <f>SUM(C23:C25)</f>
        <v>57440691.700000003</v>
      </c>
      <c r="D26" s="6">
        <f>SUM(D23:D25)</f>
        <v>59399679</v>
      </c>
      <c r="E26" s="6">
        <f>SUM(E23:E25)</f>
        <v>64186947.549999997</v>
      </c>
      <c r="F26" s="10">
        <f>SUM(C26:E26)</f>
        <v>181027318.25</v>
      </c>
    </row>
    <row r="27" spans="1:6" ht="27.2" x14ac:dyDescent="0.25">
      <c r="A27" s="3">
        <v>18</v>
      </c>
      <c r="B27" s="4" t="s">
        <v>22</v>
      </c>
      <c r="C27" s="8">
        <f>ROUND(C23*1%,0)</f>
        <v>468063</v>
      </c>
      <c r="D27" s="8">
        <f>ROUND(D23*1%,0)</f>
        <v>486883</v>
      </c>
      <c r="E27" s="8">
        <f>ROUND(E23*1%,0)</f>
        <v>526123</v>
      </c>
      <c r="F27" s="3"/>
    </row>
    <row r="28" spans="1:6" ht="27.2" x14ac:dyDescent="0.25">
      <c r="A28" s="3">
        <v>19</v>
      </c>
      <c r="B28" s="4" t="s">
        <v>23</v>
      </c>
      <c r="C28" s="9">
        <f>ROUND(C23*0.1%,0)</f>
        <v>46806</v>
      </c>
      <c r="D28" s="9">
        <f>ROUND(D23*0.1%,0)</f>
        <v>48688</v>
      </c>
      <c r="E28" s="9">
        <f>ROUND(E23*0.1%,0)</f>
        <v>52612</v>
      </c>
      <c r="F28" s="3"/>
    </row>
    <row r="29" spans="1:6" ht="27.2" x14ac:dyDescent="0.25">
      <c r="A29" s="3">
        <v>20</v>
      </c>
      <c r="B29" s="4" t="s">
        <v>24</v>
      </c>
      <c r="C29" s="9">
        <v>308</v>
      </c>
      <c r="D29" s="9">
        <v>448</v>
      </c>
      <c r="E29" s="18">
        <v>1001</v>
      </c>
      <c r="F29" s="3"/>
    </row>
    <row r="30" spans="1:6" ht="27.2" x14ac:dyDescent="0.25">
      <c r="A30" s="3">
        <v>21</v>
      </c>
      <c r="B30" s="4" t="s">
        <v>25</v>
      </c>
      <c r="C30" s="8">
        <f>ROUND(C29*30%,0)</f>
        <v>92</v>
      </c>
      <c r="D30" s="8">
        <f>ROUND(D29*30%,0)</f>
        <v>134</v>
      </c>
      <c r="E30" s="8">
        <f>ROUND(E29*30%,0)</f>
        <v>300</v>
      </c>
      <c r="F30" s="3"/>
    </row>
    <row r="31" spans="1:6" ht="27.2" x14ac:dyDescent="0.25">
      <c r="A31" s="3">
        <v>22</v>
      </c>
      <c r="B31" s="4" t="s">
        <v>26</v>
      </c>
      <c r="C31" s="8">
        <f>ROUND(C29*2%,0)</f>
        <v>6</v>
      </c>
      <c r="D31" s="8">
        <f>ROUND(D29*2%,0)</f>
        <v>9</v>
      </c>
      <c r="E31" s="8">
        <f>ROUND(E29*2%,0)</f>
        <v>20</v>
      </c>
      <c r="F31" s="3"/>
    </row>
    <row r="32" spans="1:6" x14ac:dyDescent="0.25">
      <c r="A32" s="3">
        <v>23</v>
      </c>
      <c r="B32" s="4" t="s">
        <v>27</v>
      </c>
      <c r="C32" s="9">
        <f>ROUND(C23*0.01%,0)</f>
        <v>4681</v>
      </c>
      <c r="D32" s="9">
        <f>ROUND(D23*0.01%,0)</f>
        <v>4869</v>
      </c>
      <c r="E32" s="9">
        <f>ROUND(E23*0.01%,0)</f>
        <v>5261</v>
      </c>
      <c r="F32" s="3"/>
    </row>
    <row r="33" spans="1:6" x14ac:dyDescent="0.25">
      <c r="A33" s="3"/>
      <c r="B33" s="15" t="s">
        <v>28</v>
      </c>
      <c r="C33" s="9">
        <f>SUM(C27:C32)</f>
        <v>519956</v>
      </c>
      <c r="D33" s="9">
        <f>SUM(D27:D32)</f>
        <v>541031</v>
      </c>
      <c r="E33" s="9">
        <f>SUM(E27:E32)</f>
        <v>585317</v>
      </c>
      <c r="F33" s="3"/>
    </row>
    <row r="34" spans="1:6" ht="27.2" x14ac:dyDescent="0.25">
      <c r="A34" s="3">
        <v>24</v>
      </c>
      <c r="B34" s="4" t="s">
        <v>29</v>
      </c>
      <c r="C34" s="9">
        <f>ROUND(C33*18%,0)</f>
        <v>93592</v>
      </c>
      <c r="D34" s="9">
        <f>ROUND(D33*18%,0)</f>
        <v>97386</v>
      </c>
      <c r="E34" s="9">
        <f>ROUND(E33*18%,0)</f>
        <v>105357</v>
      </c>
      <c r="F34" s="3"/>
    </row>
    <row r="35" spans="1:6" ht="27.2" x14ac:dyDescent="0.25">
      <c r="A35" s="3">
        <v>25</v>
      </c>
      <c r="B35" s="4" t="s">
        <v>30</v>
      </c>
      <c r="C35" s="9">
        <v>0</v>
      </c>
      <c r="D35" s="9">
        <v>910280</v>
      </c>
      <c r="E35" s="9">
        <v>0</v>
      </c>
      <c r="F35" s="3"/>
    </row>
    <row r="36" spans="1:6" x14ac:dyDescent="0.25">
      <c r="A36" s="3"/>
      <c r="B36" s="15" t="s">
        <v>31</v>
      </c>
      <c r="C36" s="9">
        <f>SUM(C33:C35)</f>
        <v>613548</v>
      </c>
      <c r="D36" s="9">
        <f>SUM(D33:D35)</f>
        <v>1548697</v>
      </c>
      <c r="E36" s="9">
        <f>SUM(E33:E35)</f>
        <v>690674</v>
      </c>
      <c r="F36" s="3"/>
    </row>
    <row r="37" spans="1:6" ht="17.7" customHeight="1" x14ac:dyDescent="0.25">
      <c r="A37" s="3"/>
      <c r="B37" s="17" t="s">
        <v>39</v>
      </c>
      <c r="C37" s="6">
        <f>SUM(C36,C26)</f>
        <v>58054239.700000003</v>
      </c>
      <c r="D37" s="6">
        <f>SUM(D36,D26)</f>
        <v>60948376</v>
      </c>
      <c r="E37" s="6">
        <f>SUM(E36,E26)</f>
        <v>64877621.549999997</v>
      </c>
      <c r="F37" s="10">
        <f>SUM(C37:E37)</f>
        <v>183880237.25</v>
      </c>
    </row>
    <row r="38" spans="1:6" ht="27.2" x14ac:dyDescent="0.25">
      <c r="A38" s="3">
        <v>26</v>
      </c>
      <c r="B38" s="21" t="s">
        <v>43</v>
      </c>
      <c r="C38" s="5">
        <v>0</v>
      </c>
      <c r="D38" s="5">
        <v>46424.28</v>
      </c>
      <c r="E38" s="9">
        <v>0</v>
      </c>
      <c r="F38" s="3"/>
    </row>
    <row r="39" spans="1:6" ht="27.2" x14ac:dyDescent="0.25">
      <c r="A39" s="3">
        <v>27</v>
      </c>
      <c r="B39" s="4" t="s">
        <v>32</v>
      </c>
      <c r="C39" s="19">
        <v>0</v>
      </c>
      <c r="D39" s="10">
        <v>859451</v>
      </c>
      <c r="E39" s="18">
        <v>1163790</v>
      </c>
      <c r="F39" s="10">
        <f t="shared" ref="F39:F42" si="2">SUM(C39:E39)</f>
        <v>2023241</v>
      </c>
    </row>
    <row r="40" spans="1:6" ht="15.65" customHeight="1" x14ac:dyDescent="0.25">
      <c r="A40" s="3">
        <v>28</v>
      </c>
      <c r="B40" s="4" t="s">
        <v>33</v>
      </c>
      <c r="C40" s="19">
        <v>0</v>
      </c>
      <c r="D40" s="10">
        <v>365109</v>
      </c>
      <c r="E40" s="18">
        <v>652211</v>
      </c>
      <c r="F40" s="10">
        <f t="shared" si="2"/>
        <v>1017320</v>
      </c>
    </row>
    <row r="41" spans="1:6" ht="27.2" x14ac:dyDescent="0.25">
      <c r="A41" s="3">
        <v>29</v>
      </c>
      <c r="B41" s="11" t="s">
        <v>35</v>
      </c>
      <c r="C41" s="20">
        <v>200000</v>
      </c>
      <c r="D41" s="12">
        <v>300000</v>
      </c>
      <c r="E41" s="12">
        <v>300000</v>
      </c>
      <c r="F41" s="10">
        <f t="shared" si="2"/>
        <v>800000</v>
      </c>
    </row>
    <row r="42" spans="1:6" x14ac:dyDescent="0.25">
      <c r="A42" s="3"/>
      <c r="B42" s="15" t="s">
        <v>34</v>
      </c>
      <c r="C42" s="10">
        <f>SUM(C38:C41)</f>
        <v>200000</v>
      </c>
      <c r="D42" s="10">
        <f>SUM(D38:D41)</f>
        <v>1570984.28</v>
      </c>
      <c r="E42" s="10">
        <f>SUM(E38:E41)</f>
        <v>2116001</v>
      </c>
      <c r="F42" s="10">
        <f t="shared" si="2"/>
        <v>3886985.2800000003</v>
      </c>
    </row>
    <row r="43" spans="1:6" ht="19.05" customHeight="1" x14ac:dyDescent="0.25">
      <c r="A43" s="3"/>
      <c r="B43" s="16" t="s">
        <v>40</v>
      </c>
      <c r="C43" s="13">
        <f>SUM(C42,C37)</f>
        <v>58254239.700000003</v>
      </c>
      <c r="D43" s="13">
        <f>SUM(D42,D37)</f>
        <v>62519360.280000001</v>
      </c>
      <c r="E43" s="13">
        <f>SUM(E42,E37)</f>
        <v>66993622.549999997</v>
      </c>
      <c r="F43" s="10">
        <f>SUM(C43:E43)</f>
        <v>187767222.53</v>
      </c>
    </row>
    <row r="44" spans="1:6" ht="11.05" customHeight="1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14" t="s">
        <v>44</v>
      </c>
      <c r="C45" s="5">
        <v>55000000</v>
      </c>
      <c r="D45" s="5">
        <v>55000000</v>
      </c>
      <c r="E45" s="5">
        <v>55000000</v>
      </c>
      <c r="F45" s="10">
        <f>SUM(C45:E45)</f>
        <v>165000000</v>
      </c>
    </row>
    <row r="46" spans="1:6" x14ac:dyDescent="0.25">
      <c r="A46" s="3"/>
      <c r="B46" s="14" t="s">
        <v>45</v>
      </c>
      <c r="C46" s="5">
        <f>C43</f>
        <v>58254239.700000003</v>
      </c>
      <c r="D46" s="5">
        <f t="shared" ref="D46:E46" si="3">D43</f>
        <v>62519360.280000001</v>
      </c>
      <c r="E46" s="5">
        <f t="shared" si="3"/>
        <v>66993622.549999997</v>
      </c>
      <c r="F46" s="10">
        <f t="shared" ref="F46:F47" si="4">SUM(C46:E46)</f>
        <v>187767222.53</v>
      </c>
    </row>
    <row r="47" spans="1:6" ht="14.3" x14ac:dyDescent="0.25">
      <c r="A47" s="3"/>
      <c r="B47" s="17" t="s">
        <v>2</v>
      </c>
      <c r="C47" s="7">
        <f>C46-C45</f>
        <v>3254239.700000003</v>
      </c>
      <c r="D47" s="7">
        <f t="shared" ref="D47:E47" si="5">D46-D45</f>
        <v>7519360.2800000012</v>
      </c>
      <c r="E47" s="7">
        <f t="shared" si="5"/>
        <v>11993622.549999997</v>
      </c>
      <c r="F47" s="13">
        <f t="shared" si="4"/>
        <v>22767222.530000001</v>
      </c>
    </row>
    <row r="48" spans="1:6" ht="11.05" customHeight="1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14" t="s">
        <v>46</v>
      </c>
      <c r="C49" s="10">
        <f>C45+D45+E45</f>
        <v>165000000</v>
      </c>
      <c r="D49" s="3"/>
      <c r="E49" s="3"/>
      <c r="F49" s="3"/>
    </row>
    <row r="50" spans="1:6" x14ac:dyDescent="0.25">
      <c r="A50" s="3"/>
      <c r="B50" s="14" t="s">
        <v>47</v>
      </c>
      <c r="C50" s="10">
        <f t="shared" ref="C50:C51" si="6">C46+D46+E46</f>
        <v>187767222.53</v>
      </c>
      <c r="D50" s="3"/>
      <c r="E50" s="3"/>
      <c r="F50" s="3"/>
    </row>
    <row r="51" spans="1:6" ht="17.7" customHeight="1" x14ac:dyDescent="0.25">
      <c r="A51" s="3"/>
      <c r="B51" s="17" t="s">
        <v>48</v>
      </c>
      <c r="C51" s="13">
        <f t="shared" si="6"/>
        <v>22767222.530000001</v>
      </c>
      <c r="D51" s="3"/>
      <c r="E51" s="3"/>
      <c r="F51" s="3"/>
    </row>
  </sheetData>
  <mergeCells count="5">
    <mergeCell ref="A1:E1"/>
    <mergeCell ref="C3:E3"/>
    <mergeCell ref="A2:E2"/>
    <mergeCell ref="B3:B4"/>
    <mergeCell ref="A3:A4"/>
  </mergeCells>
  <printOptions horizontalCentered="1"/>
  <pageMargins left="0.70866141732283472" right="0.70866141732283472" top="0.55118110236220474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2024-11-05T08:31:13Z</cp:lastPrinted>
  <dcterms:created xsi:type="dcterms:W3CDTF">2024-11-04T06:36:14Z</dcterms:created>
  <dcterms:modified xsi:type="dcterms:W3CDTF">2024-11-05T10:41:17Z</dcterms:modified>
</cp:coreProperties>
</file>