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2" yWindow="122" windowWidth="15134" windowHeight="7635"/>
  </bookViews>
  <sheets>
    <sheet name="Prices" sheetId="19" r:id="rId1"/>
  </sheets>
  <definedNames>
    <definedName name="_xlnm.Print_Area" localSheetId="0">Prices!$A$1:$I$42</definedName>
  </definedNames>
  <calcPr calcId="145621"/>
</workbook>
</file>

<file path=xl/calcChain.xml><?xml version="1.0" encoding="utf-8"?>
<calcChain xmlns="http://schemas.openxmlformats.org/spreadsheetml/2006/main">
  <c r="H33" i="19" l="1"/>
  <c r="G26" i="19" l="1"/>
  <c r="H26" i="19" s="1"/>
  <c r="G25" i="19"/>
  <c r="H25" i="19" s="1"/>
  <c r="G24" i="19"/>
  <c r="H24" i="19" s="1"/>
  <c r="G23" i="19"/>
  <c r="H23" i="19" s="1"/>
  <c r="G22" i="19"/>
  <c r="H22" i="19" s="1"/>
  <c r="G21" i="19"/>
  <c r="H21" i="19" s="1"/>
  <c r="G20" i="19"/>
  <c r="H20" i="19" s="1"/>
  <c r="G19" i="19"/>
  <c r="H19" i="19" s="1"/>
  <c r="G18" i="19"/>
  <c r="H18" i="19" s="1"/>
  <c r="G17" i="19"/>
  <c r="H17" i="19" s="1"/>
  <c r="G16" i="19"/>
  <c r="H16" i="19" s="1"/>
  <c r="G15" i="19"/>
  <c r="H15" i="19" s="1"/>
  <c r="G14" i="19"/>
  <c r="H14" i="19" s="1"/>
  <c r="G13" i="19"/>
  <c r="H13" i="19" s="1"/>
  <c r="H39" i="19"/>
  <c r="H38" i="19"/>
  <c r="H37" i="19"/>
  <c r="H36" i="19"/>
  <c r="H35" i="19"/>
  <c r="H34" i="19"/>
  <c r="H32" i="19"/>
  <c r="H31" i="19"/>
  <c r="H30" i="19"/>
  <c r="H29" i="19"/>
  <c r="H28" i="19"/>
  <c r="A28" i="19"/>
  <c r="A29" i="19" s="1"/>
  <c r="A30" i="19" s="1"/>
  <c r="A31" i="19" s="1"/>
  <c r="A32" i="19" s="1"/>
  <c r="A35" i="19" s="1"/>
  <c r="A36" i="19" s="1"/>
  <c r="A37" i="19" s="1"/>
  <c r="H27" i="19"/>
  <c r="A13" i="19"/>
  <c r="H12" i="19"/>
  <c r="H9" i="19" l="1"/>
  <c r="H11" i="19" l="1"/>
  <c r="A11" i="19" l="1"/>
  <c r="H4" i="19" l="1"/>
  <c r="A4" i="19"/>
  <c r="H8" i="19" l="1"/>
  <c r="H6" i="19"/>
  <c r="H40" i="19" s="1"/>
  <c r="H41" i="19" s="1"/>
  <c r="H42" i="19" l="1"/>
  <c r="A6" i="19"/>
  <c r="A8" i="19"/>
  <c r="A9" i="19" s="1"/>
</calcChain>
</file>

<file path=xl/sharedStrings.xml><?xml version="1.0" encoding="utf-8"?>
<sst xmlns="http://schemas.openxmlformats.org/spreadsheetml/2006/main" count="84" uniqueCount="56">
  <si>
    <t>Nos</t>
  </si>
  <si>
    <t>S.No</t>
  </si>
  <si>
    <t>Qty</t>
  </si>
  <si>
    <t>Material Description</t>
  </si>
  <si>
    <t>Unit Rate</t>
  </si>
  <si>
    <t>Total Amount</t>
  </si>
  <si>
    <t>Units</t>
  </si>
  <si>
    <t>HSN / SAC Code</t>
  </si>
  <si>
    <t>Sqmt</t>
  </si>
  <si>
    <t>Installation Charges</t>
  </si>
  <si>
    <t>TOTAL AMOUNT - Supply</t>
  </si>
  <si>
    <t>Rmt</t>
  </si>
  <si>
    <t>Aluminium Extruded Male &amp; Female Coving Powder Coated R70 ( Int &amp; Ext )</t>
  </si>
  <si>
    <t>Accessories</t>
  </si>
  <si>
    <t>2D &amp; 3D Cornners</t>
  </si>
  <si>
    <t>50mm thick double skin False cealing panels of skin thick 0.8mm GPSP (120GSM Zinc Coated ) Sheet. PUF as infill material Density 40-42 Kg/Cu mtr with both side powder coating of thickness 60-70 microns.with suitable Ceiling grid and supporting hardware. Joints shall be sealed with cleanroom compatible silicon</t>
  </si>
  <si>
    <t>Ceiling Panels  50mm Thick (Powder Coated)</t>
  </si>
  <si>
    <t>TOTAL AMOUNT (Supply + Installation Charges) - Basic</t>
  </si>
  <si>
    <r>
      <t xml:space="preserve">HVAC and Electrical cutouts </t>
    </r>
    <r>
      <rPr>
        <sz val="13"/>
        <color theme="1"/>
        <rFont val="Calibri"/>
        <family val="2"/>
        <scheme val="minor"/>
      </rPr>
      <t xml:space="preserve"> (Approx Qty)</t>
    </r>
  </si>
  <si>
    <t>Wall Panels 50mm Thick (Powder Coated)</t>
  </si>
  <si>
    <t>Cutouts</t>
  </si>
  <si>
    <t xml:space="preserve">50mm thick double skin wall panels of skin thick 0.8mm GPSP (120GSM Zinc Coated ) Sheet. PUF as infill material Density 40-42 Kg/Cu mtr with both side powder coating of thickness 60-70 microns including Bottom track &amp; silicon sealent etc. </t>
  </si>
  <si>
    <t>GI Powder Coated Scientific Doors (0.8mm shutter sheet thk &amp; 1.2mm frame sheet thk with Single Rebate and Honeycomb Infill)</t>
  </si>
  <si>
    <t>Hardware</t>
  </si>
  <si>
    <t>SS Ball baring hinges of size 102x76x3mm - Dorset</t>
  </si>
  <si>
    <t>Door Closer Standard Arm TS 68 - Dorma Make</t>
  </si>
  <si>
    <t>Dead Lock with Both side key operating lock-ML 100D+CL206 - Dorset</t>
  </si>
  <si>
    <t>SS D-Handle 19X254mm on Both Sides - Dorset</t>
  </si>
  <si>
    <t>Concealed Flush Bolt 300mm - Ahlada</t>
  </si>
  <si>
    <t>Triple Point Locking Panic Bar - Geze</t>
  </si>
  <si>
    <t>External Trim - Geze</t>
  </si>
  <si>
    <t>Concealed automatic door drop seal</t>
  </si>
  <si>
    <t>SS304 Kick Plates upto 350mmht - Ahlada</t>
  </si>
  <si>
    <t xml:space="preserve">Fire Rated Clear Glass 200 x 300 mm with Ceramic Tape </t>
  </si>
  <si>
    <t>Single Leaf Door 950 x 2150 mm</t>
  </si>
  <si>
    <t>Single Leaf Door 975 x 2150 mm</t>
  </si>
  <si>
    <t xml:space="preserve">Double Unequal Leaf Door 1400 x 2150 mm </t>
  </si>
  <si>
    <t>Single Leaf Door 990 x 2150 mm</t>
  </si>
  <si>
    <t>Single Leaf Door 995 x 2125 mm</t>
  </si>
  <si>
    <t>Double Unequal Leaf Door 1500 x 2150 mm</t>
  </si>
  <si>
    <t>Double Unequal Leaf Door 1500 x 2155 mm</t>
  </si>
  <si>
    <t>Double Unequal Leaf Door1980 x 2108 mm</t>
  </si>
  <si>
    <t>Double Unequal Leaf Door2000 x 2115 mm</t>
  </si>
  <si>
    <t>Double Unequal Leaf Door2000 x 2130 mm</t>
  </si>
  <si>
    <t>Double Unequal Leaf Door2000 x 2150 mm</t>
  </si>
  <si>
    <t>Double Unequal Leaf Door2000 x 2165 mm</t>
  </si>
  <si>
    <t>5.10</t>
  </si>
  <si>
    <t>5.11</t>
  </si>
  <si>
    <t>5.12</t>
  </si>
  <si>
    <t>Single Leaf Emergency Door 995 x2115 mm - Emergency Exit Fire Door 2 Hrs</t>
  </si>
  <si>
    <t>5.13</t>
  </si>
  <si>
    <t>5.14</t>
  </si>
  <si>
    <t>Double Leaf Door 1800 x 2150 mm - Emergency Exit Fire Door 2 Hrs</t>
  </si>
  <si>
    <t>Double Glazed Clear Toughened Glass of size 350x750x6mm with Both side Adhesive tape, Silicon sealent &amp; Black Border</t>
  </si>
  <si>
    <t>Single Point Locking Panic Bar - Geze</t>
  </si>
  <si>
    <t>ANNEXURE-01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</si>
</sst>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3" fontId="6" fillId="0" borderId="1" xfId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43" fontId="4" fillId="0" borderId="0" xfId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2" fontId="6" fillId="0" borderId="1" xfId="0" applyNumberFormat="1" applyFont="1" applyFill="1" applyBorder="1" applyAlignment="1">
      <alignment vertical="center" wrapText="1"/>
    </xf>
    <xf numFmtId="2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right" vertical="center" wrapText="1"/>
    </xf>
    <xf numFmtId="43" fontId="6" fillId="0" borderId="1" xfId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right" vertical="center"/>
    </xf>
    <xf numFmtId="0" fontId="6" fillId="0" borderId="1" xfId="0" quotePrefix="1" applyNumberFormat="1" applyFont="1" applyFill="1" applyBorder="1" applyAlignment="1">
      <alignment horizontal="center" vertical="center"/>
    </xf>
    <xf numFmtId="2" fontId="6" fillId="0" borderId="1" xfId="0" quotePrefix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3" fontId="8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2" fontId="12" fillId="0" borderId="1" xfId="0" applyNumberFormat="1" applyFont="1" applyFill="1" applyBorder="1" applyAlignment="1">
      <alignment vertical="center" wrapText="1"/>
    </xf>
    <xf numFmtId="43" fontId="10" fillId="0" borderId="1" xfId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  <color rgb="FF6600CC"/>
      <color rgb="FF0D9592"/>
      <color rgb="FF0EA29E"/>
      <color rgb="FF0FA9A5"/>
      <color rgb="FF0FADA9"/>
      <color rgb="FF11BBB7"/>
      <color rgb="FF0000CC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49"/>
  <sheetViews>
    <sheetView tabSelected="1" zoomScaleNormal="100" zoomScaleSheetLayoutView="100" workbookViewId="0">
      <selection activeCell="F47" sqref="F47"/>
    </sheetView>
  </sheetViews>
  <sheetFormatPr defaultColWidth="9.125" defaultRowHeight="16.3" x14ac:dyDescent="0.2"/>
  <cols>
    <col min="1" max="1" width="5.75" style="2" bestFit="1" customWidth="1"/>
    <col min="2" max="2" width="7.75" style="2" customWidth="1"/>
    <col min="3" max="3" width="24.75" style="11" customWidth="1"/>
    <col min="4" max="4" width="52" style="11" customWidth="1"/>
    <col min="5" max="5" width="4.875" style="3" bestFit="1" customWidth="1"/>
    <col min="6" max="6" width="6.375" style="3" bestFit="1" customWidth="1"/>
    <col min="7" max="7" width="10.5" style="1" bestFit="1" customWidth="1"/>
    <col min="8" max="8" width="15.375" style="12" bestFit="1" customWidth="1"/>
    <col min="9" max="9" width="11.25" style="1" bestFit="1" customWidth="1"/>
    <col min="10" max="16384" width="9.125" style="1"/>
  </cols>
  <sheetData>
    <row r="1" spans="1:9" s="9" customFormat="1" ht="21.1" customHeight="1" x14ac:dyDescent="0.2">
      <c r="A1" s="40" t="s">
        <v>55</v>
      </c>
      <c r="B1" s="41"/>
      <c r="C1" s="41"/>
      <c r="D1" s="41"/>
      <c r="E1" s="41"/>
      <c r="F1" s="41"/>
      <c r="G1" s="41"/>
      <c r="H1" s="41"/>
      <c r="I1" s="42"/>
    </row>
    <row r="2" spans="1:9" ht="35.35" customHeight="1" x14ac:dyDescent="0.2">
      <c r="A2" s="43" t="s">
        <v>1</v>
      </c>
      <c r="B2" s="44" t="s">
        <v>3</v>
      </c>
      <c r="C2" s="45"/>
      <c r="D2" s="46"/>
      <c r="E2" s="47" t="s">
        <v>2</v>
      </c>
      <c r="F2" s="43" t="s">
        <v>6</v>
      </c>
      <c r="G2" s="43" t="s">
        <v>4</v>
      </c>
      <c r="H2" s="48" t="s">
        <v>5</v>
      </c>
      <c r="I2" s="47" t="s">
        <v>7</v>
      </c>
    </row>
    <row r="3" spans="1:9" ht="21.75" customHeight="1" x14ac:dyDescent="0.2">
      <c r="A3" s="4">
        <v>1</v>
      </c>
      <c r="B3" s="31" t="s">
        <v>19</v>
      </c>
      <c r="C3" s="32"/>
      <c r="D3" s="33"/>
      <c r="E3" s="5"/>
      <c r="F3" s="5"/>
      <c r="G3" s="14"/>
      <c r="H3" s="6"/>
      <c r="I3" s="10"/>
    </row>
    <row r="4" spans="1:9" ht="68.3" customHeight="1" x14ac:dyDescent="0.2">
      <c r="A4" s="7">
        <f>A3+0.1</f>
        <v>1.1000000000000001</v>
      </c>
      <c r="B4" s="37" t="s">
        <v>21</v>
      </c>
      <c r="C4" s="38"/>
      <c r="D4" s="39"/>
      <c r="E4" s="16">
        <v>387</v>
      </c>
      <c r="F4" s="5" t="s">
        <v>8</v>
      </c>
      <c r="G4" s="17">
        <v>3200</v>
      </c>
      <c r="H4" s="6">
        <f>G4*E4</f>
        <v>1238400</v>
      </c>
      <c r="I4" s="8">
        <v>73089090</v>
      </c>
    </row>
    <row r="5" spans="1:9" ht="21.75" customHeight="1" x14ac:dyDescent="0.2">
      <c r="A5" s="4">
        <v>2</v>
      </c>
      <c r="B5" s="49" t="s">
        <v>16</v>
      </c>
      <c r="C5" s="50"/>
      <c r="D5" s="24"/>
      <c r="E5" s="16"/>
      <c r="F5" s="5"/>
      <c r="G5" s="15"/>
      <c r="H5" s="6"/>
      <c r="I5" s="8"/>
    </row>
    <row r="6" spans="1:9" ht="72.7" customHeight="1" x14ac:dyDescent="0.2">
      <c r="A6" s="7">
        <f>A5+0.1</f>
        <v>2.1</v>
      </c>
      <c r="B6" s="37" t="s">
        <v>15</v>
      </c>
      <c r="C6" s="38"/>
      <c r="D6" s="39"/>
      <c r="E6" s="16">
        <v>189</v>
      </c>
      <c r="F6" s="5" t="s">
        <v>8</v>
      </c>
      <c r="G6" s="17">
        <v>3432</v>
      </c>
      <c r="H6" s="17">
        <f>G6*E6</f>
        <v>648648</v>
      </c>
      <c r="I6" s="8">
        <v>73089090</v>
      </c>
    </row>
    <row r="7" spans="1:9" ht="21.75" customHeight="1" x14ac:dyDescent="0.2">
      <c r="A7" s="4">
        <v>3</v>
      </c>
      <c r="B7" s="34" t="s">
        <v>13</v>
      </c>
      <c r="C7" s="51"/>
      <c r="D7" s="52"/>
      <c r="E7" s="16"/>
      <c r="F7" s="5"/>
      <c r="G7" s="15"/>
      <c r="H7" s="6"/>
      <c r="I7" s="8"/>
    </row>
    <row r="8" spans="1:9" ht="21.75" customHeight="1" x14ac:dyDescent="0.2">
      <c r="A8" s="7">
        <f t="shared" ref="A8:A11" si="0">A7+0.1</f>
        <v>3.1</v>
      </c>
      <c r="B8" s="37" t="s">
        <v>12</v>
      </c>
      <c r="C8" s="38"/>
      <c r="D8" s="39"/>
      <c r="E8" s="16">
        <v>198</v>
      </c>
      <c r="F8" s="5" t="s">
        <v>11</v>
      </c>
      <c r="G8" s="17">
        <v>422</v>
      </c>
      <c r="H8" s="17">
        <f t="shared" ref="H8" si="1">G8*E8</f>
        <v>83556</v>
      </c>
      <c r="I8" s="8">
        <v>73089090</v>
      </c>
    </row>
    <row r="9" spans="1:9" ht="21.75" customHeight="1" x14ac:dyDescent="0.2">
      <c r="A9" s="7">
        <f t="shared" si="0"/>
        <v>3.2</v>
      </c>
      <c r="B9" s="37" t="s">
        <v>14</v>
      </c>
      <c r="C9" s="51"/>
      <c r="D9" s="52"/>
      <c r="E9" s="16">
        <v>18</v>
      </c>
      <c r="F9" s="5" t="s">
        <v>0</v>
      </c>
      <c r="G9" s="17">
        <v>264</v>
      </c>
      <c r="H9" s="17">
        <f t="shared" ref="H9" si="2">G9*E9</f>
        <v>4752</v>
      </c>
      <c r="I9" s="8">
        <v>73089090</v>
      </c>
    </row>
    <row r="10" spans="1:9" ht="21.75" customHeight="1" x14ac:dyDescent="0.2">
      <c r="A10" s="4">
        <v>4</v>
      </c>
      <c r="B10" s="34" t="s">
        <v>20</v>
      </c>
      <c r="C10" s="35"/>
      <c r="D10" s="36"/>
      <c r="E10" s="16"/>
      <c r="F10" s="5"/>
      <c r="G10" s="15"/>
      <c r="H10" s="6"/>
      <c r="I10" s="8"/>
    </row>
    <row r="11" spans="1:9" ht="21.75" customHeight="1" x14ac:dyDescent="0.2">
      <c r="A11" s="7">
        <f t="shared" si="0"/>
        <v>4.0999999999999996</v>
      </c>
      <c r="B11" s="28" t="s">
        <v>18</v>
      </c>
      <c r="C11" s="51"/>
      <c r="D11" s="52"/>
      <c r="E11" s="16">
        <v>50</v>
      </c>
      <c r="F11" s="5" t="s">
        <v>0</v>
      </c>
      <c r="G11" s="17">
        <v>396</v>
      </c>
      <c r="H11" s="18">
        <f>G11*E11</f>
        <v>19800</v>
      </c>
      <c r="I11" s="8">
        <v>73089090</v>
      </c>
    </row>
    <row r="12" spans="1:9" ht="41.95" customHeight="1" x14ac:dyDescent="0.2">
      <c r="A12" s="4">
        <v>5</v>
      </c>
      <c r="B12" s="34" t="s">
        <v>22</v>
      </c>
      <c r="C12" s="35"/>
      <c r="D12" s="36"/>
      <c r="E12" s="5"/>
      <c r="F12" s="5"/>
      <c r="G12" s="14"/>
      <c r="H12" s="6">
        <f t="shared" ref="H12:H39" si="3">G12*E12</f>
        <v>0</v>
      </c>
      <c r="I12" s="19"/>
    </row>
    <row r="13" spans="1:9" ht="21.75" customHeight="1" x14ac:dyDescent="0.2">
      <c r="A13" s="20">
        <f t="shared" ref="A13" si="4">A12+0.1</f>
        <v>5.0999999999999996</v>
      </c>
      <c r="B13" s="25" t="s">
        <v>34</v>
      </c>
      <c r="C13" s="26"/>
      <c r="D13" s="27"/>
      <c r="E13" s="16">
        <v>1</v>
      </c>
      <c r="F13" s="5" t="s">
        <v>0</v>
      </c>
      <c r="G13" s="53">
        <f>0.95*2.15*4224</f>
        <v>8627.52</v>
      </c>
      <c r="H13" s="6">
        <f t="shared" si="3"/>
        <v>8627.52</v>
      </c>
      <c r="I13" s="19">
        <v>73083000</v>
      </c>
    </row>
    <row r="14" spans="1:9" ht="21.75" customHeight="1" x14ac:dyDescent="0.2">
      <c r="A14" s="20">
        <v>5.2</v>
      </c>
      <c r="B14" s="25" t="s">
        <v>35</v>
      </c>
      <c r="C14" s="26"/>
      <c r="D14" s="27"/>
      <c r="E14" s="16">
        <v>1</v>
      </c>
      <c r="F14" s="5" t="s">
        <v>0</v>
      </c>
      <c r="G14" s="53">
        <f>0.975*2.15*4224</f>
        <v>8854.56</v>
      </c>
      <c r="H14" s="6">
        <f t="shared" ref="H14" si="5">G14*E14</f>
        <v>8854.56</v>
      </c>
      <c r="I14" s="19">
        <v>73083000</v>
      </c>
    </row>
    <row r="15" spans="1:9" ht="21.75" customHeight="1" x14ac:dyDescent="0.2">
      <c r="A15" s="20">
        <v>5.3</v>
      </c>
      <c r="B15" s="25" t="s">
        <v>37</v>
      </c>
      <c r="C15" s="26"/>
      <c r="D15" s="27"/>
      <c r="E15" s="16">
        <v>1</v>
      </c>
      <c r="F15" s="5" t="s">
        <v>0</v>
      </c>
      <c r="G15" s="53">
        <f>0.99*2.15*4224</f>
        <v>8990.7839999999997</v>
      </c>
      <c r="H15" s="6">
        <f t="shared" ref="H15" si="6">G15*E15</f>
        <v>8990.7839999999997</v>
      </c>
      <c r="I15" s="19">
        <v>73083000</v>
      </c>
    </row>
    <row r="16" spans="1:9" ht="21.75" customHeight="1" x14ac:dyDescent="0.2">
      <c r="A16" s="20">
        <v>5.4</v>
      </c>
      <c r="B16" s="25" t="s">
        <v>38</v>
      </c>
      <c r="C16" s="26"/>
      <c r="D16" s="27"/>
      <c r="E16" s="16">
        <v>1</v>
      </c>
      <c r="F16" s="5" t="s">
        <v>0</v>
      </c>
      <c r="G16" s="53">
        <f>0.995*2.125*4224</f>
        <v>8931.119999999999</v>
      </c>
      <c r="H16" s="6">
        <f t="shared" ref="H16:H17" si="7">G16*E16</f>
        <v>8931.119999999999</v>
      </c>
      <c r="I16" s="19">
        <v>73083000</v>
      </c>
    </row>
    <row r="17" spans="1:9" ht="21.75" customHeight="1" x14ac:dyDescent="0.2">
      <c r="A17" s="20">
        <v>5.5</v>
      </c>
      <c r="B17" s="25" t="s">
        <v>36</v>
      </c>
      <c r="C17" s="26"/>
      <c r="D17" s="27"/>
      <c r="E17" s="16">
        <v>1</v>
      </c>
      <c r="F17" s="5" t="s">
        <v>0</v>
      </c>
      <c r="G17" s="53">
        <f>1.4*2.15*4224</f>
        <v>12714.24</v>
      </c>
      <c r="H17" s="6">
        <f t="shared" si="7"/>
        <v>12714.24</v>
      </c>
      <c r="I17" s="19">
        <v>73083000</v>
      </c>
    </row>
    <row r="18" spans="1:9" ht="21.75" customHeight="1" x14ac:dyDescent="0.2">
      <c r="A18" s="20">
        <v>5.6</v>
      </c>
      <c r="B18" s="25" t="s">
        <v>39</v>
      </c>
      <c r="C18" s="26"/>
      <c r="D18" s="27"/>
      <c r="E18" s="16">
        <v>1</v>
      </c>
      <c r="F18" s="5" t="s">
        <v>0</v>
      </c>
      <c r="G18" s="53">
        <f>1.5*2.15*4224</f>
        <v>13622.399999999998</v>
      </c>
      <c r="H18" s="6">
        <f t="shared" ref="H18" si="8">G18*E18</f>
        <v>13622.399999999998</v>
      </c>
      <c r="I18" s="19">
        <v>73083000</v>
      </c>
    </row>
    <row r="19" spans="1:9" ht="21.75" customHeight="1" x14ac:dyDescent="0.2">
      <c r="A19" s="20">
        <v>5.7</v>
      </c>
      <c r="B19" s="25" t="s">
        <v>40</v>
      </c>
      <c r="C19" s="26"/>
      <c r="D19" s="27"/>
      <c r="E19" s="16">
        <v>1</v>
      </c>
      <c r="F19" s="5" t="s">
        <v>0</v>
      </c>
      <c r="G19" s="53">
        <f>1.5*2.155*4224</f>
        <v>13654.08</v>
      </c>
      <c r="H19" s="6">
        <f t="shared" ref="H19" si="9">G19*E19</f>
        <v>13654.08</v>
      </c>
      <c r="I19" s="19">
        <v>73083000</v>
      </c>
    </row>
    <row r="20" spans="1:9" ht="21.75" customHeight="1" x14ac:dyDescent="0.2">
      <c r="A20" s="20">
        <v>5.8</v>
      </c>
      <c r="B20" s="25" t="s">
        <v>41</v>
      </c>
      <c r="C20" s="26"/>
      <c r="D20" s="27"/>
      <c r="E20" s="16">
        <v>1</v>
      </c>
      <c r="F20" s="5" t="s">
        <v>0</v>
      </c>
      <c r="G20" s="53">
        <f>1.98*2.108*4224</f>
        <v>17630.300160000003</v>
      </c>
      <c r="H20" s="6">
        <f t="shared" ref="H20" si="10">G20*E20</f>
        <v>17630.300160000003</v>
      </c>
      <c r="I20" s="19">
        <v>73083000</v>
      </c>
    </row>
    <row r="21" spans="1:9" ht="21.75" customHeight="1" x14ac:dyDescent="0.2">
      <c r="A21" s="20">
        <v>5.9</v>
      </c>
      <c r="B21" s="25" t="s">
        <v>42</v>
      </c>
      <c r="C21" s="26"/>
      <c r="D21" s="27"/>
      <c r="E21" s="16">
        <v>1</v>
      </c>
      <c r="F21" s="5" t="s">
        <v>0</v>
      </c>
      <c r="G21" s="53">
        <f>2*2.115*4224</f>
        <v>17867.52</v>
      </c>
      <c r="H21" s="6">
        <f t="shared" ref="H21" si="11">G21*E21</f>
        <v>17867.52</v>
      </c>
      <c r="I21" s="19">
        <v>73083000</v>
      </c>
    </row>
    <row r="22" spans="1:9" ht="21.75" customHeight="1" x14ac:dyDescent="0.2">
      <c r="A22" s="22" t="s">
        <v>46</v>
      </c>
      <c r="B22" s="25" t="s">
        <v>43</v>
      </c>
      <c r="C22" s="26"/>
      <c r="D22" s="27"/>
      <c r="E22" s="16">
        <v>1</v>
      </c>
      <c r="F22" s="5" t="s">
        <v>0</v>
      </c>
      <c r="G22" s="53">
        <f>2*2.13*4230</f>
        <v>18019.8</v>
      </c>
      <c r="H22" s="6">
        <f t="shared" ref="H22" si="12">G22*E22</f>
        <v>18019.8</v>
      </c>
      <c r="I22" s="19">
        <v>73083000</v>
      </c>
    </row>
    <row r="23" spans="1:9" ht="21.75" customHeight="1" x14ac:dyDescent="0.2">
      <c r="A23" s="22" t="s">
        <v>47</v>
      </c>
      <c r="B23" s="25" t="s">
        <v>44</v>
      </c>
      <c r="C23" s="26"/>
      <c r="D23" s="27"/>
      <c r="E23" s="16">
        <v>1</v>
      </c>
      <c r="F23" s="5" t="s">
        <v>0</v>
      </c>
      <c r="G23" s="53">
        <f>2*2.15*4230</f>
        <v>18189</v>
      </c>
      <c r="H23" s="6">
        <f t="shared" ref="H23" si="13">G23*E23</f>
        <v>18189</v>
      </c>
      <c r="I23" s="19">
        <v>73083000</v>
      </c>
    </row>
    <row r="24" spans="1:9" ht="21.75" customHeight="1" x14ac:dyDescent="0.2">
      <c r="A24" s="22" t="s">
        <v>48</v>
      </c>
      <c r="B24" s="25" t="s">
        <v>45</v>
      </c>
      <c r="C24" s="26"/>
      <c r="D24" s="27"/>
      <c r="E24" s="16">
        <v>1</v>
      </c>
      <c r="F24" s="5" t="s">
        <v>0</v>
      </c>
      <c r="G24" s="53">
        <f>2*2.165*4230</f>
        <v>18315.900000000001</v>
      </c>
      <c r="H24" s="6">
        <f t="shared" ref="H24" si="14">G24*E24</f>
        <v>18315.900000000001</v>
      </c>
      <c r="I24" s="19">
        <v>73083000</v>
      </c>
    </row>
    <row r="25" spans="1:9" ht="21.75" customHeight="1" x14ac:dyDescent="0.2">
      <c r="A25" s="22" t="s">
        <v>50</v>
      </c>
      <c r="B25" s="25" t="s">
        <v>49</v>
      </c>
      <c r="C25" s="26"/>
      <c r="D25" s="27"/>
      <c r="E25" s="16">
        <v>1</v>
      </c>
      <c r="F25" s="5" t="s">
        <v>0</v>
      </c>
      <c r="G25" s="53">
        <f>0.995*2.115*4224</f>
        <v>8889.0912000000008</v>
      </c>
      <c r="H25" s="6">
        <f t="shared" si="3"/>
        <v>8889.0912000000008</v>
      </c>
      <c r="I25" s="19">
        <v>73083000</v>
      </c>
    </row>
    <row r="26" spans="1:9" ht="21.75" customHeight="1" x14ac:dyDescent="0.2">
      <c r="A26" s="22" t="s">
        <v>51</v>
      </c>
      <c r="B26" s="25" t="s">
        <v>52</v>
      </c>
      <c r="C26" s="26"/>
      <c r="D26" s="27"/>
      <c r="E26" s="16">
        <v>1</v>
      </c>
      <c r="F26" s="5" t="s">
        <v>0</v>
      </c>
      <c r="G26" s="53">
        <f>1.8*2.15*4224</f>
        <v>16346.880000000001</v>
      </c>
      <c r="H26" s="6">
        <f t="shared" ref="H26" si="15">G26*E26</f>
        <v>16346.880000000001</v>
      </c>
      <c r="I26" s="19">
        <v>73083000</v>
      </c>
    </row>
    <row r="27" spans="1:9" ht="21.75" customHeight="1" x14ac:dyDescent="0.2">
      <c r="A27" s="4">
        <v>6</v>
      </c>
      <c r="B27" s="31" t="s">
        <v>23</v>
      </c>
      <c r="C27" s="32"/>
      <c r="D27" s="33"/>
      <c r="E27" s="5"/>
      <c r="F27" s="5"/>
      <c r="G27" s="5"/>
      <c r="H27" s="6">
        <f t="shared" si="3"/>
        <v>0</v>
      </c>
      <c r="I27" s="19"/>
    </row>
    <row r="28" spans="1:9" ht="21.75" customHeight="1" x14ac:dyDescent="0.2">
      <c r="A28" s="20">
        <f t="shared" ref="A28:A37" si="16">A27+0.1</f>
        <v>6.1</v>
      </c>
      <c r="B28" s="25" t="s">
        <v>24</v>
      </c>
      <c r="C28" s="26"/>
      <c r="D28" s="27"/>
      <c r="E28" s="5">
        <v>69</v>
      </c>
      <c r="F28" s="5" t="s">
        <v>0</v>
      </c>
      <c r="G28" s="21">
        <v>218</v>
      </c>
      <c r="H28" s="6">
        <f t="shared" si="3"/>
        <v>15042</v>
      </c>
      <c r="I28" s="19">
        <v>83026000</v>
      </c>
    </row>
    <row r="29" spans="1:9" ht="21.75" customHeight="1" x14ac:dyDescent="0.2">
      <c r="A29" s="20">
        <f t="shared" si="16"/>
        <v>6.1999999999999993</v>
      </c>
      <c r="B29" s="25" t="s">
        <v>25</v>
      </c>
      <c r="C29" s="26"/>
      <c r="D29" s="27"/>
      <c r="E29" s="5">
        <v>14</v>
      </c>
      <c r="F29" s="5" t="s">
        <v>0</v>
      </c>
      <c r="G29" s="21">
        <v>2200</v>
      </c>
      <c r="H29" s="6">
        <f t="shared" si="3"/>
        <v>30800</v>
      </c>
      <c r="I29" s="19">
        <v>83026000</v>
      </c>
    </row>
    <row r="30" spans="1:9" ht="21.75" customHeight="1" x14ac:dyDescent="0.2">
      <c r="A30" s="20">
        <f t="shared" si="16"/>
        <v>6.2999999999999989</v>
      </c>
      <c r="B30" s="25" t="s">
        <v>26</v>
      </c>
      <c r="C30" s="26"/>
      <c r="D30" s="27"/>
      <c r="E30" s="5">
        <v>12</v>
      </c>
      <c r="F30" s="5" t="s">
        <v>0</v>
      </c>
      <c r="G30" s="17">
        <v>1446</v>
      </c>
      <c r="H30" s="6">
        <f t="shared" si="3"/>
        <v>17352</v>
      </c>
      <c r="I30" s="19">
        <v>83011000</v>
      </c>
    </row>
    <row r="31" spans="1:9" ht="21.75" customHeight="1" x14ac:dyDescent="0.2">
      <c r="A31" s="20">
        <f t="shared" si="16"/>
        <v>6.3999999999999986</v>
      </c>
      <c r="B31" s="25" t="s">
        <v>27</v>
      </c>
      <c r="C31" s="26"/>
      <c r="D31" s="27"/>
      <c r="E31" s="5">
        <v>20</v>
      </c>
      <c r="F31" s="5" t="s">
        <v>0</v>
      </c>
      <c r="G31" s="21">
        <v>850</v>
      </c>
      <c r="H31" s="6">
        <f t="shared" si="3"/>
        <v>17000</v>
      </c>
      <c r="I31" s="19">
        <v>83024110</v>
      </c>
    </row>
    <row r="32" spans="1:9" ht="21.75" customHeight="1" x14ac:dyDescent="0.2">
      <c r="A32" s="20">
        <f t="shared" si="16"/>
        <v>6.4999999999999982</v>
      </c>
      <c r="B32" s="25" t="s">
        <v>28</v>
      </c>
      <c r="C32" s="26"/>
      <c r="D32" s="27"/>
      <c r="E32" s="5">
        <v>8</v>
      </c>
      <c r="F32" s="5" t="s">
        <v>0</v>
      </c>
      <c r="G32" s="21">
        <v>659</v>
      </c>
      <c r="H32" s="6">
        <f t="shared" si="3"/>
        <v>5272</v>
      </c>
      <c r="I32" s="19">
        <v>83026000</v>
      </c>
    </row>
    <row r="33" spans="1:9" ht="21.75" customHeight="1" x14ac:dyDescent="0.2">
      <c r="A33" s="20">
        <v>6.6</v>
      </c>
      <c r="B33" s="25" t="s">
        <v>54</v>
      </c>
      <c r="C33" s="26"/>
      <c r="D33" s="27"/>
      <c r="E33" s="5">
        <v>1</v>
      </c>
      <c r="F33" s="5" t="s">
        <v>0</v>
      </c>
      <c r="G33" s="21">
        <v>5500</v>
      </c>
      <c r="H33" s="6">
        <f t="shared" ref="H33" si="17">G33*E33</f>
        <v>5500</v>
      </c>
      <c r="I33" s="19">
        <v>83026000</v>
      </c>
    </row>
    <row r="34" spans="1:9" ht="21.75" customHeight="1" x14ac:dyDescent="0.2">
      <c r="A34" s="20">
        <v>6.7</v>
      </c>
      <c r="B34" s="25" t="s">
        <v>29</v>
      </c>
      <c r="C34" s="26"/>
      <c r="D34" s="27"/>
      <c r="E34" s="5">
        <v>1</v>
      </c>
      <c r="F34" s="5" t="s">
        <v>0</v>
      </c>
      <c r="G34" s="21">
        <v>11475</v>
      </c>
      <c r="H34" s="6">
        <f t="shared" si="3"/>
        <v>11475</v>
      </c>
      <c r="I34" s="19">
        <v>83026000</v>
      </c>
    </row>
    <row r="35" spans="1:9" ht="21.75" customHeight="1" x14ac:dyDescent="0.2">
      <c r="A35" s="20">
        <f t="shared" si="16"/>
        <v>6.8</v>
      </c>
      <c r="B35" s="25" t="s">
        <v>30</v>
      </c>
      <c r="C35" s="26"/>
      <c r="D35" s="27"/>
      <c r="E35" s="5">
        <v>2</v>
      </c>
      <c r="F35" s="5" t="s">
        <v>0</v>
      </c>
      <c r="G35" s="21">
        <v>3995</v>
      </c>
      <c r="H35" s="6">
        <f t="shared" si="3"/>
        <v>7990</v>
      </c>
      <c r="I35" s="19">
        <v>83026000</v>
      </c>
    </row>
    <row r="36" spans="1:9" ht="21.75" customHeight="1" x14ac:dyDescent="0.2">
      <c r="A36" s="20">
        <f t="shared" si="16"/>
        <v>6.8999999999999995</v>
      </c>
      <c r="B36" s="25" t="s">
        <v>31</v>
      </c>
      <c r="C36" s="26"/>
      <c r="D36" s="27"/>
      <c r="E36" s="5">
        <v>23</v>
      </c>
      <c r="F36" s="5" t="s">
        <v>0</v>
      </c>
      <c r="G36" s="21">
        <v>1709</v>
      </c>
      <c r="H36" s="6">
        <f t="shared" si="3"/>
        <v>39307</v>
      </c>
      <c r="I36" s="19">
        <v>83024190</v>
      </c>
    </row>
    <row r="37" spans="1:9" ht="27.7" customHeight="1" x14ac:dyDescent="0.2">
      <c r="A37" s="20">
        <f t="shared" si="16"/>
        <v>6.9999999999999991</v>
      </c>
      <c r="B37" s="25" t="s">
        <v>32</v>
      </c>
      <c r="C37" s="26"/>
      <c r="D37" s="27"/>
      <c r="E37" s="5">
        <v>23</v>
      </c>
      <c r="F37" s="5" t="s">
        <v>0</v>
      </c>
      <c r="G37" s="21">
        <v>1615</v>
      </c>
      <c r="H37" s="6">
        <f t="shared" si="3"/>
        <v>37145</v>
      </c>
      <c r="I37" s="8">
        <v>73089090</v>
      </c>
    </row>
    <row r="38" spans="1:9" ht="37.549999999999997" customHeight="1" x14ac:dyDescent="0.2">
      <c r="A38" s="23">
        <v>7.1</v>
      </c>
      <c r="B38" s="28" t="s">
        <v>53</v>
      </c>
      <c r="C38" s="29"/>
      <c r="D38" s="30"/>
      <c r="E38" s="16">
        <v>20</v>
      </c>
      <c r="F38" s="5" t="s">
        <v>0</v>
      </c>
      <c r="G38" s="21">
        <v>1700</v>
      </c>
      <c r="H38" s="6">
        <f t="shared" si="3"/>
        <v>34000</v>
      </c>
      <c r="I38" s="19">
        <v>70071900</v>
      </c>
    </row>
    <row r="39" spans="1:9" ht="28.55" customHeight="1" x14ac:dyDescent="0.2">
      <c r="A39" s="23">
        <v>7.12</v>
      </c>
      <c r="B39" s="28" t="s">
        <v>33</v>
      </c>
      <c r="C39" s="29"/>
      <c r="D39" s="30"/>
      <c r="E39" s="16">
        <v>3</v>
      </c>
      <c r="F39" s="5" t="s">
        <v>0</v>
      </c>
      <c r="G39" s="21">
        <v>2948</v>
      </c>
      <c r="H39" s="6">
        <f t="shared" si="3"/>
        <v>8844</v>
      </c>
      <c r="I39" s="19">
        <v>70071900</v>
      </c>
    </row>
    <row r="40" spans="1:9" ht="21.1" customHeight="1" x14ac:dyDescent="0.2">
      <c r="A40" s="7"/>
      <c r="B40" s="56" t="s">
        <v>10</v>
      </c>
      <c r="C40" s="57"/>
      <c r="D40" s="57"/>
      <c r="E40" s="57"/>
      <c r="F40" s="57"/>
      <c r="G40" s="58"/>
      <c r="H40" s="54">
        <f>SUM(H3:H39)</f>
        <v>2415536.1953599998</v>
      </c>
      <c r="I40" s="55"/>
    </row>
    <row r="41" spans="1:9" ht="17" customHeight="1" x14ac:dyDescent="0.2">
      <c r="A41" s="7"/>
      <c r="B41" s="56" t="s">
        <v>9</v>
      </c>
      <c r="C41" s="57"/>
      <c r="D41" s="57"/>
      <c r="E41" s="57"/>
      <c r="F41" s="57"/>
      <c r="G41" s="58"/>
      <c r="H41" s="54">
        <f>H40*10%</f>
        <v>241553.61953599998</v>
      </c>
      <c r="I41" s="10"/>
    </row>
    <row r="42" spans="1:9" ht="17" customHeight="1" x14ac:dyDescent="0.2">
      <c r="A42" s="7"/>
      <c r="B42" s="56" t="s">
        <v>17</v>
      </c>
      <c r="C42" s="57"/>
      <c r="D42" s="57"/>
      <c r="E42" s="57"/>
      <c r="F42" s="57"/>
      <c r="G42" s="58"/>
      <c r="H42" s="54">
        <f>SUM(H40:H41)</f>
        <v>2657089.8148959996</v>
      </c>
      <c r="I42" s="55"/>
    </row>
    <row r="49" spans="3:4" x14ac:dyDescent="0.2">
      <c r="C49" s="13"/>
      <c r="D49" s="13"/>
    </row>
  </sheetData>
  <mergeCells count="41">
    <mergeCell ref="B40:G40"/>
    <mergeCell ref="B41:G41"/>
    <mergeCell ref="B42:G42"/>
    <mergeCell ref="A1:I1"/>
    <mergeCell ref="B2:D2"/>
    <mergeCell ref="B8:D8"/>
    <mergeCell ref="B6:D6"/>
    <mergeCell ref="B4:D4"/>
    <mergeCell ref="B3:D3"/>
    <mergeCell ref="B7:D7"/>
    <mergeCell ref="B10:D10"/>
    <mergeCell ref="B11:D11"/>
    <mergeCell ref="B9:D9"/>
    <mergeCell ref="B27:D27"/>
    <mergeCell ref="B28:D28"/>
    <mergeCell ref="B29:D29"/>
    <mergeCell ref="B12:D12"/>
    <mergeCell ref="B13:D13"/>
    <mergeCell ref="B25:D25"/>
    <mergeCell ref="B30:D30"/>
    <mergeCell ref="B31:D31"/>
    <mergeCell ref="B32:D32"/>
    <mergeCell ref="B34:D34"/>
    <mergeCell ref="B35:D35"/>
    <mergeCell ref="B33:D33"/>
    <mergeCell ref="B36:D36"/>
    <mergeCell ref="B37:D37"/>
    <mergeCell ref="B38:D38"/>
    <mergeCell ref="B39:D39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6:D26"/>
  </mergeCells>
  <pageMargins left="0.31496062992125984" right="0.31496062992125984" top="0.6692913385826772" bottom="0.23622047244094491" header="0.31496062992125984" footer="0.31496062992125984"/>
  <pageSetup paperSize="9" scale="71" fitToHeight="0" orientation="portrait" horizontalDpi="144" verticalDpi="144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Prices!Print_Area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ASTA INFRA</cp:lastModifiedBy>
  <cp:lastPrinted>2024-08-02T12:14:49Z</cp:lastPrinted>
  <dcterms:created xsi:type="dcterms:W3CDTF">1996-10-14T23:33:28Z</dcterms:created>
  <dcterms:modified xsi:type="dcterms:W3CDTF">2024-08-02T12:16:07Z</dcterms:modified>
</cp:coreProperties>
</file>