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SOTC\Dimensions\"/>
    </mc:Choice>
  </mc:AlternateContent>
  <xr:revisionPtr revIDLastSave="0" documentId="13_ncr:1_{C412BB78-9C67-4FD1-BCD2-7A092C3C6B1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False Ceiling" sheetId="8" r:id="rId2"/>
    <sheet name="Granite" sheetId="7" r:id="rId3"/>
    <sheet name="Dado" sheetId="6" r:id="rId4"/>
    <sheet name="Low Roof" sheetId="4" r:id="rId5"/>
    <sheet name="Impervious Coat" sheetId="5" r:id="rId6"/>
    <sheet name="Vinyl" sheetId="2" r:id="rId7"/>
    <sheet name="Tile Flooring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1" l="1"/>
  <c r="AE10" i="1"/>
  <c r="Z10" i="1"/>
  <c r="I54" i="1"/>
  <c r="I53" i="1"/>
  <c r="I52" i="1"/>
  <c r="I51" i="1"/>
  <c r="I59" i="1"/>
  <c r="I60" i="1"/>
  <c r="J16" i="1"/>
  <c r="I15" i="1"/>
  <c r="I7" i="1"/>
  <c r="I30" i="1"/>
  <c r="I55" i="1"/>
  <c r="S5" i="2"/>
  <c r="N5" i="2"/>
  <c r="E5" i="2"/>
  <c r="F18" i="3"/>
  <c r="N37" i="2"/>
  <c r="N38" i="2"/>
  <c r="N39" i="2"/>
  <c r="N40" i="2"/>
  <c r="K43" i="2"/>
  <c r="N43" i="2" s="1"/>
  <c r="C40" i="2"/>
  <c r="E38" i="2"/>
  <c r="S9" i="2"/>
  <c r="N9" i="2"/>
  <c r="E9" i="2"/>
  <c r="F23" i="8"/>
  <c r="F66" i="8"/>
  <c r="F67" i="8"/>
  <c r="F68" i="8"/>
  <c r="F69" i="8"/>
  <c r="F70" i="8"/>
  <c r="F71" i="8"/>
  <c r="F72" i="8"/>
  <c r="F65" i="8"/>
  <c r="F73" i="8" s="1"/>
  <c r="F5" i="8"/>
  <c r="F6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E7" i="7"/>
  <c r="E6" i="7"/>
  <c r="E5" i="7"/>
  <c r="E4" i="7"/>
  <c r="E3" i="7"/>
  <c r="R25" i="6"/>
  <c r="P22" i="6"/>
  <c r="S21" i="6"/>
  <c r="S20" i="6"/>
  <c r="S19" i="6"/>
  <c r="S18" i="6"/>
  <c r="S17" i="6"/>
  <c r="O16" i="6"/>
  <c r="S16" i="6" s="1"/>
  <c r="S15" i="6"/>
  <c r="S14" i="6"/>
  <c r="S22" i="6" s="1"/>
  <c r="R23" i="6" s="1"/>
  <c r="P10" i="6"/>
  <c r="V9" i="6"/>
  <c r="R9" i="6"/>
  <c r="V8" i="6"/>
  <c r="R8" i="6"/>
  <c r="V7" i="6"/>
  <c r="R7" i="6"/>
  <c r="V6" i="6"/>
  <c r="R6" i="6"/>
  <c r="C30" i="6"/>
  <c r="K28" i="6"/>
  <c r="F28" i="6"/>
  <c r="K27" i="6"/>
  <c r="F27" i="6"/>
  <c r="K26" i="6"/>
  <c r="F26" i="6"/>
  <c r="K25" i="6"/>
  <c r="F25" i="6"/>
  <c r="K24" i="6"/>
  <c r="F24" i="6"/>
  <c r="K23" i="6"/>
  <c r="F23" i="6"/>
  <c r="K22" i="6"/>
  <c r="F22" i="6"/>
  <c r="K21" i="6"/>
  <c r="F21" i="6"/>
  <c r="K20" i="6"/>
  <c r="F20" i="6"/>
  <c r="K19" i="6"/>
  <c r="F19" i="6"/>
  <c r="K18" i="6"/>
  <c r="F18" i="6"/>
  <c r="K17" i="6"/>
  <c r="F17" i="6"/>
  <c r="K16" i="6"/>
  <c r="F16" i="6"/>
  <c r="K15" i="6"/>
  <c r="F15" i="6"/>
  <c r="K14" i="6"/>
  <c r="F14" i="6"/>
  <c r="K13" i="6"/>
  <c r="F13" i="6"/>
  <c r="K12" i="6"/>
  <c r="F12" i="6"/>
  <c r="K11" i="6"/>
  <c r="F11" i="6"/>
  <c r="K10" i="6"/>
  <c r="F10" i="6"/>
  <c r="K9" i="6"/>
  <c r="F9" i="6"/>
  <c r="K8" i="6"/>
  <c r="F8" i="6"/>
  <c r="K7" i="6"/>
  <c r="F7" i="6"/>
  <c r="K6" i="6"/>
  <c r="F6" i="6"/>
  <c r="K5" i="6"/>
  <c r="F5" i="6"/>
  <c r="K4" i="6"/>
  <c r="F4" i="6"/>
  <c r="F27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4" i="5"/>
  <c r="F2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5" i="4"/>
  <c r="F4" i="3"/>
  <c r="F5" i="3"/>
  <c r="F6" i="3"/>
  <c r="F7" i="3"/>
  <c r="F8" i="3"/>
  <c r="F10" i="3"/>
  <c r="F11" i="3"/>
  <c r="F12" i="3"/>
  <c r="F13" i="3"/>
  <c r="F14" i="3"/>
  <c r="F15" i="3"/>
  <c r="F16" i="3"/>
  <c r="F19" i="3"/>
  <c r="F20" i="3"/>
  <c r="F21" i="3"/>
  <c r="F22" i="3"/>
  <c r="F23" i="3"/>
  <c r="F24" i="3"/>
  <c r="F25" i="3"/>
  <c r="F27" i="3"/>
  <c r="F28" i="3"/>
  <c r="F29" i="3"/>
  <c r="F30" i="3"/>
  <c r="F31" i="3"/>
  <c r="E41" i="2"/>
  <c r="E40" i="2"/>
  <c r="N44" i="2"/>
  <c r="N36" i="2"/>
  <c r="N41" i="2" s="1"/>
  <c r="S6" i="2"/>
  <c r="S7" i="2"/>
  <c r="S8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4" i="2"/>
  <c r="N6" i="2"/>
  <c r="N7" i="2"/>
  <c r="N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4" i="2"/>
  <c r="J73" i="1"/>
  <c r="E35" i="2"/>
  <c r="E36" i="2"/>
  <c r="E37" i="2"/>
  <c r="E34" i="2"/>
  <c r="J72" i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4" i="2"/>
  <c r="G80" i="1"/>
  <c r="I80" i="1"/>
  <c r="L98" i="1"/>
  <c r="P82" i="1"/>
  <c r="N96" i="1"/>
  <c r="N93" i="1"/>
  <c r="N94" i="1"/>
  <c r="N95" i="1"/>
  <c r="N92" i="1"/>
  <c r="E100" i="1"/>
  <c r="H98" i="1"/>
  <c r="H99" i="1"/>
  <c r="H100" i="1" s="1"/>
  <c r="P68" i="1"/>
  <c r="W42" i="1"/>
  <c r="L52" i="1"/>
  <c r="H95" i="1"/>
  <c r="H96" i="1"/>
  <c r="H97" i="1"/>
  <c r="D94" i="1"/>
  <c r="H94" i="1" s="1"/>
  <c r="H92" i="1"/>
  <c r="H93" i="1"/>
  <c r="H91" i="1"/>
  <c r="E88" i="1"/>
  <c r="I48" i="1"/>
  <c r="K85" i="1"/>
  <c r="K86" i="1"/>
  <c r="K87" i="1"/>
  <c r="K84" i="1"/>
  <c r="G85" i="1"/>
  <c r="G86" i="1"/>
  <c r="G87" i="1"/>
  <c r="G84" i="1"/>
  <c r="G88" i="1" s="1"/>
  <c r="H48" i="1"/>
  <c r="K47" i="1"/>
  <c r="I8" i="1"/>
  <c r="I9" i="1"/>
  <c r="I10" i="1"/>
  <c r="I16" i="1"/>
  <c r="I22" i="1"/>
  <c r="I32" i="1"/>
  <c r="I34" i="1"/>
  <c r="I35" i="1"/>
  <c r="I36" i="1"/>
  <c r="I37" i="1"/>
  <c r="I38" i="1"/>
  <c r="I39" i="1"/>
  <c r="I40" i="1"/>
  <c r="I47" i="1"/>
  <c r="I49" i="1"/>
  <c r="I56" i="1"/>
  <c r="I57" i="1"/>
  <c r="I62" i="1"/>
  <c r="I63" i="1"/>
  <c r="I64" i="1"/>
  <c r="I65" i="1"/>
  <c r="I66" i="1"/>
  <c r="I6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42" i="1"/>
  <c r="F32" i="3" l="1"/>
  <c r="E8" i="7"/>
  <c r="N45" i="2"/>
  <c r="E42" i="2"/>
  <c r="E39" i="2"/>
  <c r="S32" i="2"/>
  <c r="F63" i="8"/>
  <c r="F74" i="8" s="1"/>
  <c r="R10" i="6"/>
  <c r="V10" i="6"/>
  <c r="F29" i="6"/>
  <c r="K29" i="6"/>
  <c r="N32" i="2"/>
  <c r="S33" i="2" s="1"/>
  <c r="E32" i="2"/>
  <c r="K88" i="1"/>
  <c r="I89" i="1" s="1"/>
  <c r="G101" i="1"/>
  <c r="W67" i="1"/>
  <c r="S67" i="1"/>
  <c r="Q38" i="1"/>
  <c r="P38" i="1"/>
  <c r="L37" i="1"/>
  <c r="P37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6" i="1"/>
  <c r="Q72" i="1"/>
  <c r="Q73" i="1"/>
  <c r="Q74" i="1"/>
  <c r="Q75" i="1"/>
  <c r="Q76" i="1"/>
  <c r="Q77" i="1"/>
  <c r="Q71" i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73" i="1"/>
  <c r="H73" i="1" s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6" i="1"/>
  <c r="I30" i="6" l="1"/>
  <c r="K30" i="6" s="1"/>
  <c r="T11" i="6"/>
  <c r="E44" i="2"/>
  <c r="P39" i="1"/>
  <c r="Q78" i="1"/>
  <c r="D101" i="1"/>
  <c r="N32" i="1"/>
  <c r="R32" i="1"/>
  <c r="H72" i="1"/>
  <c r="Q37" i="1"/>
  <c r="Q39" i="1" s="1"/>
  <c r="H80" i="1"/>
  <c r="U68" i="1"/>
  <c r="W68" i="1" s="1"/>
  <c r="T32" i="1"/>
  <c r="L61" i="1" l="1"/>
  <c r="L60" i="1"/>
</calcChain>
</file>

<file path=xl/sharedStrings.xml><?xml version="1.0" encoding="utf-8"?>
<sst xmlns="http://schemas.openxmlformats.org/spreadsheetml/2006/main" count="449" uniqueCount="139">
  <si>
    <t>S.No</t>
  </si>
  <si>
    <t>Room Name</t>
  </si>
  <si>
    <t>UPS Room</t>
  </si>
  <si>
    <t>Waiting Area</t>
  </si>
  <si>
    <t>Toilet-1</t>
  </si>
  <si>
    <t>Toilet-2</t>
  </si>
  <si>
    <t>Toilet-3</t>
  </si>
  <si>
    <t>Toilet-4</t>
  </si>
  <si>
    <t>MOT'S Integration</t>
  </si>
  <si>
    <t>Post ICU</t>
  </si>
  <si>
    <t>Toilets @ Post ICU</t>
  </si>
  <si>
    <t>Toilets @ Waiting Area</t>
  </si>
  <si>
    <t>Passage (entry)</t>
  </si>
  <si>
    <t>Passage (Inside)</t>
  </si>
  <si>
    <t>Passage</t>
  </si>
  <si>
    <t>Extra portion in corridor @ Post ICU</t>
  </si>
  <si>
    <t>OT-1</t>
  </si>
  <si>
    <t>OT-2</t>
  </si>
  <si>
    <t>OT-3</t>
  </si>
  <si>
    <t>OT-4</t>
  </si>
  <si>
    <t>OT-6</t>
  </si>
  <si>
    <t>OT-5</t>
  </si>
  <si>
    <t>Surgeons Lounge</t>
  </si>
  <si>
    <t>Toilet @ Surgeons lounge</t>
  </si>
  <si>
    <t>Anesthesia Lounge</t>
  </si>
  <si>
    <t>Toilet @ Anesthesian Lounge</t>
  </si>
  <si>
    <t>Clean Store</t>
  </si>
  <si>
    <t>Store Room</t>
  </si>
  <si>
    <t>Point of Care Lab</t>
  </si>
  <si>
    <t>Wash Area</t>
  </si>
  <si>
    <t>Lab Store</t>
  </si>
  <si>
    <t xml:space="preserve">Passage Toiles </t>
  </si>
  <si>
    <t>TIR-1</t>
  </si>
  <si>
    <t>TIR-2</t>
  </si>
  <si>
    <t>TIR-3</t>
  </si>
  <si>
    <t>TICU</t>
  </si>
  <si>
    <t>Doctor's Room</t>
  </si>
  <si>
    <t>Toilet @ Doctors Room</t>
  </si>
  <si>
    <t>Change Room-2</t>
  </si>
  <si>
    <t>Change Room-3</t>
  </si>
  <si>
    <t>Change Room-4</t>
  </si>
  <si>
    <t>Passage1 @ Change Room</t>
  </si>
  <si>
    <t>Passage2 @ Change Room</t>
  </si>
  <si>
    <t>Duty Nurse Room</t>
  </si>
  <si>
    <t>Toilet @ Duty Nurse</t>
  </si>
  <si>
    <t>Counselling Room</t>
  </si>
  <si>
    <t>HOD Room</t>
  </si>
  <si>
    <t>Toilet @ HOD Room</t>
  </si>
  <si>
    <t>CSSD</t>
  </si>
  <si>
    <t>Clean Utility</t>
  </si>
  <si>
    <t>Dirty Utility</t>
  </si>
  <si>
    <t>Toilets @ Dirty Utility</t>
  </si>
  <si>
    <t xml:space="preserve">Toilet-1 </t>
  </si>
  <si>
    <t>Length N</t>
  </si>
  <si>
    <t>Width W</t>
  </si>
  <si>
    <t>SOTC Gandhi Hospital</t>
  </si>
  <si>
    <t>Width</t>
  </si>
  <si>
    <t>Height</t>
  </si>
  <si>
    <t>Change Room-1</t>
  </si>
  <si>
    <t>Dimensions (m)</t>
  </si>
  <si>
    <t>Door Size (m)</t>
  </si>
  <si>
    <t>Corridor-A</t>
  </si>
  <si>
    <t>Corridor-B</t>
  </si>
  <si>
    <t>Corridor-D</t>
  </si>
  <si>
    <t>Corridor-E</t>
  </si>
  <si>
    <t>Corridor-F</t>
  </si>
  <si>
    <t>Corridor-G</t>
  </si>
  <si>
    <t>Corridor-H</t>
  </si>
  <si>
    <t xml:space="preserve">MOT'S Integration Corridor </t>
  </si>
  <si>
    <t>Corridors</t>
  </si>
  <si>
    <t>Area</t>
  </si>
  <si>
    <t>Vinyl</t>
  </si>
  <si>
    <t>FC</t>
  </si>
  <si>
    <t>passage</t>
  </si>
  <si>
    <t>passage toilet doors</t>
  </si>
  <si>
    <t>non-skid</t>
  </si>
  <si>
    <t>waiting area</t>
  </si>
  <si>
    <t>post icu</t>
  </si>
  <si>
    <t>surgeons</t>
  </si>
  <si>
    <t>anesthesia</t>
  </si>
  <si>
    <t>doctors</t>
  </si>
  <si>
    <t>nurse</t>
  </si>
  <si>
    <t>hod</t>
  </si>
  <si>
    <t>dirty utility</t>
  </si>
  <si>
    <t>toilets dado</t>
  </si>
  <si>
    <t>total dado</t>
  </si>
  <si>
    <t>vinyl coving</t>
  </si>
  <si>
    <t>vinyl coving extra corridor</t>
  </si>
  <si>
    <t>vinyl coving corridor</t>
  </si>
  <si>
    <t>door area</t>
  </si>
  <si>
    <t>door qty</t>
  </si>
  <si>
    <t>final</t>
  </si>
  <si>
    <t>Room</t>
  </si>
  <si>
    <t>total</t>
  </si>
  <si>
    <t>dado qty 4 icus</t>
  </si>
  <si>
    <t>corridor dado qty</t>
  </si>
  <si>
    <t>extra</t>
  </si>
  <si>
    <t>main entry</t>
  </si>
  <si>
    <t>Corridor @ UPS</t>
  </si>
  <si>
    <t>granite</t>
  </si>
  <si>
    <t>scientific door</t>
  </si>
  <si>
    <t>under deck insulation</t>
  </si>
  <si>
    <t>Coving</t>
  </si>
  <si>
    <t>Nos</t>
  </si>
  <si>
    <t>Coving Area</t>
  </si>
  <si>
    <t>Total</t>
  </si>
  <si>
    <t>Corridor Name</t>
  </si>
  <si>
    <t>Length</t>
  </si>
  <si>
    <t>Corridor -I</t>
  </si>
  <si>
    <t>Corridor -J</t>
  </si>
  <si>
    <t>Vinyl Coving Area Corridor</t>
  </si>
  <si>
    <t>Total Vinyl Area</t>
  </si>
  <si>
    <t>Waiting Area Toilets</t>
  </si>
  <si>
    <t>Non-Skid Flooring Tiles</t>
  </si>
  <si>
    <t>Total area of non-skid flooring</t>
  </si>
  <si>
    <t>Depth</t>
  </si>
  <si>
    <t>Quantity</t>
  </si>
  <si>
    <t>Low Roof</t>
  </si>
  <si>
    <t>Total Quantity</t>
  </si>
  <si>
    <t>Impervious Coat</t>
  </si>
  <si>
    <t>main entry corridor</t>
  </si>
  <si>
    <t>Corridor -A</t>
  </si>
  <si>
    <t>Corridor -G</t>
  </si>
  <si>
    <t>Corridor -D</t>
  </si>
  <si>
    <t>Corridor -H</t>
  </si>
  <si>
    <t>Dado Quantity Corridor</t>
  </si>
  <si>
    <t>MOTs Integration</t>
  </si>
  <si>
    <t>Total Dado Quantity</t>
  </si>
  <si>
    <t>Main Entry Corridor</t>
  </si>
  <si>
    <t>Entry @ Passage Toilets</t>
  </si>
  <si>
    <t>Granite Quantity</t>
  </si>
  <si>
    <t>Total False Ceiling Quantity</t>
  </si>
  <si>
    <t>False Ceiling</t>
  </si>
  <si>
    <t>Electrical Room</t>
  </si>
  <si>
    <t>Vinyl Flooring</t>
  </si>
  <si>
    <t>Corridor-C</t>
  </si>
  <si>
    <t>Corridor @ HOD Room</t>
  </si>
  <si>
    <t>Electrical Room-2</t>
  </si>
  <si>
    <t>Electrical/UPS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</si>
</sst>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0" fontId="1" fillId="0" borderId="1" xfId="0" applyFont="1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0" borderId="0" xfId="0" applyFont="1"/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8" xfId="0" applyNumberForma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101"/>
  <sheetViews>
    <sheetView zoomScale="94" zoomScaleNormal="94" workbookViewId="0">
      <selection activeCell="H15" sqref="H15"/>
    </sheetView>
  </sheetViews>
  <sheetFormatPr defaultRowHeight="14.4" x14ac:dyDescent="0.3"/>
  <cols>
    <col min="3" max="3" width="26.33203125" customWidth="1"/>
    <col min="4" max="8" width="8.88671875" customWidth="1"/>
  </cols>
  <sheetData>
    <row r="3" spans="2:31" ht="14.4" customHeight="1" x14ac:dyDescent="0.3">
      <c r="B3" s="29" t="s">
        <v>55</v>
      </c>
      <c r="C3" s="29"/>
      <c r="D3" s="29"/>
      <c r="E3" s="29"/>
      <c r="F3" s="29"/>
      <c r="G3" s="29"/>
      <c r="H3" s="29"/>
      <c r="I3" s="29"/>
    </row>
    <row r="4" spans="2:31" x14ac:dyDescent="0.3">
      <c r="B4" s="29" t="s">
        <v>0</v>
      </c>
      <c r="C4" s="29" t="s">
        <v>1</v>
      </c>
      <c r="D4" s="29" t="s">
        <v>59</v>
      </c>
      <c r="E4" s="29"/>
      <c r="F4" s="29" t="s">
        <v>60</v>
      </c>
      <c r="G4" s="29"/>
      <c r="H4" s="30" t="s">
        <v>70</v>
      </c>
      <c r="I4" s="28" t="s">
        <v>89</v>
      </c>
    </row>
    <row r="5" spans="2:31" x14ac:dyDescent="0.3">
      <c r="B5" s="29"/>
      <c r="C5" s="29"/>
      <c r="D5" s="1" t="s">
        <v>53</v>
      </c>
      <c r="E5" s="1" t="s">
        <v>54</v>
      </c>
      <c r="F5" s="1" t="s">
        <v>56</v>
      </c>
      <c r="G5" s="1" t="s">
        <v>57</v>
      </c>
      <c r="H5" s="30"/>
      <c r="I5" s="28"/>
      <c r="K5" s="28" t="s">
        <v>86</v>
      </c>
      <c r="L5" s="28"/>
      <c r="M5" s="28"/>
      <c r="N5" s="28"/>
      <c r="O5" s="28"/>
      <c r="P5" s="28"/>
      <c r="Q5" s="28"/>
      <c r="R5" s="28"/>
      <c r="S5" s="2"/>
      <c r="T5" s="2"/>
    </row>
    <row r="6" spans="2:31" x14ac:dyDescent="0.3">
      <c r="B6" s="1">
        <v>1</v>
      </c>
      <c r="C6" s="1" t="s">
        <v>2</v>
      </c>
      <c r="D6" s="1">
        <v>3.1680000000000001</v>
      </c>
      <c r="E6" s="1">
        <v>4.992</v>
      </c>
      <c r="F6" s="1">
        <v>1.5169999999999999</v>
      </c>
      <c r="G6" s="1">
        <v>2.1</v>
      </c>
      <c r="H6" s="5">
        <f>D6*E6</f>
        <v>15.814656000000001</v>
      </c>
      <c r="I6" s="2">
        <f>F6*G6</f>
        <v>3.1856999999999998</v>
      </c>
      <c r="K6" s="1">
        <v>3.1680000000000001</v>
      </c>
      <c r="L6" s="2">
        <v>0.1</v>
      </c>
      <c r="M6" s="2">
        <v>2</v>
      </c>
      <c r="N6" s="2">
        <f>K6*L6*M6</f>
        <v>0.63360000000000005</v>
      </c>
      <c r="O6" s="1">
        <v>4.992</v>
      </c>
      <c r="P6" s="2">
        <v>0.1</v>
      </c>
      <c r="Q6" s="2">
        <v>2</v>
      </c>
      <c r="R6" s="2">
        <f>O6*P6*Q6</f>
        <v>0.99840000000000007</v>
      </c>
      <c r="S6" s="2"/>
      <c r="T6" s="2"/>
    </row>
    <row r="7" spans="2:31" x14ac:dyDescent="0.3">
      <c r="B7" s="1">
        <v>2</v>
      </c>
      <c r="C7" s="1" t="s">
        <v>3</v>
      </c>
      <c r="D7" s="1">
        <v>5.45</v>
      </c>
      <c r="E7" s="1">
        <v>5</v>
      </c>
      <c r="F7" s="1"/>
      <c r="G7" s="1"/>
      <c r="H7" s="5">
        <f t="shared" ref="H7:H71" si="0">D7*E7</f>
        <v>27.25</v>
      </c>
      <c r="I7" s="2">
        <f>3.12</f>
        <v>3.12</v>
      </c>
      <c r="K7" s="1">
        <v>5.45</v>
      </c>
      <c r="L7" s="2">
        <v>0.1</v>
      </c>
      <c r="M7" s="2">
        <v>2</v>
      </c>
      <c r="N7" s="2">
        <f t="shared" ref="N7:N31" si="1">K7*L7*M7</f>
        <v>1.0900000000000001</v>
      </c>
      <c r="O7" s="1">
        <v>5</v>
      </c>
      <c r="P7" s="2">
        <v>0.1</v>
      </c>
      <c r="Q7" s="2">
        <v>2</v>
      </c>
      <c r="R7" s="2">
        <f t="shared" ref="R7:R31" si="2">O7*P7*Q7</f>
        <v>1</v>
      </c>
      <c r="S7" s="2"/>
      <c r="T7" s="2"/>
    </row>
    <row r="8" spans="2:31" x14ac:dyDescent="0.3">
      <c r="B8" s="1">
        <v>3</v>
      </c>
      <c r="C8" s="1" t="s">
        <v>11</v>
      </c>
      <c r="D8" s="1"/>
      <c r="E8" s="1"/>
      <c r="F8" s="1"/>
      <c r="G8" s="1"/>
      <c r="H8" s="5"/>
      <c r="I8" s="2">
        <f t="shared" ref="I8:I66" si="3">F8*G8</f>
        <v>0</v>
      </c>
      <c r="K8" s="1">
        <v>10.62</v>
      </c>
      <c r="L8" s="2">
        <v>0.1</v>
      </c>
      <c r="M8" s="2">
        <v>2</v>
      </c>
      <c r="N8" s="2">
        <f t="shared" si="1"/>
        <v>2.1240000000000001</v>
      </c>
      <c r="O8" s="1">
        <v>5.75</v>
      </c>
      <c r="P8" s="2">
        <v>0.1</v>
      </c>
      <c r="Q8" s="2">
        <v>2</v>
      </c>
      <c r="R8" s="2">
        <f t="shared" si="2"/>
        <v>1.1500000000000001</v>
      </c>
      <c r="S8" s="2"/>
      <c r="T8" s="2"/>
    </row>
    <row r="9" spans="2:31" x14ac:dyDescent="0.3">
      <c r="B9" s="1">
        <v>4</v>
      </c>
      <c r="C9" s="1" t="s">
        <v>12</v>
      </c>
      <c r="D9" s="1">
        <v>1.0900000000000001</v>
      </c>
      <c r="E9" s="1">
        <v>5.25</v>
      </c>
      <c r="F9" s="1"/>
      <c r="G9" s="1">
        <v>2.1</v>
      </c>
      <c r="H9" s="5">
        <f t="shared" si="0"/>
        <v>5.7225000000000001</v>
      </c>
      <c r="I9" s="2">
        <f t="shared" si="3"/>
        <v>0</v>
      </c>
      <c r="K9" s="1">
        <v>14.29</v>
      </c>
      <c r="L9" s="2">
        <v>0.1</v>
      </c>
      <c r="M9" s="2">
        <v>2</v>
      </c>
      <c r="N9" s="2">
        <f t="shared" si="1"/>
        <v>2.8580000000000001</v>
      </c>
      <c r="O9" s="1">
        <v>5.72</v>
      </c>
      <c r="P9" s="2">
        <v>0.1</v>
      </c>
      <c r="Q9" s="2">
        <v>2</v>
      </c>
      <c r="R9" s="2">
        <f t="shared" si="2"/>
        <v>1.1439999999999999</v>
      </c>
      <c r="S9" s="2"/>
      <c r="T9" s="2"/>
    </row>
    <row r="10" spans="2:31" x14ac:dyDescent="0.3">
      <c r="B10" s="1">
        <v>5</v>
      </c>
      <c r="C10" s="1" t="s">
        <v>13</v>
      </c>
      <c r="D10" s="1">
        <v>5.78</v>
      </c>
      <c r="E10" s="1">
        <v>1.65</v>
      </c>
      <c r="F10" s="1">
        <v>1</v>
      </c>
      <c r="G10" s="1">
        <v>2.1</v>
      </c>
      <c r="H10" s="5">
        <f t="shared" si="0"/>
        <v>9.536999999999999</v>
      </c>
      <c r="I10" s="2">
        <f t="shared" si="3"/>
        <v>2.1</v>
      </c>
      <c r="K10" s="1">
        <v>1.49</v>
      </c>
      <c r="L10" s="2">
        <v>0.1</v>
      </c>
      <c r="M10" s="2">
        <v>2</v>
      </c>
      <c r="N10" s="2">
        <f t="shared" si="1"/>
        <v>0.29799999999999999</v>
      </c>
      <c r="O10" s="1">
        <v>1.8</v>
      </c>
      <c r="P10" s="2">
        <v>0.1</v>
      </c>
      <c r="Q10" s="2">
        <v>2</v>
      </c>
      <c r="R10" s="2">
        <f t="shared" si="2"/>
        <v>0.36000000000000004</v>
      </c>
      <c r="S10" s="2"/>
      <c r="T10" s="2"/>
      <c r="W10" s="1">
        <v>10.62</v>
      </c>
      <c r="X10">
        <v>2.7</v>
      </c>
      <c r="Y10">
        <v>2</v>
      </c>
      <c r="Z10">
        <f>W10*X10*Y10</f>
        <v>57.347999999999999</v>
      </c>
      <c r="AB10" s="1">
        <v>5.75</v>
      </c>
      <c r="AC10">
        <v>2.7</v>
      </c>
      <c r="AD10">
        <v>2</v>
      </c>
      <c r="AE10">
        <f>AB10*AC10*AD10</f>
        <v>31.05</v>
      </c>
    </row>
    <row r="11" spans="2:31" x14ac:dyDescent="0.3">
      <c r="B11" s="1">
        <v>6</v>
      </c>
      <c r="C11" s="1" t="s">
        <v>4</v>
      </c>
      <c r="D11" s="1">
        <v>1.254</v>
      </c>
      <c r="E11" s="1">
        <v>1.5</v>
      </c>
      <c r="F11" s="1">
        <v>0.75</v>
      </c>
      <c r="G11" s="1">
        <v>2.1</v>
      </c>
      <c r="H11" s="5">
        <f t="shared" si="0"/>
        <v>1.881</v>
      </c>
      <c r="I11" s="2"/>
      <c r="K11" s="1">
        <v>5.72</v>
      </c>
      <c r="L11" s="2">
        <v>0.1</v>
      </c>
      <c r="M11" s="2">
        <v>2</v>
      </c>
      <c r="N11" s="2">
        <f t="shared" si="1"/>
        <v>1.1439999999999999</v>
      </c>
      <c r="O11" s="1">
        <v>5.16</v>
      </c>
      <c r="P11" s="2">
        <v>0.1</v>
      </c>
      <c r="Q11" s="2">
        <v>2</v>
      </c>
      <c r="R11" s="2">
        <f t="shared" si="2"/>
        <v>1.032</v>
      </c>
      <c r="S11" s="2"/>
      <c r="T11" s="2"/>
    </row>
    <row r="12" spans="2:31" x14ac:dyDescent="0.3">
      <c r="B12" s="1">
        <v>7</v>
      </c>
      <c r="C12" s="1" t="s">
        <v>5</v>
      </c>
      <c r="D12" s="1">
        <v>1.37</v>
      </c>
      <c r="E12" s="1">
        <v>1.5</v>
      </c>
      <c r="F12" s="1">
        <v>0.75</v>
      </c>
      <c r="G12" s="1">
        <v>2.1</v>
      </c>
      <c r="H12" s="5">
        <f t="shared" si="0"/>
        <v>2.0550000000000002</v>
      </c>
      <c r="I12" s="2"/>
      <c r="K12" s="1">
        <v>5.78</v>
      </c>
      <c r="L12" s="2">
        <v>0.1</v>
      </c>
      <c r="M12" s="2">
        <v>2</v>
      </c>
      <c r="N12" s="2">
        <f t="shared" si="1"/>
        <v>1.1560000000000001</v>
      </c>
      <c r="O12" s="1">
        <v>5.17</v>
      </c>
      <c r="P12" s="2">
        <v>0.1</v>
      </c>
      <c r="Q12" s="2">
        <v>2</v>
      </c>
      <c r="R12" s="2">
        <f t="shared" si="2"/>
        <v>1.034</v>
      </c>
      <c r="S12" s="2"/>
      <c r="T12" s="2"/>
      <c r="AA12">
        <f>Z10+AE10</f>
        <v>88.397999999999996</v>
      </c>
    </row>
    <row r="13" spans="2:31" x14ac:dyDescent="0.3">
      <c r="B13" s="1">
        <v>8</v>
      </c>
      <c r="C13" s="1" t="s">
        <v>6</v>
      </c>
      <c r="D13" s="1">
        <v>1.41</v>
      </c>
      <c r="E13" s="1">
        <v>1.5</v>
      </c>
      <c r="F13" s="1">
        <v>0.75</v>
      </c>
      <c r="G13" s="1">
        <v>2.1</v>
      </c>
      <c r="H13" s="5">
        <f t="shared" si="0"/>
        <v>2.1149999999999998</v>
      </c>
      <c r="I13" s="2"/>
      <c r="K13" s="1">
        <v>3</v>
      </c>
      <c r="L13" s="2">
        <v>0.1</v>
      </c>
      <c r="M13" s="2">
        <v>2</v>
      </c>
      <c r="N13" s="2">
        <f t="shared" si="1"/>
        <v>0.60000000000000009</v>
      </c>
      <c r="O13" s="1">
        <v>2.9470000000000001</v>
      </c>
      <c r="P13" s="2">
        <v>0.1</v>
      </c>
      <c r="Q13" s="2">
        <v>2</v>
      </c>
      <c r="R13" s="2">
        <f t="shared" si="2"/>
        <v>0.58940000000000003</v>
      </c>
      <c r="S13" s="2"/>
      <c r="T13" s="2"/>
    </row>
    <row r="14" spans="2:31" x14ac:dyDescent="0.3">
      <c r="B14" s="1">
        <v>9</v>
      </c>
      <c r="C14" s="1" t="s">
        <v>7</v>
      </c>
      <c r="D14" s="1">
        <v>1.41</v>
      </c>
      <c r="E14" s="1">
        <v>1.5</v>
      </c>
      <c r="F14" s="1">
        <v>0.75</v>
      </c>
      <c r="G14" s="1">
        <v>2.1</v>
      </c>
      <c r="H14" s="5">
        <f t="shared" si="0"/>
        <v>2.1149999999999998</v>
      </c>
      <c r="I14" s="2"/>
      <c r="K14" s="1">
        <v>5.66</v>
      </c>
      <c r="L14" s="2">
        <v>0.1</v>
      </c>
      <c r="M14" s="2">
        <v>2</v>
      </c>
      <c r="N14" s="2">
        <f t="shared" si="1"/>
        <v>1.1320000000000001</v>
      </c>
      <c r="O14" s="1">
        <v>5.75</v>
      </c>
      <c r="P14" s="2">
        <v>0.1</v>
      </c>
      <c r="Q14" s="2">
        <v>2</v>
      </c>
      <c r="R14" s="2">
        <f t="shared" si="2"/>
        <v>1.1500000000000001</v>
      </c>
      <c r="S14" s="2"/>
      <c r="T14" s="2"/>
    </row>
    <row r="15" spans="2:31" x14ac:dyDescent="0.3">
      <c r="B15" s="1">
        <v>10</v>
      </c>
      <c r="C15" s="1" t="s">
        <v>8</v>
      </c>
      <c r="D15" s="1">
        <v>10.62</v>
      </c>
      <c r="E15" s="1">
        <v>5.75</v>
      </c>
      <c r="F15" s="1">
        <v>1.5029999999999999</v>
      </c>
      <c r="G15" s="1">
        <v>2.1</v>
      </c>
      <c r="H15" s="5">
        <f t="shared" si="0"/>
        <v>61.064999999999998</v>
      </c>
      <c r="I15" s="2">
        <f>F15*G15</f>
        <v>3.1562999999999999</v>
      </c>
      <c r="J15" s="1">
        <v>1.502</v>
      </c>
      <c r="K15" s="1">
        <v>7.75</v>
      </c>
      <c r="L15" s="2">
        <v>0.1</v>
      </c>
      <c r="M15" s="2">
        <v>2</v>
      </c>
      <c r="N15" s="2">
        <f t="shared" si="1"/>
        <v>1.55</v>
      </c>
      <c r="O15" s="1">
        <v>5.74</v>
      </c>
      <c r="P15" s="2">
        <v>0.1</v>
      </c>
      <c r="Q15" s="2">
        <v>2</v>
      </c>
      <c r="R15" s="2">
        <f t="shared" si="2"/>
        <v>1.1480000000000001</v>
      </c>
      <c r="S15" s="2"/>
      <c r="T15" s="2"/>
    </row>
    <row r="16" spans="2:31" x14ac:dyDescent="0.3">
      <c r="B16" s="1">
        <v>11</v>
      </c>
      <c r="C16" s="1" t="s">
        <v>9</v>
      </c>
      <c r="D16" s="1">
        <v>14.29</v>
      </c>
      <c r="E16" s="1">
        <v>5.72</v>
      </c>
      <c r="F16" s="1">
        <v>1.498</v>
      </c>
      <c r="G16" s="1">
        <v>2.1</v>
      </c>
      <c r="H16" s="5">
        <f t="shared" si="0"/>
        <v>81.738799999999998</v>
      </c>
      <c r="I16" s="2">
        <f t="shared" si="3"/>
        <v>3.1457999999999999</v>
      </c>
      <c r="J16" s="2">
        <f>J15*G15</f>
        <v>3.1542000000000003</v>
      </c>
      <c r="K16" s="1">
        <v>4.57</v>
      </c>
      <c r="L16" s="2">
        <v>0.1</v>
      </c>
      <c r="M16" s="2">
        <v>2</v>
      </c>
      <c r="N16" s="2">
        <f t="shared" si="1"/>
        <v>0.91400000000000015</v>
      </c>
      <c r="O16" s="1">
        <v>1.81</v>
      </c>
      <c r="P16" s="2">
        <v>0.1</v>
      </c>
      <c r="Q16" s="2">
        <v>2</v>
      </c>
      <c r="R16" s="2">
        <f t="shared" si="2"/>
        <v>0.36200000000000004</v>
      </c>
      <c r="S16" s="2"/>
      <c r="T16" s="2"/>
    </row>
    <row r="17" spans="2:20" x14ac:dyDescent="0.3">
      <c r="B17" s="1">
        <v>12</v>
      </c>
      <c r="C17" s="1" t="s">
        <v>10</v>
      </c>
      <c r="D17" s="1"/>
      <c r="E17" s="1"/>
      <c r="F17" s="1"/>
      <c r="G17" s="1"/>
      <c r="H17" s="5">
        <f t="shared" si="0"/>
        <v>0</v>
      </c>
      <c r="I17" s="2"/>
      <c r="K17" s="1">
        <v>4.57</v>
      </c>
      <c r="L17" s="2">
        <v>0.1</v>
      </c>
      <c r="M17" s="2">
        <v>2</v>
      </c>
      <c r="N17" s="2">
        <f t="shared" si="1"/>
        <v>0.91400000000000015</v>
      </c>
      <c r="O17" s="1">
        <v>3.83</v>
      </c>
      <c r="P17" s="2">
        <v>0.1</v>
      </c>
      <c r="Q17" s="2">
        <v>2</v>
      </c>
      <c r="R17" s="2">
        <f t="shared" si="2"/>
        <v>0.76600000000000001</v>
      </c>
      <c r="S17" s="2"/>
      <c r="T17" s="2"/>
    </row>
    <row r="18" spans="2:20" x14ac:dyDescent="0.3">
      <c r="B18" s="1">
        <v>13</v>
      </c>
      <c r="C18" s="1" t="s">
        <v>4</v>
      </c>
      <c r="D18" s="1">
        <v>1.3759999999999999</v>
      </c>
      <c r="E18" s="1">
        <v>1.43</v>
      </c>
      <c r="F18" s="1">
        <v>0.75</v>
      </c>
      <c r="G18" s="1">
        <v>2.1</v>
      </c>
      <c r="H18" s="5">
        <f t="shared" si="0"/>
        <v>1.9676799999999997</v>
      </c>
      <c r="I18" s="2"/>
      <c r="K18" s="1">
        <v>5.72</v>
      </c>
      <c r="L18" s="2">
        <v>0.1</v>
      </c>
      <c r="M18" s="2">
        <v>2</v>
      </c>
      <c r="N18" s="2">
        <f t="shared" si="1"/>
        <v>1.1439999999999999</v>
      </c>
      <c r="O18" s="1">
        <v>14.15</v>
      </c>
      <c r="P18" s="2">
        <v>0.1</v>
      </c>
      <c r="Q18" s="2">
        <v>2</v>
      </c>
      <c r="R18" s="2">
        <f t="shared" si="2"/>
        <v>2.83</v>
      </c>
      <c r="S18" s="2"/>
      <c r="T18" s="2"/>
    </row>
    <row r="19" spans="2:20" x14ac:dyDescent="0.3">
      <c r="B19" s="1">
        <v>14</v>
      </c>
      <c r="C19" s="1" t="s">
        <v>5</v>
      </c>
      <c r="D19" s="1">
        <v>1.36</v>
      </c>
      <c r="E19" s="1">
        <v>1.36</v>
      </c>
      <c r="F19" s="1">
        <v>0.75</v>
      </c>
      <c r="G19" s="1">
        <v>2.1</v>
      </c>
      <c r="H19" s="5">
        <f t="shared" si="0"/>
        <v>1.8496000000000004</v>
      </c>
      <c r="I19" s="2"/>
      <c r="K19" s="1">
        <v>6.04</v>
      </c>
      <c r="L19" s="2">
        <v>0.1</v>
      </c>
      <c r="M19" s="2">
        <v>2</v>
      </c>
      <c r="N19" s="2">
        <f t="shared" si="1"/>
        <v>1.2080000000000002</v>
      </c>
      <c r="O19" s="1">
        <v>3.34</v>
      </c>
      <c r="P19" s="2">
        <v>0.1</v>
      </c>
      <c r="Q19" s="2">
        <v>2</v>
      </c>
      <c r="R19" s="2">
        <f t="shared" si="2"/>
        <v>0.66800000000000004</v>
      </c>
      <c r="S19" s="2"/>
      <c r="T19" s="2"/>
    </row>
    <row r="20" spans="2:20" x14ac:dyDescent="0.3">
      <c r="B20" s="1">
        <v>15</v>
      </c>
      <c r="C20" s="1" t="s">
        <v>6</v>
      </c>
      <c r="D20" s="1">
        <v>1.38</v>
      </c>
      <c r="E20" s="1">
        <v>1.26</v>
      </c>
      <c r="F20" s="1">
        <v>0.75</v>
      </c>
      <c r="G20" s="1">
        <v>2.1</v>
      </c>
      <c r="H20" s="5">
        <f t="shared" si="0"/>
        <v>1.7387999999999999</v>
      </c>
      <c r="I20" s="2"/>
      <c r="K20" s="1">
        <v>2.09</v>
      </c>
      <c r="L20" s="2">
        <v>0.1</v>
      </c>
      <c r="M20" s="2">
        <v>2</v>
      </c>
      <c r="N20" s="2">
        <f t="shared" si="1"/>
        <v>0.41799999999999998</v>
      </c>
      <c r="O20" s="1">
        <v>1.8</v>
      </c>
      <c r="P20" s="2">
        <v>0.1</v>
      </c>
      <c r="Q20" s="2">
        <v>2</v>
      </c>
      <c r="R20" s="2">
        <f t="shared" si="2"/>
        <v>0.36000000000000004</v>
      </c>
      <c r="S20" s="2"/>
      <c r="T20" s="2"/>
    </row>
    <row r="21" spans="2:20" x14ac:dyDescent="0.3">
      <c r="B21" s="1">
        <v>16</v>
      </c>
      <c r="C21" s="1" t="s">
        <v>7</v>
      </c>
      <c r="D21" s="1">
        <v>1.38</v>
      </c>
      <c r="E21" s="1">
        <v>1.3</v>
      </c>
      <c r="F21" s="1">
        <v>0.75</v>
      </c>
      <c r="G21" s="1">
        <v>2.1</v>
      </c>
      <c r="H21" s="5">
        <f t="shared" si="0"/>
        <v>1.7939999999999998</v>
      </c>
      <c r="I21" s="2"/>
      <c r="K21" s="1">
        <v>2.08</v>
      </c>
      <c r="L21" s="2">
        <v>0.1</v>
      </c>
      <c r="M21" s="2">
        <v>2</v>
      </c>
      <c r="N21" s="2">
        <f t="shared" si="1"/>
        <v>0.41600000000000004</v>
      </c>
      <c r="O21" s="1">
        <v>1.83</v>
      </c>
      <c r="P21" s="2">
        <v>0.1</v>
      </c>
      <c r="Q21" s="2">
        <v>2</v>
      </c>
      <c r="R21" s="2">
        <f t="shared" si="2"/>
        <v>0.36600000000000005</v>
      </c>
      <c r="S21" s="2"/>
      <c r="T21" s="2"/>
    </row>
    <row r="22" spans="2:20" x14ac:dyDescent="0.3">
      <c r="B22" s="1">
        <v>17</v>
      </c>
      <c r="C22" s="1" t="s">
        <v>14</v>
      </c>
      <c r="D22" s="1">
        <v>1.82</v>
      </c>
      <c r="E22" s="1">
        <v>5.75</v>
      </c>
      <c r="F22" s="1">
        <v>1</v>
      </c>
      <c r="G22" s="1">
        <v>2.1</v>
      </c>
      <c r="H22" s="5">
        <f t="shared" si="0"/>
        <v>10.465</v>
      </c>
      <c r="I22" s="2">
        <f t="shared" si="3"/>
        <v>2.1</v>
      </c>
      <c r="K22" s="1">
        <v>2.08</v>
      </c>
      <c r="L22" s="2">
        <v>0.1</v>
      </c>
      <c r="M22" s="2">
        <v>2</v>
      </c>
      <c r="N22" s="2">
        <f t="shared" si="1"/>
        <v>0.41600000000000004</v>
      </c>
      <c r="O22" s="1">
        <v>1.82</v>
      </c>
      <c r="P22" s="2">
        <v>0.1</v>
      </c>
      <c r="Q22" s="2">
        <v>2</v>
      </c>
      <c r="R22" s="2">
        <f t="shared" si="2"/>
        <v>0.36400000000000005</v>
      </c>
      <c r="S22" s="2"/>
      <c r="T22" s="2"/>
    </row>
    <row r="23" spans="2:20" ht="28.8" x14ac:dyDescent="0.3">
      <c r="B23" s="1">
        <v>18</v>
      </c>
      <c r="C23" s="1" t="s">
        <v>15</v>
      </c>
      <c r="D23" s="1">
        <v>1.49</v>
      </c>
      <c r="E23" s="1">
        <v>1.8</v>
      </c>
      <c r="F23" s="1"/>
      <c r="G23" s="1">
        <v>2.1</v>
      </c>
      <c r="H23" s="5">
        <f t="shared" si="0"/>
        <v>2.6819999999999999</v>
      </c>
      <c r="I23" s="2"/>
      <c r="K23" s="1">
        <v>2.09</v>
      </c>
      <c r="L23" s="2">
        <v>0.1</v>
      </c>
      <c r="M23" s="2">
        <v>2</v>
      </c>
      <c r="N23" s="2">
        <f t="shared" si="1"/>
        <v>0.41799999999999998</v>
      </c>
      <c r="O23" s="1">
        <v>1.8</v>
      </c>
      <c r="P23" s="2">
        <v>0.1</v>
      </c>
      <c r="Q23" s="2">
        <v>2</v>
      </c>
      <c r="R23" s="2">
        <f t="shared" si="2"/>
        <v>0.36000000000000004</v>
      </c>
      <c r="S23" s="2"/>
      <c r="T23" s="2"/>
    </row>
    <row r="24" spans="2:20" x14ac:dyDescent="0.3">
      <c r="B24" s="1">
        <v>19</v>
      </c>
      <c r="C24" s="1" t="s">
        <v>16</v>
      </c>
      <c r="D24" s="1">
        <v>5.76</v>
      </c>
      <c r="E24" s="1">
        <v>6.95</v>
      </c>
      <c r="F24" s="1">
        <v>1.79</v>
      </c>
      <c r="G24" s="1">
        <v>2.14</v>
      </c>
      <c r="H24" s="5">
        <f t="shared" si="0"/>
        <v>40.031999999999996</v>
      </c>
      <c r="I24" s="2"/>
      <c r="K24" s="1">
        <v>1.26</v>
      </c>
      <c r="L24" s="2">
        <v>0.1</v>
      </c>
      <c r="M24" s="2">
        <v>2</v>
      </c>
      <c r="N24" s="2">
        <f t="shared" si="1"/>
        <v>0.252</v>
      </c>
      <c r="O24" s="1">
        <v>4.2</v>
      </c>
      <c r="P24" s="2">
        <v>0.1</v>
      </c>
      <c r="Q24" s="2">
        <v>2</v>
      </c>
      <c r="R24" s="2">
        <f t="shared" si="2"/>
        <v>0.84000000000000008</v>
      </c>
      <c r="S24" s="2"/>
      <c r="T24" s="2"/>
    </row>
    <row r="25" spans="2:20" x14ac:dyDescent="0.3">
      <c r="B25" s="1">
        <v>20</v>
      </c>
      <c r="C25" s="1" t="s">
        <v>17</v>
      </c>
      <c r="D25" s="1">
        <v>5.74</v>
      </c>
      <c r="E25" s="1">
        <v>6.94</v>
      </c>
      <c r="F25" s="1">
        <v>1.78</v>
      </c>
      <c r="G25" s="1">
        <v>2.1</v>
      </c>
      <c r="H25" s="5">
        <f t="shared" si="0"/>
        <v>39.835600000000007</v>
      </c>
      <c r="I25" s="2"/>
      <c r="K25" s="1">
        <v>5.72</v>
      </c>
      <c r="L25" s="2">
        <v>0.1</v>
      </c>
      <c r="M25" s="2">
        <v>2</v>
      </c>
      <c r="N25" s="2">
        <f t="shared" si="1"/>
        <v>1.1439999999999999</v>
      </c>
      <c r="O25" s="1">
        <v>1.6</v>
      </c>
      <c r="P25" s="2">
        <v>0.1</v>
      </c>
      <c r="Q25" s="2">
        <v>2</v>
      </c>
      <c r="R25" s="2">
        <f t="shared" si="2"/>
        <v>0.32000000000000006</v>
      </c>
      <c r="S25" s="2"/>
      <c r="T25" s="2"/>
    </row>
    <row r="26" spans="2:20" x14ac:dyDescent="0.3">
      <c r="B26" s="1">
        <v>21</v>
      </c>
      <c r="C26" s="1" t="s">
        <v>18</v>
      </c>
      <c r="D26" s="1">
        <v>5.77</v>
      </c>
      <c r="E26" s="1">
        <v>6.93</v>
      </c>
      <c r="F26" s="1">
        <v>1.78</v>
      </c>
      <c r="G26" s="1">
        <v>2.14</v>
      </c>
      <c r="H26" s="5">
        <f t="shared" si="0"/>
        <v>39.986099999999993</v>
      </c>
      <c r="I26" s="2"/>
      <c r="K26" s="1">
        <v>5.72</v>
      </c>
      <c r="L26" s="2">
        <v>0.1</v>
      </c>
      <c r="M26" s="2">
        <v>2</v>
      </c>
      <c r="N26" s="2">
        <f t="shared" si="1"/>
        <v>1.1439999999999999</v>
      </c>
      <c r="O26" s="1">
        <v>2.77</v>
      </c>
      <c r="P26" s="2">
        <v>0.1</v>
      </c>
      <c r="Q26" s="2">
        <v>2</v>
      </c>
      <c r="R26" s="2">
        <f t="shared" si="2"/>
        <v>0.55400000000000005</v>
      </c>
      <c r="S26" s="2"/>
      <c r="T26" s="2"/>
    </row>
    <row r="27" spans="2:20" x14ac:dyDescent="0.3">
      <c r="B27" s="1">
        <v>22</v>
      </c>
      <c r="C27" s="1" t="s">
        <v>19</v>
      </c>
      <c r="D27" s="1">
        <v>5.78</v>
      </c>
      <c r="E27" s="1">
        <v>6.98</v>
      </c>
      <c r="F27" s="1">
        <v>1.78</v>
      </c>
      <c r="G27" s="1">
        <v>2.14</v>
      </c>
      <c r="H27" s="5">
        <f t="shared" si="0"/>
        <v>40.344400000000007</v>
      </c>
      <c r="I27" s="2"/>
      <c r="K27" s="1">
        <v>5.7</v>
      </c>
      <c r="L27" s="2">
        <v>0.1</v>
      </c>
      <c r="M27" s="2">
        <v>2</v>
      </c>
      <c r="N27" s="2">
        <f t="shared" si="1"/>
        <v>1.1400000000000001</v>
      </c>
      <c r="O27" s="1">
        <v>2.02</v>
      </c>
      <c r="P27" s="2">
        <v>0.1</v>
      </c>
      <c r="Q27" s="2">
        <v>2</v>
      </c>
      <c r="R27" s="2">
        <f t="shared" si="2"/>
        <v>0.40400000000000003</v>
      </c>
      <c r="S27" s="2"/>
      <c r="T27" s="2"/>
    </row>
    <row r="28" spans="2:20" x14ac:dyDescent="0.3">
      <c r="B28" s="1">
        <v>23</v>
      </c>
      <c r="C28" s="1" t="s">
        <v>21</v>
      </c>
      <c r="D28" s="1">
        <v>5.74</v>
      </c>
      <c r="E28" s="1">
        <v>7.05</v>
      </c>
      <c r="F28" s="1">
        <v>1.79</v>
      </c>
      <c r="G28" s="1">
        <v>2.14</v>
      </c>
      <c r="H28" s="5">
        <f t="shared" si="0"/>
        <v>40.466999999999999</v>
      </c>
      <c r="I28" s="2"/>
      <c r="K28" s="1">
        <v>5.72</v>
      </c>
      <c r="L28" s="2">
        <v>0.1</v>
      </c>
      <c r="M28" s="2">
        <v>2</v>
      </c>
      <c r="N28" s="2">
        <f t="shared" si="1"/>
        <v>1.1439999999999999</v>
      </c>
      <c r="O28" s="1">
        <v>3.3</v>
      </c>
      <c r="P28" s="2">
        <v>0.1</v>
      </c>
      <c r="Q28" s="2">
        <v>2</v>
      </c>
      <c r="R28" s="2">
        <f t="shared" si="2"/>
        <v>0.66</v>
      </c>
      <c r="S28" s="2"/>
      <c r="T28" s="2"/>
    </row>
    <row r="29" spans="2:20" x14ac:dyDescent="0.3">
      <c r="B29" s="1">
        <v>24</v>
      </c>
      <c r="C29" s="1" t="s">
        <v>20</v>
      </c>
      <c r="D29" s="1">
        <v>5.75</v>
      </c>
      <c r="E29" s="1">
        <v>6.96</v>
      </c>
      <c r="F29" s="1">
        <v>1.78</v>
      </c>
      <c r="G29" s="1">
        <v>2.14</v>
      </c>
      <c r="H29" s="5">
        <f t="shared" si="0"/>
        <v>40.020000000000003</v>
      </c>
      <c r="I29" s="2"/>
      <c r="K29" s="1">
        <v>6.19</v>
      </c>
      <c r="L29" s="2">
        <v>0.1</v>
      </c>
      <c r="M29" s="2">
        <v>2</v>
      </c>
      <c r="N29" s="2">
        <f t="shared" si="1"/>
        <v>1.2380000000000002</v>
      </c>
      <c r="O29" s="1">
        <v>5.75</v>
      </c>
      <c r="P29" s="2">
        <v>0.1</v>
      </c>
      <c r="Q29" s="2">
        <v>2</v>
      </c>
      <c r="R29" s="2">
        <f t="shared" si="2"/>
        <v>1.1500000000000001</v>
      </c>
      <c r="S29" s="2"/>
      <c r="T29" s="2"/>
    </row>
    <row r="30" spans="2:20" x14ac:dyDescent="0.3">
      <c r="B30" s="1">
        <v>25</v>
      </c>
      <c r="C30" s="1" t="s">
        <v>22</v>
      </c>
      <c r="D30" s="1">
        <v>5.72</v>
      </c>
      <c r="E30" s="1">
        <v>5.16</v>
      </c>
      <c r="F30" s="1">
        <v>1.19</v>
      </c>
      <c r="G30" s="1">
        <v>2.15</v>
      </c>
      <c r="H30" s="5">
        <f t="shared" si="0"/>
        <v>29.5152</v>
      </c>
      <c r="I30" s="2">
        <f t="shared" si="3"/>
        <v>2.5585</v>
      </c>
      <c r="K30" s="1">
        <v>1.8</v>
      </c>
      <c r="L30" s="2">
        <v>0.1</v>
      </c>
      <c r="M30" s="2">
        <v>2</v>
      </c>
      <c r="N30" s="2">
        <f t="shared" si="1"/>
        <v>0.36000000000000004</v>
      </c>
      <c r="O30" s="1">
        <v>2.91</v>
      </c>
      <c r="P30" s="2">
        <v>0.1</v>
      </c>
      <c r="Q30" s="2">
        <v>2</v>
      </c>
      <c r="R30" s="2">
        <f t="shared" si="2"/>
        <v>0.58200000000000007</v>
      </c>
      <c r="S30" s="2"/>
      <c r="T30" s="2"/>
    </row>
    <row r="31" spans="2:20" x14ac:dyDescent="0.3">
      <c r="B31" s="1">
        <v>26</v>
      </c>
      <c r="C31" s="1" t="s">
        <v>23</v>
      </c>
      <c r="D31" s="1">
        <v>1.41</v>
      </c>
      <c r="E31" s="1">
        <v>1.6</v>
      </c>
      <c r="F31" s="1">
        <v>0.75</v>
      </c>
      <c r="G31" s="1">
        <v>2.14</v>
      </c>
      <c r="H31" s="5">
        <f t="shared" si="0"/>
        <v>2.2559999999999998</v>
      </c>
      <c r="I31" s="2"/>
      <c r="K31" s="1">
        <v>1.8</v>
      </c>
      <c r="L31" s="2">
        <v>0.1</v>
      </c>
      <c r="M31" s="2">
        <v>2</v>
      </c>
      <c r="N31" s="2">
        <f t="shared" si="1"/>
        <v>0.36000000000000004</v>
      </c>
      <c r="O31" s="1">
        <v>5.75</v>
      </c>
      <c r="P31" s="2">
        <v>0.1</v>
      </c>
      <c r="Q31" s="2">
        <v>2</v>
      </c>
      <c r="R31" s="2">
        <f t="shared" si="2"/>
        <v>1.1500000000000001</v>
      </c>
      <c r="S31" s="2"/>
      <c r="T31" s="2"/>
    </row>
    <row r="32" spans="2:20" x14ac:dyDescent="0.3">
      <c r="B32" s="1">
        <v>27</v>
      </c>
      <c r="C32" s="1" t="s">
        <v>24</v>
      </c>
      <c r="D32" s="1">
        <v>5.78</v>
      </c>
      <c r="E32" s="1">
        <v>5.17</v>
      </c>
      <c r="F32" s="1">
        <v>1.18</v>
      </c>
      <c r="G32" s="1">
        <v>2.13</v>
      </c>
      <c r="H32" s="5">
        <f t="shared" si="0"/>
        <v>29.8826</v>
      </c>
      <c r="I32" s="2">
        <f t="shared" si="3"/>
        <v>2.5133999999999999</v>
      </c>
      <c r="K32" s="2"/>
      <c r="L32" s="2"/>
      <c r="M32" s="2"/>
      <c r="N32" s="2">
        <f>SUM(N6:N31)</f>
        <v>25.215599999999991</v>
      </c>
      <c r="O32" s="2"/>
      <c r="P32" s="2"/>
      <c r="Q32" s="2"/>
      <c r="R32" s="2">
        <f>SUM(R6:R31)</f>
        <v>21.341799999999996</v>
      </c>
      <c r="S32" s="2"/>
      <c r="T32" s="2">
        <f>N32+R32</f>
        <v>46.557399999999987</v>
      </c>
    </row>
    <row r="33" spans="2:23" x14ac:dyDescent="0.3">
      <c r="B33" s="1">
        <v>28</v>
      </c>
      <c r="C33" s="1" t="s">
        <v>25</v>
      </c>
      <c r="D33" s="1">
        <v>1.42</v>
      </c>
      <c r="E33" s="1">
        <v>1.47</v>
      </c>
      <c r="F33" s="1">
        <v>0.78</v>
      </c>
      <c r="G33" s="1">
        <v>2.14</v>
      </c>
      <c r="H33" s="5">
        <f t="shared" si="0"/>
        <v>2.0873999999999997</v>
      </c>
      <c r="I33" s="2"/>
    </row>
    <row r="34" spans="2:23" x14ac:dyDescent="0.3">
      <c r="B34" s="1">
        <v>29</v>
      </c>
      <c r="C34" s="1" t="s">
        <v>26</v>
      </c>
      <c r="D34" s="1">
        <v>3</v>
      </c>
      <c r="E34" s="1">
        <v>2.9470000000000001</v>
      </c>
      <c r="F34" s="1">
        <v>0.99</v>
      </c>
      <c r="G34" s="1">
        <v>2.15</v>
      </c>
      <c r="H34" s="5">
        <f t="shared" si="0"/>
        <v>8.8410000000000011</v>
      </c>
      <c r="I34" s="2">
        <f t="shared" si="3"/>
        <v>2.1284999999999998</v>
      </c>
    </row>
    <row r="35" spans="2:23" x14ac:dyDescent="0.3">
      <c r="B35" s="1">
        <v>30</v>
      </c>
      <c r="C35" s="1" t="s">
        <v>27</v>
      </c>
      <c r="D35" s="1">
        <v>5.66</v>
      </c>
      <c r="E35" s="1">
        <v>5.75</v>
      </c>
      <c r="F35" s="1">
        <v>1</v>
      </c>
      <c r="G35" s="1">
        <v>2.1</v>
      </c>
      <c r="H35" s="5">
        <f t="shared" si="0"/>
        <v>32.545000000000002</v>
      </c>
      <c r="I35" s="2">
        <f t="shared" si="3"/>
        <v>2.1</v>
      </c>
    </row>
    <row r="36" spans="2:23" x14ac:dyDescent="0.3">
      <c r="B36" s="1">
        <v>31</v>
      </c>
      <c r="C36" s="1" t="s">
        <v>28</v>
      </c>
      <c r="D36" s="1">
        <v>7.75</v>
      </c>
      <c r="E36" s="1">
        <v>5.74</v>
      </c>
      <c r="F36" s="1">
        <v>1.5</v>
      </c>
      <c r="G36" s="1">
        <v>2.149</v>
      </c>
      <c r="H36" s="5">
        <f t="shared" si="0"/>
        <v>44.484999999999999</v>
      </c>
      <c r="I36" s="2">
        <f t="shared" si="3"/>
        <v>3.2235</v>
      </c>
      <c r="L36" s="28" t="s">
        <v>87</v>
      </c>
      <c r="M36" s="28"/>
      <c r="N36" s="28"/>
      <c r="O36" s="28"/>
      <c r="P36" s="28"/>
      <c r="Q36" s="28"/>
    </row>
    <row r="37" spans="2:23" x14ac:dyDescent="0.3">
      <c r="B37" s="1">
        <v>32</v>
      </c>
      <c r="C37" s="1" t="s">
        <v>29</v>
      </c>
      <c r="D37" s="1">
        <v>4.57</v>
      </c>
      <c r="E37" s="1">
        <v>1.81</v>
      </c>
      <c r="F37" s="1">
        <v>0.76500000000000001</v>
      </c>
      <c r="G37" s="1">
        <v>2.1480000000000001</v>
      </c>
      <c r="H37" s="5">
        <f t="shared" si="0"/>
        <v>8.2717000000000009</v>
      </c>
      <c r="I37" s="2">
        <f t="shared" si="3"/>
        <v>1.6432200000000001</v>
      </c>
      <c r="L37" s="2">
        <f>27-8.8-2.9</f>
        <v>15.299999999999999</v>
      </c>
      <c r="M37" s="2">
        <v>2.9</v>
      </c>
      <c r="N37" s="2">
        <v>0.1</v>
      </c>
      <c r="O37" s="2">
        <v>2</v>
      </c>
      <c r="P37" s="2">
        <f>L37*M37</f>
        <v>44.37</v>
      </c>
      <c r="Q37" s="2">
        <f>L37*N37*O37</f>
        <v>3.06</v>
      </c>
    </row>
    <row r="38" spans="2:23" x14ac:dyDescent="0.3">
      <c r="B38" s="1">
        <v>33</v>
      </c>
      <c r="C38" s="1" t="s">
        <v>30</v>
      </c>
      <c r="D38" s="1">
        <v>4.57</v>
      </c>
      <c r="E38" s="1">
        <v>3.83</v>
      </c>
      <c r="F38" s="1">
        <v>0.97</v>
      </c>
      <c r="G38" s="1">
        <v>2.15</v>
      </c>
      <c r="H38" s="5">
        <f t="shared" si="0"/>
        <v>17.5031</v>
      </c>
      <c r="I38" s="2">
        <f t="shared" si="3"/>
        <v>2.0854999999999997</v>
      </c>
      <c r="L38" s="2">
        <v>6</v>
      </c>
      <c r="M38" s="2">
        <v>2.9</v>
      </c>
      <c r="N38" s="2">
        <v>0.1</v>
      </c>
      <c r="O38" s="2">
        <v>2</v>
      </c>
      <c r="P38" s="2">
        <f>L38*M38</f>
        <v>17.399999999999999</v>
      </c>
      <c r="Q38" s="2">
        <f>L38*N38*O38</f>
        <v>1.2000000000000002</v>
      </c>
    </row>
    <row r="39" spans="2:23" x14ac:dyDescent="0.3">
      <c r="B39" s="1">
        <v>34</v>
      </c>
      <c r="C39" s="1" t="s">
        <v>31</v>
      </c>
      <c r="D39" s="1"/>
      <c r="E39" s="1"/>
      <c r="F39" s="1"/>
      <c r="G39" s="1">
        <v>2.1</v>
      </c>
      <c r="H39" s="5">
        <f t="shared" si="0"/>
        <v>0</v>
      </c>
      <c r="I39" s="2">
        <f t="shared" si="3"/>
        <v>0</v>
      </c>
      <c r="L39" s="2"/>
      <c r="M39" s="2"/>
      <c r="N39" s="2"/>
      <c r="O39" s="2"/>
      <c r="P39" s="2">
        <f>SUM(P37:P38)</f>
        <v>61.769999999999996</v>
      </c>
      <c r="Q39" s="2">
        <f>SUM(Q37:Q38)</f>
        <v>4.26</v>
      </c>
    </row>
    <row r="40" spans="2:23" x14ac:dyDescent="0.3">
      <c r="B40" s="1">
        <v>35</v>
      </c>
      <c r="C40" s="1" t="s">
        <v>14</v>
      </c>
      <c r="D40" s="1">
        <v>10.74</v>
      </c>
      <c r="E40" s="1">
        <v>1.72</v>
      </c>
      <c r="F40" s="1">
        <v>1.99</v>
      </c>
      <c r="G40" s="1">
        <v>2.1</v>
      </c>
      <c r="H40" s="5">
        <f t="shared" si="0"/>
        <v>18.472799999999999</v>
      </c>
      <c r="I40" s="2">
        <f t="shared" si="3"/>
        <v>4.1790000000000003</v>
      </c>
    </row>
    <row r="41" spans="2:23" x14ac:dyDescent="0.3">
      <c r="B41" s="1">
        <v>36</v>
      </c>
      <c r="C41" s="1" t="s">
        <v>4</v>
      </c>
      <c r="D41" s="1">
        <v>1.54</v>
      </c>
      <c r="E41" s="1">
        <v>1.5</v>
      </c>
      <c r="F41" s="1">
        <v>0.78</v>
      </c>
      <c r="G41" s="1">
        <v>2.1</v>
      </c>
      <c r="H41" s="5">
        <f t="shared" si="0"/>
        <v>2.31</v>
      </c>
      <c r="I41" s="2"/>
      <c r="O41" s="2"/>
      <c r="P41" s="28" t="s">
        <v>84</v>
      </c>
      <c r="Q41" s="28"/>
      <c r="R41" s="28"/>
      <c r="S41" s="28"/>
      <c r="T41" s="28"/>
      <c r="U41" s="2"/>
      <c r="V41" s="2"/>
      <c r="W41" s="2"/>
    </row>
    <row r="42" spans="2:23" x14ac:dyDescent="0.3">
      <c r="B42" s="1">
        <v>37</v>
      </c>
      <c r="C42" s="1" t="s">
        <v>5</v>
      </c>
      <c r="D42" s="1">
        <v>1.51</v>
      </c>
      <c r="E42" s="1">
        <v>1.51</v>
      </c>
      <c r="F42" s="1">
        <v>0.79</v>
      </c>
      <c r="G42" s="1">
        <v>2.1</v>
      </c>
      <c r="H42" s="5">
        <f t="shared" si="0"/>
        <v>2.2801</v>
      </c>
      <c r="I42" s="2"/>
      <c r="O42" s="2" t="s">
        <v>76</v>
      </c>
      <c r="P42" s="1">
        <v>1.0900000000000001</v>
      </c>
      <c r="Q42" s="1">
        <v>2</v>
      </c>
      <c r="R42" s="1">
        <v>2.1</v>
      </c>
      <c r="S42" s="2">
        <f>P42*Q42*R42</f>
        <v>4.5780000000000003</v>
      </c>
      <c r="T42" s="1">
        <v>5.25</v>
      </c>
      <c r="U42" s="1">
        <v>2</v>
      </c>
      <c r="V42" s="1">
        <v>2.1</v>
      </c>
      <c r="W42" s="2">
        <f>T42*U42*V42</f>
        <v>22.05</v>
      </c>
    </row>
    <row r="43" spans="2:23" x14ac:dyDescent="0.3">
      <c r="B43" s="1">
        <v>38</v>
      </c>
      <c r="C43" s="1" t="s">
        <v>6</v>
      </c>
      <c r="D43" s="1">
        <v>1.45</v>
      </c>
      <c r="E43" s="1">
        <v>1.56</v>
      </c>
      <c r="F43" s="1">
        <v>0.8</v>
      </c>
      <c r="G43" s="1">
        <v>2.1</v>
      </c>
      <c r="H43" s="5">
        <f t="shared" si="0"/>
        <v>2.262</v>
      </c>
      <c r="I43" s="2"/>
      <c r="O43" s="2"/>
      <c r="P43" s="1">
        <v>5.78</v>
      </c>
      <c r="Q43" s="1">
        <v>2</v>
      </c>
      <c r="R43" s="1">
        <v>2.1</v>
      </c>
      <c r="S43" s="2">
        <f t="shared" ref="S43:S47" si="4">P43*Q43*R43</f>
        <v>24.276000000000003</v>
      </c>
      <c r="T43" s="1">
        <v>1.65</v>
      </c>
      <c r="U43" s="1">
        <v>2</v>
      </c>
      <c r="V43" s="1">
        <v>2.1</v>
      </c>
      <c r="W43" s="2">
        <f t="shared" ref="W43:W47" si="5">T43*U43*V43</f>
        <v>6.93</v>
      </c>
    </row>
    <row r="44" spans="2:23" x14ac:dyDescent="0.3">
      <c r="B44" s="1">
        <v>39</v>
      </c>
      <c r="C44" s="1" t="s">
        <v>32</v>
      </c>
      <c r="D44" s="1">
        <v>5.91</v>
      </c>
      <c r="E44" s="1">
        <v>3.29</v>
      </c>
      <c r="F44" s="1">
        <v>1.79</v>
      </c>
      <c r="G44" s="1">
        <v>2.14</v>
      </c>
      <c r="H44" s="5">
        <f t="shared" si="0"/>
        <v>19.443899999999999</v>
      </c>
      <c r="I44" s="2"/>
      <c r="O44" s="2"/>
      <c r="P44" s="1">
        <v>1.254</v>
      </c>
      <c r="Q44" s="1">
        <v>2</v>
      </c>
      <c r="R44" s="1">
        <v>2.1</v>
      </c>
      <c r="S44" s="2">
        <f t="shared" si="4"/>
        <v>5.2667999999999999</v>
      </c>
      <c r="T44" s="1">
        <v>1.5</v>
      </c>
      <c r="U44" s="1">
        <v>2</v>
      </c>
      <c r="V44" s="1">
        <v>2.1</v>
      </c>
      <c r="W44" s="2">
        <f t="shared" si="5"/>
        <v>6.3000000000000007</v>
      </c>
    </row>
    <row r="45" spans="2:23" x14ac:dyDescent="0.3">
      <c r="B45" s="1">
        <v>40</v>
      </c>
      <c r="C45" s="1" t="s">
        <v>33</v>
      </c>
      <c r="D45" s="1">
        <v>5.77</v>
      </c>
      <c r="E45" s="1">
        <v>5.27</v>
      </c>
      <c r="F45" s="1">
        <v>1.79</v>
      </c>
      <c r="G45" s="1">
        <v>2.14</v>
      </c>
      <c r="H45" s="5">
        <f t="shared" si="0"/>
        <v>30.407899999999994</v>
      </c>
      <c r="I45" s="2"/>
      <c r="O45" s="2"/>
      <c r="P45" s="1">
        <v>1.37</v>
      </c>
      <c r="Q45" s="1">
        <v>2</v>
      </c>
      <c r="R45" s="1">
        <v>2.1</v>
      </c>
      <c r="S45" s="2">
        <f t="shared" si="4"/>
        <v>5.7540000000000004</v>
      </c>
      <c r="T45" s="1">
        <v>1.5</v>
      </c>
      <c r="U45" s="1">
        <v>2</v>
      </c>
      <c r="V45" s="1">
        <v>2.1</v>
      </c>
      <c r="W45" s="2">
        <f t="shared" si="5"/>
        <v>6.3000000000000007</v>
      </c>
    </row>
    <row r="46" spans="2:23" x14ac:dyDescent="0.3">
      <c r="B46" s="1">
        <v>41</v>
      </c>
      <c r="C46" s="1" t="s">
        <v>34</v>
      </c>
      <c r="D46" s="1">
        <v>5.75</v>
      </c>
      <c r="E46" s="1">
        <v>5.17</v>
      </c>
      <c r="F46" s="1">
        <v>1.79</v>
      </c>
      <c r="G46" s="1">
        <v>2.13</v>
      </c>
      <c r="H46" s="5">
        <f t="shared" si="0"/>
        <v>29.727499999999999</v>
      </c>
      <c r="I46" s="2"/>
      <c r="O46" s="2"/>
      <c r="P46" s="1">
        <v>1.41</v>
      </c>
      <c r="Q46" s="1">
        <v>2</v>
      </c>
      <c r="R46" s="1">
        <v>2.1</v>
      </c>
      <c r="S46" s="2">
        <f t="shared" si="4"/>
        <v>5.9219999999999997</v>
      </c>
      <c r="T46" s="1">
        <v>1.5</v>
      </c>
      <c r="U46" s="1">
        <v>2</v>
      </c>
      <c r="V46" s="1">
        <v>2.1</v>
      </c>
      <c r="W46" s="2">
        <f t="shared" si="5"/>
        <v>6.3000000000000007</v>
      </c>
    </row>
    <row r="47" spans="2:23" x14ac:dyDescent="0.3">
      <c r="B47" s="1">
        <v>42</v>
      </c>
      <c r="C47" s="1" t="s">
        <v>35</v>
      </c>
      <c r="D47" s="1">
        <v>5.72</v>
      </c>
      <c r="E47" s="1">
        <v>14.15</v>
      </c>
      <c r="F47" s="1">
        <v>1.1399999999999999</v>
      </c>
      <c r="G47" s="1">
        <v>2.13</v>
      </c>
      <c r="H47" s="5">
        <f t="shared" si="0"/>
        <v>80.938000000000002</v>
      </c>
      <c r="I47" s="2">
        <f t="shared" si="3"/>
        <v>2.4281999999999995</v>
      </c>
      <c r="J47" s="4">
        <v>1.4950000000000001</v>
      </c>
      <c r="K47">
        <f>J47*G47</f>
        <v>3.1843500000000002</v>
      </c>
      <c r="O47" s="2"/>
      <c r="P47" s="1">
        <v>1.41</v>
      </c>
      <c r="Q47" s="1">
        <v>2</v>
      </c>
      <c r="R47" s="1">
        <v>2.1</v>
      </c>
      <c r="S47" s="2">
        <f t="shared" si="4"/>
        <v>5.9219999999999997</v>
      </c>
      <c r="T47" s="1">
        <v>1.5</v>
      </c>
      <c r="U47" s="1">
        <v>2</v>
      </c>
      <c r="V47" s="1">
        <v>2.1</v>
      </c>
      <c r="W47" s="2">
        <f t="shared" si="5"/>
        <v>6.3000000000000007</v>
      </c>
    </row>
    <row r="48" spans="2:23" x14ac:dyDescent="0.3">
      <c r="B48" s="1">
        <v>43</v>
      </c>
      <c r="C48" s="1" t="s">
        <v>92</v>
      </c>
      <c r="D48" s="1">
        <v>5.73</v>
      </c>
      <c r="E48" s="1">
        <v>8.85</v>
      </c>
      <c r="F48" s="1">
        <v>1.48</v>
      </c>
      <c r="G48" s="1">
        <v>2.13</v>
      </c>
      <c r="H48" s="5">
        <f t="shared" si="0"/>
        <v>50.710500000000003</v>
      </c>
      <c r="I48" s="2">
        <f t="shared" si="3"/>
        <v>3.1523999999999996</v>
      </c>
      <c r="J48" s="4"/>
      <c r="O48" s="2" t="s">
        <v>77</v>
      </c>
      <c r="P48" s="1">
        <v>1.3759999999999999</v>
      </c>
      <c r="Q48" s="1">
        <v>2</v>
      </c>
      <c r="R48" s="1">
        <v>2.1</v>
      </c>
      <c r="S48" s="2">
        <f t="shared" ref="S48:S66" si="6">P48*Q48*R48</f>
        <v>5.7791999999999994</v>
      </c>
      <c r="T48" s="1">
        <v>1.43</v>
      </c>
      <c r="U48" s="1">
        <v>2</v>
      </c>
      <c r="V48" s="1">
        <v>2.1</v>
      </c>
      <c r="W48" s="2">
        <f t="shared" ref="W48:W66" si="7">T48*U48*V48</f>
        <v>6.0060000000000002</v>
      </c>
    </row>
    <row r="49" spans="2:23" x14ac:dyDescent="0.3">
      <c r="B49" s="1">
        <v>44</v>
      </c>
      <c r="C49" s="1" t="s">
        <v>36</v>
      </c>
      <c r="D49" s="1">
        <v>6.04</v>
      </c>
      <c r="E49" s="1">
        <v>3.34</v>
      </c>
      <c r="F49" s="1">
        <v>1</v>
      </c>
      <c r="G49" s="1">
        <v>2.13</v>
      </c>
      <c r="H49" s="5">
        <f t="shared" si="0"/>
        <v>20.1736</v>
      </c>
      <c r="I49" s="2">
        <f t="shared" si="3"/>
        <v>2.13</v>
      </c>
      <c r="O49" s="2"/>
      <c r="P49" s="1">
        <v>1.36</v>
      </c>
      <c r="Q49" s="1">
        <v>2</v>
      </c>
      <c r="R49" s="1">
        <v>2.1</v>
      </c>
      <c r="S49" s="2">
        <f t="shared" si="6"/>
        <v>5.7120000000000006</v>
      </c>
      <c r="T49" s="1">
        <v>1.36</v>
      </c>
      <c r="U49" s="1">
        <v>2</v>
      </c>
      <c r="V49" s="1">
        <v>2.1</v>
      </c>
      <c r="W49" s="2">
        <f t="shared" si="7"/>
        <v>5.7120000000000006</v>
      </c>
    </row>
    <row r="50" spans="2:23" x14ac:dyDescent="0.3">
      <c r="B50" s="1">
        <v>45</v>
      </c>
      <c r="C50" s="1" t="s">
        <v>37</v>
      </c>
      <c r="D50" s="1">
        <v>1.4</v>
      </c>
      <c r="E50" s="1">
        <v>1.6</v>
      </c>
      <c r="F50" s="1">
        <v>0.77</v>
      </c>
      <c r="G50" s="1">
        <v>2.1</v>
      </c>
      <c r="H50" s="5">
        <f t="shared" si="0"/>
        <v>2.2399999999999998</v>
      </c>
      <c r="I50" s="2"/>
      <c r="O50" s="2"/>
      <c r="P50" s="1">
        <v>1.38</v>
      </c>
      <c r="Q50" s="1">
        <v>2</v>
      </c>
      <c r="R50" s="1">
        <v>2.1</v>
      </c>
      <c r="S50" s="2">
        <f t="shared" si="6"/>
        <v>5.7959999999999994</v>
      </c>
      <c r="T50" s="1">
        <v>1.26</v>
      </c>
      <c r="U50" s="1">
        <v>2</v>
      </c>
      <c r="V50" s="1">
        <v>2.1</v>
      </c>
      <c r="W50" s="2">
        <f t="shared" si="7"/>
        <v>5.2920000000000007</v>
      </c>
    </row>
    <row r="51" spans="2:23" x14ac:dyDescent="0.3">
      <c r="B51" s="1">
        <v>46</v>
      </c>
      <c r="C51" s="1" t="s">
        <v>58</v>
      </c>
      <c r="D51" s="1">
        <v>2.09</v>
      </c>
      <c r="E51" s="1">
        <v>1.8</v>
      </c>
      <c r="F51" s="1">
        <v>1</v>
      </c>
      <c r="G51" s="1">
        <v>2.1</v>
      </c>
      <c r="H51" s="5">
        <f t="shared" si="0"/>
        <v>3.762</v>
      </c>
      <c r="I51" s="2">
        <f t="shared" si="3"/>
        <v>2.1</v>
      </c>
      <c r="O51" s="2"/>
      <c r="P51" s="1">
        <v>1.38</v>
      </c>
      <c r="Q51" s="1">
        <v>2</v>
      </c>
      <c r="R51" s="1">
        <v>2.1</v>
      </c>
      <c r="S51" s="2">
        <f t="shared" si="6"/>
        <v>5.7959999999999994</v>
      </c>
      <c r="T51" s="1">
        <v>1.3</v>
      </c>
      <c r="U51" s="1">
        <v>2</v>
      </c>
      <c r="V51" s="1">
        <v>2.1</v>
      </c>
      <c r="W51" s="2">
        <f t="shared" si="7"/>
        <v>5.4600000000000009</v>
      </c>
    </row>
    <row r="52" spans="2:23" x14ac:dyDescent="0.3">
      <c r="B52" s="1">
        <v>47</v>
      </c>
      <c r="C52" s="1" t="s">
        <v>38</v>
      </c>
      <c r="D52" s="1">
        <v>2.08</v>
      </c>
      <c r="E52" s="1">
        <v>1.83</v>
      </c>
      <c r="F52" s="1">
        <v>0.98</v>
      </c>
      <c r="G52" s="1">
        <v>2.1</v>
      </c>
      <c r="H52" s="5">
        <f t="shared" si="0"/>
        <v>3.8064000000000004</v>
      </c>
      <c r="I52" s="2">
        <f t="shared" si="3"/>
        <v>2.0579999999999998</v>
      </c>
      <c r="K52" s="2" t="s">
        <v>75</v>
      </c>
      <c r="L52" s="2">
        <f>8.166+7.35+2.256+2.087+6.852+2.24+2.27+2.24+7.516+9.537+10.465+8.6+12.175</f>
        <v>81.753999999999991</v>
      </c>
      <c r="O52" s="2"/>
      <c r="P52" s="1">
        <v>1.82</v>
      </c>
      <c r="Q52" s="1">
        <v>2</v>
      </c>
      <c r="R52" s="1">
        <v>2.1</v>
      </c>
      <c r="S52" s="2">
        <f t="shared" si="6"/>
        <v>7.644000000000001</v>
      </c>
      <c r="T52" s="1">
        <v>5.75</v>
      </c>
      <c r="U52" s="1">
        <v>2</v>
      </c>
      <c r="V52" s="1">
        <v>2.1</v>
      </c>
      <c r="W52" s="2">
        <f t="shared" si="7"/>
        <v>24.150000000000002</v>
      </c>
    </row>
    <row r="53" spans="2:23" x14ac:dyDescent="0.3">
      <c r="B53" s="1">
        <v>48</v>
      </c>
      <c r="C53" s="1" t="s">
        <v>39</v>
      </c>
      <c r="D53" s="1">
        <v>2.08</v>
      </c>
      <c r="E53" s="1">
        <v>1.82</v>
      </c>
      <c r="F53" s="1">
        <v>1</v>
      </c>
      <c r="G53" s="1">
        <v>2.1</v>
      </c>
      <c r="H53" s="5">
        <f t="shared" si="0"/>
        <v>3.7856000000000001</v>
      </c>
      <c r="I53" s="2">
        <f t="shared" si="3"/>
        <v>2.1</v>
      </c>
      <c r="O53" s="2" t="s">
        <v>78</v>
      </c>
      <c r="P53" s="1">
        <v>1.41</v>
      </c>
      <c r="Q53" s="1">
        <v>2</v>
      </c>
      <c r="R53" s="1">
        <v>2.1</v>
      </c>
      <c r="S53" s="2">
        <f t="shared" si="6"/>
        <v>5.9219999999999997</v>
      </c>
      <c r="T53" s="1">
        <v>1.6</v>
      </c>
      <c r="U53" s="1">
        <v>2</v>
      </c>
      <c r="V53" s="1">
        <v>2.1</v>
      </c>
      <c r="W53" s="2">
        <f t="shared" si="7"/>
        <v>6.7200000000000006</v>
      </c>
    </row>
    <row r="54" spans="2:23" x14ac:dyDescent="0.3">
      <c r="B54" s="1">
        <v>49</v>
      </c>
      <c r="C54" s="1" t="s">
        <v>40</v>
      </c>
      <c r="D54" s="1">
        <v>2.09</v>
      </c>
      <c r="E54" s="1">
        <v>1.8</v>
      </c>
      <c r="F54" s="1">
        <v>1</v>
      </c>
      <c r="G54" s="1">
        <v>2.1</v>
      </c>
      <c r="H54" s="5">
        <f t="shared" si="0"/>
        <v>3.762</v>
      </c>
      <c r="I54" s="2">
        <f t="shared" si="3"/>
        <v>2.1</v>
      </c>
      <c r="O54" s="2" t="s">
        <v>79</v>
      </c>
      <c r="P54" s="1">
        <v>1.42</v>
      </c>
      <c r="Q54" s="1">
        <v>2</v>
      </c>
      <c r="R54" s="1">
        <v>2.1</v>
      </c>
      <c r="S54" s="2">
        <f t="shared" si="6"/>
        <v>5.9639999999999995</v>
      </c>
      <c r="T54" s="1">
        <v>1.47</v>
      </c>
      <c r="U54" s="1">
        <v>2</v>
      </c>
      <c r="V54" s="1">
        <v>2.1</v>
      </c>
      <c r="W54" s="2">
        <f t="shared" si="7"/>
        <v>6.1740000000000004</v>
      </c>
    </row>
    <row r="55" spans="2:23" x14ac:dyDescent="0.3">
      <c r="B55" s="1">
        <v>50</v>
      </c>
      <c r="C55" s="1" t="s">
        <v>41</v>
      </c>
      <c r="D55" s="1">
        <v>1.26</v>
      </c>
      <c r="E55" s="1">
        <v>4.2</v>
      </c>
      <c r="F55" s="1">
        <v>1.27</v>
      </c>
      <c r="G55" s="1">
        <v>2.1</v>
      </c>
      <c r="H55" s="5">
        <f t="shared" si="0"/>
        <v>5.2920000000000007</v>
      </c>
      <c r="I55" s="2">
        <f t="shared" si="3"/>
        <v>2.6670000000000003</v>
      </c>
      <c r="O55" s="2" t="s">
        <v>73</v>
      </c>
      <c r="P55" s="1">
        <v>10.74</v>
      </c>
      <c r="Q55" s="1">
        <v>2</v>
      </c>
      <c r="R55" s="1">
        <v>2.1</v>
      </c>
      <c r="S55" s="2">
        <f t="shared" si="6"/>
        <v>45.108000000000004</v>
      </c>
      <c r="T55" s="1">
        <v>1.72</v>
      </c>
      <c r="U55" s="1">
        <v>2</v>
      </c>
      <c r="V55" s="1">
        <v>2.1</v>
      </c>
      <c r="W55" s="2">
        <f t="shared" si="7"/>
        <v>7.2240000000000002</v>
      </c>
    </row>
    <row r="56" spans="2:23" x14ac:dyDescent="0.3">
      <c r="B56" s="1">
        <v>51</v>
      </c>
      <c r="C56" s="1" t="s">
        <v>42</v>
      </c>
      <c r="D56" s="1">
        <v>5.72</v>
      </c>
      <c r="E56" s="1">
        <v>1.6</v>
      </c>
      <c r="F56" s="1">
        <v>1</v>
      </c>
      <c r="G56" s="1">
        <v>2.1</v>
      </c>
      <c r="H56" s="5">
        <f t="shared" si="0"/>
        <v>9.1519999999999992</v>
      </c>
      <c r="I56" s="2">
        <f t="shared" si="3"/>
        <v>2.1</v>
      </c>
      <c r="O56" s="2"/>
      <c r="P56" s="1">
        <v>1.54</v>
      </c>
      <c r="Q56" s="1">
        <v>2</v>
      </c>
      <c r="R56" s="1">
        <v>2.1</v>
      </c>
      <c r="S56" s="2">
        <f t="shared" si="6"/>
        <v>6.4680000000000009</v>
      </c>
      <c r="T56" s="1">
        <v>1.5</v>
      </c>
      <c r="U56" s="1">
        <v>2</v>
      </c>
      <c r="V56" s="1">
        <v>2.1</v>
      </c>
      <c r="W56" s="2">
        <f t="shared" si="7"/>
        <v>6.3000000000000007</v>
      </c>
    </row>
    <row r="57" spans="2:23" x14ac:dyDescent="0.3">
      <c r="B57" s="1">
        <v>52</v>
      </c>
      <c r="C57" s="1" t="s">
        <v>43</v>
      </c>
      <c r="D57" s="1">
        <v>5.72</v>
      </c>
      <c r="E57" s="1">
        <v>2.77</v>
      </c>
      <c r="F57" s="1">
        <v>1</v>
      </c>
      <c r="G57" s="1">
        <v>2.1</v>
      </c>
      <c r="H57" s="5">
        <f t="shared" si="0"/>
        <v>15.8444</v>
      </c>
      <c r="I57" s="2">
        <f t="shared" si="3"/>
        <v>2.1</v>
      </c>
      <c r="O57" s="2"/>
      <c r="P57" s="1">
        <v>1.51</v>
      </c>
      <c r="Q57" s="1">
        <v>2</v>
      </c>
      <c r="R57" s="1">
        <v>2.1</v>
      </c>
      <c r="S57" s="2">
        <f t="shared" si="6"/>
        <v>6.3420000000000005</v>
      </c>
      <c r="T57" s="1">
        <v>1.51</v>
      </c>
      <c r="U57" s="1">
        <v>2</v>
      </c>
      <c r="V57" s="1">
        <v>2.1</v>
      </c>
      <c r="W57" s="2">
        <f t="shared" si="7"/>
        <v>6.3420000000000005</v>
      </c>
    </row>
    <row r="58" spans="2:23" x14ac:dyDescent="0.3">
      <c r="B58" s="1">
        <v>53</v>
      </c>
      <c r="C58" s="1" t="s">
        <v>44</v>
      </c>
      <c r="D58" s="1">
        <v>1.61</v>
      </c>
      <c r="E58" s="1">
        <v>1.41</v>
      </c>
      <c r="F58" s="1">
        <v>0.8</v>
      </c>
      <c r="G58" s="1">
        <v>2.1</v>
      </c>
      <c r="H58" s="5">
        <f t="shared" si="0"/>
        <v>2.2701000000000002</v>
      </c>
      <c r="I58" s="2"/>
      <c r="O58" s="2"/>
      <c r="P58" s="1">
        <v>1.45</v>
      </c>
      <c r="Q58" s="1">
        <v>2</v>
      </c>
      <c r="R58" s="1">
        <v>2.1</v>
      </c>
      <c r="S58" s="2">
        <f t="shared" si="6"/>
        <v>6.09</v>
      </c>
      <c r="T58" s="1">
        <v>1.56</v>
      </c>
      <c r="U58" s="1">
        <v>2</v>
      </c>
      <c r="V58" s="1">
        <v>2.1</v>
      </c>
      <c r="W58" s="2">
        <f t="shared" si="7"/>
        <v>6.5520000000000005</v>
      </c>
    </row>
    <row r="59" spans="2:23" x14ac:dyDescent="0.3">
      <c r="B59" s="1">
        <v>54</v>
      </c>
      <c r="C59" s="1" t="s">
        <v>45</v>
      </c>
      <c r="D59" s="1">
        <v>5.7</v>
      </c>
      <c r="E59" s="1">
        <v>2.02</v>
      </c>
      <c r="F59" s="1">
        <v>1</v>
      </c>
      <c r="G59" s="1">
        <v>2.1</v>
      </c>
      <c r="H59" s="5">
        <f t="shared" si="0"/>
        <v>11.514000000000001</v>
      </c>
      <c r="I59" s="2">
        <f t="shared" si="3"/>
        <v>2.1</v>
      </c>
      <c r="O59" s="2" t="s">
        <v>80</v>
      </c>
      <c r="P59" s="1">
        <v>1.4</v>
      </c>
      <c r="Q59" s="1">
        <v>2</v>
      </c>
      <c r="R59" s="1">
        <v>2.1</v>
      </c>
      <c r="S59" s="2">
        <f t="shared" si="6"/>
        <v>5.88</v>
      </c>
      <c r="T59" s="1">
        <v>1.6</v>
      </c>
      <c r="U59" s="1">
        <v>2</v>
      </c>
      <c r="V59" s="1">
        <v>2.1</v>
      </c>
      <c r="W59" s="2">
        <f t="shared" si="7"/>
        <v>6.7200000000000006</v>
      </c>
    </row>
    <row r="60" spans="2:23" x14ac:dyDescent="0.3">
      <c r="B60" s="1">
        <v>55</v>
      </c>
      <c r="C60" s="1" t="s">
        <v>46</v>
      </c>
      <c r="D60" s="1">
        <v>5.72</v>
      </c>
      <c r="E60" s="1">
        <v>3.3</v>
      </c>
      <c r="F60" s="1">
        <v>1</v>
      </c>
      <c r="G60" s="1">
        <v>2.1</v>
      </c>
      <c r="H60" s="5">
        <f t="shared" si="0"/>
        <v>18.875999999999998</v>
      </c>
      <c r="I60" s="2">
        <f>G60*F60</f>
        <v>2.1</v>
      </c>
      <c r="K60" s="2" t="s">
        <v>71</v>
      </c>
      <c r="L60" s="5">
        <f>I80+J73+Q78+T32+P39+Q39</f>
        <v>952.57773599999962</v>
      </c>
      <c r="O60" s="2" t="s">
        <v>81</v>
      </c>
      <c r="P60" s="1">
        <v>1.61</v>
      </c>
      <c r="Q60" s="1">
        <v>2</v>
      </c>
      <c r="R60" s="1">
        <v>2.1</v>
      </c>
      <c r="S60" s="2">
        <f t="shared" si="6"/>
        <v>6.7620000000000005</v>
      </c>
      <c r="T60" s="1">
        <v>1.41</v>
      </c>
      <c r="U60" s="1">
        <v>2</v>
      </c>
      <c r="V60" s="1">
        <v>2.1</v>
      </c>
      <c r="W60" s="2">
        <f t="shared" si="7"/>
        <v>5.9219999999999997</v>
      </c>
    </row>
    <row r="61" spans="2:23" x14ac:dyDescent="0.3">
      <c r="B61" s="1">
        <v>56</v>
      </c>
      <c r="C61" s="1" t="s">
        <v>47</v>
      </c>
      <c r="D61" s="1">
        <v>1.6</v>
      </c>
      <c r="E61" s="1">
        <v>1.4</v>
      </c>
      <c r="F61" s="1">
        <v>0.8</v>
      </c>
      <c r="G61" s="1">
        <v>2.1</v>
      </c>
      <c r="H61" s="5">
        <f t="shared" si="0"/>
        <v>2.2399999999999998</v>
      </c>
      <c r="I61" s="2"/>
      <c r="K61" s="2" t="s">
        <v>72</v>
      </c>
      <c r="L61" s="5">
        <f>G80+J72+P39</f>
        <v>1171.3253359999997</v>
      </c>
      <c r="O61" s="2" t="s">
        <v>82</v>
      </c>
      <c r="P61" s="1">
        <v>1.6</v>
      </c>
      <c r="Q61" s="1">
        <v>2</v>
      </c>
      <c r="R61" s="1">
        <v>2.1</v>
      </c>
      <c r="S61" s="2">
        <f t="shared" si="6"/>
        <v>6.7200000000000006</v>
      </c>
      <c r="T61" s="1">
        <v>1.4</v>
      </c>
      <c r="U61" s="1">
        <v>2</v>
      </c>
      <c r="V61" s="1">
        <v>2.1</v>
      </c>
      <c r="W61" s="2">
        <f t="shared" si="7"/>
        <v>5.88</v>
      </c>
    </row>
    <row r="62" spans="2:23" x14ac:dyDescent="0.3">
      <c r="B62" s="1">
        <v>57</v>
      </c>
      <c r="C62" s="1" t="s">
        <v>48</v>
      </c>
      <c r="D62" s="1">
        <v>6.19</v>
      </c>
      <c r="E62" s="1">
        <v>5.75</v>
      </c>
      <c r="F62" s="1">
        <v>1.5</v>
      </c>
      <c r="G62" s="1">
        <v>2.1</v>
      </c>
      <c r="H62" s="5">
        <f t="shared" si="0"/>
        <v>35.592500000000001</v>
      </c>
      <c r="I62" s="2">
        <f t="shared" si="3"/>
        <v>3.1500000000000004</v>
      </c>
      <c r="O62" s="2" t="s">
        <v>83</v>
      </c>
      <c r="P62" s="1">
        <v>2.11</v>
      </c>
      <c r="Q62" s="1">
        <v>2</v>
      </c>
      <c r="R62" s="1">
        <v>2.1</v>
      </c>
      <c r="S62" s="2">
        <f t="shared" si="6"/>
        <v>8.8620000000000001</v>
      </c>
      <c r="T62" s="1">
        <v>5.77</v>
      </c>
      <c r="U62" s="1">
        <v>2</v>
      </c>
      <c r="V62" s="1">
        <v>2.1</v>
      </c>
      <c r="W62" s="2">
        <f t="shared" si="7"/>
        <v>24.233999999999998</v>
      </c>
    </row>
    <row r="63" spans="2:23" x14ac:dyDescent="0.3">
      <c r="B63" s="1">
        <v>58</v>
      </c>
      <c r="C63" s="1" t="s">
        <v>49</v>
      </c>
      <c r="D63" s="1">
        <v>1.8</v>
      </c>
      <c r="E63" s="1">
        <v>2.91</v>
      </c>
      <c r="F63" s="1">
        <v>0.76</v>
      </c>
      <c r="G63" s="1">
        <v>2.1</v>
      </c>
      <c r="H63" s="5">
        <f t="shared" si="0"/>
        <v>5.2380000000000004</v>
      </c>
      <c r="I63" s="2">
        <f t="shared" si="3"/>
        <v>1.5960000000000001</v>
      </c>
      <c r="O63" s="2"/>
      <c r="P63" s="1">
        <v>1.4</v>
      </c>
      <c r="Q63" s="1">
        <v>2</v>
      </c>
      <c r="R63" s="1">
        <v>2.1</v>
      </c>
      <c r="S63" s="2">
        <f t="shared" si="6"/>
        <v>5.88</v>
      </c>
      <c r="T63" s="1">
        <v>1.33</v>
      </c>
      <c r="U63" s="1">
        <v>2</v>
      </c>
      <c r="V63" s="1">
        <v>2.1</v>
      </c>
      <c r="W63" s="2">
        <f t="shared" si="7"/>
        <v>5.5860000000000003</v>
      </c>
    </row>
    <row r="64" spans="2:23" x14ac:dyDescent="0.3">
      <c r="B64" s="1">
        <v>59</v>
      </c>
      <c r="C64" s="1" t="s">
        <v>50</v>
      </c>
      <c r="D64" s="1">
        <v>1.8</v>
      </c>
      <c r="E64" s="1">
        <v>5.75</v>
      </c>
      <c r="F64" s="1">
        <v>0.76</v>
      </c>
      <c r="G64" s="1">
        <v>2.1</v>
      </c>
      <c r="H64" s="5">
        <f t="shared" si="0"/>
        <v>10.35</v>
      </c>
      <c r="I64" s="2">
        <f t="shared" si="3"/>
        <v>1.5960000000000001</v>
      </c>
      <c r="O64" s="2"/>
      <c r="P64" s="1">
        <v>1.38</v>
      </c>
      <c r="Q64" s="1">
        <v>2</v>
      </c>
      <c r="R64" s="1">
        <v>2.1</v>
      </c>
      <c r="S64" s="2">
        <f t="shared" si="6"/>
        <v>5.7959999999999994</v>
      </c>
      <c r="T64" s="1">
        <v>1.49</v>
      </c>
      <c r="U64" s="1">
        <v>2</v>
      </c>
      <c r="V64" s="1">
        <v>2.1</v>
      </c>
      <c r="W64" s="2">
        <f t="shared" si="7"/>
        <v>6.258</v>
      </c>
    </row>
    <row r="65" spans="2:23" x14ac:dyDescent="0.3">
      <c r="B65" s="1">
        <v>60</v>
      </c>
      <c r="C65" s="1" t="s">
        <v>51</v>
      </c>
      <c r="D65" s="1"/>
      <c r="E65" s="1"/>
      <c r="F65" s="1"/>
      <c r="G65" s="1">
        <v>2.1</v>
      </c>
      <c r="H65" s="5">
        <f t="shared" si="0"/>
        <v>0</v>
      </c>
      <c r="I65" s="2">
        <f t="shared" si="3"/>
        <v>0</v>
      </c>
      <c r="K65" s="11"/>
      <c r="O65" s="2"/>
      <c r="P65" s="1">
        <v>1.4</v>
      </c>
      <c r="Q65" s="1">
        <v>2</v>
      </c>
      <c r="R65" s="1">
        <v>2.1</v>
      </c>
      <c r="S65" s="2">
        <f t="shared" si="6"/>
        <v>5.88</v>
      </c>
      <c r="T65" s="1">
        <v>1.27</v>
      </c>
      <c r="U65" s="1">
        <v>2</v>
      </c>
      <c r="V65" s="1">
        <v>2.1</v>
      </c>
      <c r="W65" s="2">
        <f t="shared" si="7"/>
        <v>5.3340000000000005</v>
      </c>
    </row>
    <row r="66" spans="2:23" x14ac:dyDescent="0.3">
      <c r="B66" s="1">
        <v>61</v>
      </c>
      <c r="C66" s="1" t="s">
        <v>14</v>
      </c>
      <c r="D66" s="1">
        <v>2.11</v>
      </c>
      <c r="E66" s="1">
        <v>5.77</v>
      </c>
      <c r="F66" s="1">
        <v>1</v>
      </c>
      <c r="G66" s="1">
        <v>2.1</v>
      </c>
      <c r="H66" s="5">
        <f t="shared" si="0"/>
        <v>12.174699999999998</v>
      </c>
      <c r="I66" s="2">
        <f t="shared" si="3"/>
        <v>2.1</v>
      </c>
      <c r="O66" s="2"/>
      <c r="P66" s="1">
        <v>1.4</v>
      </c>
      <c r="Q66" s="1">
        <v>2</v>
      </c>
      <c r="R66" s="1">
        <v>2.1</v>
      </c>
      <c r="S66" s="2">
        <f t="shared" si="6"/>
        <v>5.88</v>
      </c>
      <c r="T66" s="1">
        <v>1.3</v>
      </c>
      <c r="U66" s="1">
        <v>2</v>
      </c>
      <c r="V66" s="1">
        <v>2.1</v>
      </c>
      <c r="W66" s="2">
        <f t="shared" si="7"/>
        <v>5.4600000000000009</v>
      </c>
    </row>
    <row r="67" spans="2:23" x14ac:dyDescent="0.3">
      <c r="B67" s="1">
        <v>62</v>
      </c>
      <c r="C67" s="1" t="s">
        <v>52</v>
      </c>
      <c r="D67" s="1">
        <v>1.4</v>
      </c>
      <c r="E67" s="1">
        <v>1.33</v>
      </c>
      <c r="F67" s="1">
        <v>0.75</v>
      </c>
      <c r="G67" s="1">
        <v>2.1</v>
      </c>
      <c r="H67" s="5">
        <f t="shared" si="0"/>
        <v>1.8619999999999999</v>
      </c>
      <c r="I67" s="2"/>
      <c r="O67" s="2"/>
      <c r="P67" s="2"/>
      <c r="Q67" s="2"/>
      <c r="R67" s="2"/>
      <c r="S67" s="2">
        <f>SUM(S42:S66)</f>
        <v>209.99999999999997</v>
      </c>
      <c r="T67" s="2"/>
      <c r="U67" s="2"/>
      <c r="V67" s="2"/>
      <c r="W67" s="2">
        <f>SUM(W42:W66)</f>
        <v>205.50600000000006</v>
      </c>
    </row>
    <row r="68" spans="2:23" x14ac:dyDescent="0.3">
      <c r="B68" s="1">
        <v>63</v>
      </c>
      <c r="C68" s="1" t="s">
        <v>5</v>
      </c>
      <c r="D68" s="1">
        <v>1.38</v>
      </c>
      <c r="E68" s="1">
        <v>1.49</v>
      </c>
      <c r="F68" s="1">
        <v>0.75</v>
      </c>
      <c r="G68" s="1">
        <v>2.1</v>
      </c>
      <c r="H68" s="5">
        <f t="shared" si="0"/>
        <v>2.0562</v>
      </c>
      <c r="I68" s="2"/>
      <c r="O68" s="2" t="s">
        <v>90</v>
      </c>
      <c r="P68" s="2">
        <f>8.4+8.4+1.605+1.669+9.156+1.617+1.68+1.68+8.4</f>
        <v>42.607000000000006</v>
      </c>
      <c r="Q68" s="2"/>
      <c r="R68" s="2"/>
      <c r="S68" s="2"/>
      <c r="T68" s="2" t="s">
        <v>85</v>
      </c>
      <c r="U68" s="2">
        <f>S67+W67</f>
        <v>415.50600000000003</v>
      </c>
      <c r="V68" s="2" t="s">
        <v>91</v>
      </c>
      <c r="W68" s="6">
        <f>U68-P68</f>
        <v>372.899</v>
      </c>
    </row>
    <row r="69" spans="2:23" x14ac:dyDescent="0.3">
      <c r="B69" s="1">
        <v>64</v>
      </c>
      <c r="C69" s="1" t="s">
        <v>6</v>
      </c>
      <c r="D69" s="1">
        <v>1.4</v>
      </c>
      <c r="E69" s="1">
        <v>1.27</v>
      </c>
      <c r="F69" s="1">
        <v>0.75</v>
      </c>
      <c r="G69" s="1">
        <v>2.1</v>
      </c>
      <c r="H69" s="5">
        <f t="shared" si="0"/>
        <v>1.7779999999999998</v>
      </c>
      <c r="I69" s="2"/>
    </row>
    <row r="70" spans="2:23" x14ac:dyDescent="0.3">
      <c r="B70" s="1">
        <v>65</v>
      </c>
      <c r="C70" s="1" t="s">
        <v>7</v>
      </c>
      <c r="D70" s="1">
        <v>1.4</v>
      </c>
      <c r="E70" s="1">
        <v>1.3</v>
      </c>
      <c r="F70" s="1">
        <v>0.75</v>
      </c>
      <c r="G70" s="1">
        <v>2.1</v>
      </c>
      <c r="H70" s="5">
        <f t="shared" si="0"/>
        <v>1.8199999999999998</v>
      </c>
      <c r="I70" s="2"/>
    </row>
    <row r="71" spans="2:23" x14ac:dyDescent="0.3">
      <c r="B71" s="1">
        <v>66</v>
      </c>
      <c r="C71" s="1" t="s">
        <v>68</v>
      </c>
      <c r="D71" s="1">
        <v>6</v>
      </c>
      <c r="E71" s="2"/>
      <c r="F71" s="2"/>
      <c r="G71" s="2"/>
      <c r="H71" s="2">
        <f t="shared" si="0"/>
        <v>0</v>
      </c>
      <c r="M71" s="29" t="s">
        <v>88</v>
      </c>
      <c r="N71" s="1">
        <v>15</v>
      </c>
      <c r="O71" s="3">
        <v>0.1</v>
      </c>
      <c r="P71" s="2">
        <v>2</v>
      </c>
      <c r="Q71" s="2">
        <f>N71*O71*P71</f>
        <v>3</v>
      </c>
    </row>
    <row r="72" spans="2:23" x14ac:dyDescent="0.3">
      <c r="B72" s="31" t="s">
        <v>69</v>
      </c>
      <c r="C72" s="32"/>
      <c r="D72" s="32"/>
      <c r="E72" s="32"/>
      <c r="F72" s="32"/>
      <c r="G72" s="33"/>
      <c r="H72" s="5">
        <f>SUM(H6:H71)</f>
        <v>1056.0053359999997</v>
      </c>
      <c r="J72" s="5">
        <f>H72-240.68-79.58</f>
        <v>735.74533599999961</v>
      </c>
      <c r="M72" s="29"/>
      <c r="N72" s="3"/>
      <c r="O72" s="1"/>
      <c r="P72" s="2">
        <v>2</v>
      </c>
      <c r="Q72" s="2">
        <f t="shared" ref="Q72:Q77" si="8">N72*O72*P72</f>
        <v>0</v>
      </c>
      <c r="S72" s="27" t="s">
        <v>74</v>
      </c>
      <c r="T72" s="27"/>
    </row>
    <row r="73" spans="2:23" x14ac:dyDescent="0.3">
      <c r="B73" s="1">
        <v>67</v>
      </c>
      <c r="C73" s="1" t="s">
        <v>61</v>
      </c>
      <c r="D73" s="1">
        <v>15</v>
      </c>
      <c r="E73" s="3">
        <v>1</v>
      </c>
      <c r="F73" s="3">
        <v>2.9</v>
      </c>
      <c r="G73" s="2">
        <f>D73*E73*F73</f>
        <v>43.5</v>
      </c>
      <c r="H73" s="5">
        <f>G73*2</f>
        <v>87</v>
      </c>
      <c r="J73" s="5">
        <f>J72-19.69-2.27-2.24-25.325-2.08-2.25-17.81-23.42</f>
        <v>640.66033599999957</v>
      </c>
      <c r="M73" s="29"/>
      <c r="N73" s="1">
        <v>21.8</v>
      </c>
      <c r="O73" s="3">
        <v>0.1</v>
      </c>
      <c r="P73" s="2">
        <v>2</v>
      </c>
      <c r="Q73" s="2">
        <f t="shared" si="8"/>
        <v>4.3600000000000003</v>
      </c>
      <c r="S73" s="1">
        <v>0.75</v>
      </c>
      <c r="T73" s="1">
        <v>2.1</v>
      </c>
    </row>
    <row r="74" spans="2:23" x14ac:dyDescent="0.3">
      <c r="B74" s="1">
        <v>68</v>
      </c>
      <c r="C74" s="1" t="s">
        <v>62</v>
      </c>
      <c r="D74" s="3">
        <v>1</v>
      </c>
      <c r="E74" s="1">
        <v>28.5</v>
      </c>
      <c r="F74" s="3">
        <v>2.9</v>
      </c>
      <c r="G74" s="2">
        <f t="shared" ref="G74:G79" si="9">D74*E74*F74</f>
        <v>82.649999999999991</v>
      </c>
      <c r="H74" s="5">
        <f t="shared" ref="H74:H79" si="10">G74*2</f>
        <v>165.29999999999998</v>
      </c>
      <c r="M74" s="29"/>
      <c r="N74" s="1"/>
      <c r="O74" s="3"/>
      <c r="P74" s="2">
        <v>2</v>
      </c>
      <c r="Q74" s="2">
        <f t="shared" si="8"/>
        <v>0</v>
      </c>
      <c r="S74" s="1">
        <v>0.75</v>
      </c>
      <c r="T74" s="1">
        <v>2.1</v>
      </c>
    </row>
    <row r="75" spans="2:23" x14ac:dyDescent="0.3">
      <c r="B75" s="1">
        <v>69</v>
      </c>
      <c r="C75" s="1" t="s">
        <v>63</v>
      </c>
      <c r="D75" s="1">
        <v>21.8</v>
      </c>
      <c r="E75" s="3">
        <v>1</v>
      </c>
      <c r="F75" s="3">
        <v>2.9</v>
      </c>
      <c r="G75" s="2">
        <f t="shared" si="9"/>
        <v>63.22</v>
      </c>
      <c r="H75" s="5">
        <f t="shared" si="10"/>
        <v>126.44</v>
      </c>
      <c r="M75" s="29"/>
      <c r="N75" s="3"/>
      <c r="O75" s="3"/>
      <c r="P75" s="2">
        <v>2</v>
      </c>
      <c r="Q75" s="2">
        <f t="shared" si="8"/>
        <v>0</v>
      </c>
      <c r="S75" s="1">
        <v>0.75</v>
      </c>
      <c r="T75" s="1">
        <v>2.1</v>
      </c>
    </row>
    <row r="76" spans="2:23" x14ac:dyDescent="0.3">
      <c r="B76" s="1">
        <v>70</v>
      </c>
      <c r="C76" s="1" t="s">
        <v>64</v>
      </c>
      <c r="D76" s="1">
        <v>18</v>
      </c>
      <c r="E76" s="3">
        <v>1</v>
      </c>
      <c r="F76" s="3">
        <v>2.9</v>
      </c>
      <c r="G76" s="2">
        <f t="shared" si="9"/>
        <v>52.199999999999996</v>
      </c>
      <c r="H76" s="5">
        <f t="shared" si="10"/>
        <v>104.39999999999999</v>
      </c>
      <c r="M76" s="29"/>
      <c r="N76" s="1">
        <v>11.7</v>
      </c>
      <c r="O76" s="3">
        <v>0.1</v>
      </c>
      <c r="P76" s="2">
        <v>2</v>
      </c>
      <c r="Q76" s="2">
        <f t="shared" si="8"/>
        <v>2.34</v>
      </c>
      <c r="S76" s="1">
        <v>0.75</v>
      </c>
      <c r="T76" s="1">
        <v>2.1</v>
      </c>
    </row>
    <row r="77" spans="2:23" x14ac:dyDescent="0.3">
      <c r="B77" s="1">
        <v>71</v>
      </c>
      <c r="C77" s="1" t="s">
        <v>65</v>
      </c>
      <c r="D77" s="1">
        <v>1</v>
      </c>
      <c r="E77" s="3">
        <v>18.100000000000001</v>
      </c>
      <c r="F77" s="3">
        <v>2.9</v>
      </c>
      <c r="G77" s="2">
        <f t="shared" si="9"/>
        <v>52.49</v>
      </c>
      <c r="H77" s="5">
        <f t="shared" si="10"/>
        <v>104.98</v>
      </c>
      <c r="M77" s="29"/>
      <c r="N77" s="3">
        <v>0.1</v>
      </c>
      <c r="O77" s="3">
        <v>15.8</v>
      </c>
      <c r="P77" s="2">
        <v>2</v>
      </c>
      <c r="Q77" s="2">
        <f t="shared" si="8"/>
        <v>3.16</v>
      </c>
      <c r="S77" s="1">
        <v>0.75</v>
      </c>
      <c r="T77" s="1">
        <v>2.1</v>
      </c>
    </row>
    <row r="78" spans="2:23" x14ac:dyDescent="0.3">
      <c r="B78" s="1">
        <v>72</v>
      </c>
      <c r="C78" s="1" t="s">
        <v>66</v>
      </c>
      <c r="D78" s="1">
        <v>11.7</v>
      </c>
      <c r="E78" s="3">
        <v>1</v>
      </c>
      <c r="F78" s="3">
        <v>2.9</v>
      </c>
      <c r="G78" s="2">
        <f t="shared" si="9"/>
        <v>33.93</v>
      </c>
      <c r="H78" s="5">
        <f t="shared" si="10"/>
        <v>67.86</v>
      </c>
      <c r="M78" s="29"/>
      <c r="N78" s="2"/>
      <c r="O78" s="2"/>
      <c r="P78" s="2"/>
      <c r="Q78" s="2">
        <f>SUM(Q71:Q77)</f>
        <v>12.86</v>
      </c>
      <c r="S78" s="1"/>
      <c r="T78" s="1">
        <v>2.1</v>
      </c>
    </row>
    <row r="79" spans="2:23" x14ac:dyDescent="0.3">
      <c r="B79" s="1">
        <v>73</v>
      </c>
      <c r="C79" s="1" t="s">
        <v>67</v>
      </c>
      <c r="D79" s="3">
        <v>1</v>
      </c>
      <c r="E79" s="3">
        <v>15.8</v>
      </c>
      <c r="F79" s="3">
        <v>2.9</v>
      </c>
      <c r="G79" s="2">
        <f t="shared" si="9"/>
        <v>45.82</v>
      </c>
      <c r="H79" s="5">
        <f t="shared" si="10"/>
        <v>91.64</v>
      </c>
    </row>
    <row r="80" spans="2:23" x14ac:dyDescent="0.3">
      <c r="G80" s="2">
        <f>SUM(G73:G79)</f>
        <v>373.81</v>
      </c>
      <c r="H80" s="5">
        <f>SUM(H73:H79)</f>
        <v>747.62</v>
      </c>
      <c r="I80" s="5">
        <f>G80-G74-G76-G77</f>
        <v>186.47000000000003</v>
      </c>
    </row>
    <row r="82" spans="3:16" x14ac:dyDescent="0.3">
      <c r="N82" s="28" t="s">
        <v>100</v>
      </c>
      <c r="O82" s="28"/>
      <c r="P82" s="2">
        <f>3.185+6.302+3.154+2.558+2.513+11.18+5.58+3.184+8.538+6.867+4.2+6.342</f>
        <v>63.603000000000002</v>
      </c>
    </row>
    <row r="83" spans="3:16" x14ac:dyDescent="0.3">
      <c r="D83" s="28" t="s">
        <v>94</v>
      </c>
      <c r="E83" s="28"/>
      <c r="F83" s="28"/>
      <c r="G83" s="28"/>
      <c r="H83" s="28"/>
      <c r="I83" s="28"/>
      <c r="J83" s="28"/>
      <c r="K83" s="28"/>
    </row>
    <row r="84" spans="3:16" x14ac:dyDescent="0.3">
      <c r="D84" s="1">
        <v>5.72</v>
      </c>
      <c r="E84" s="2">
        <v>1.5</v>
      </c>
      <c r="F84" s="2">
        <v>2</v>
      </c>
      <c r="G84" s="2">
        <f>D84*E84*F84</f>
        <v>17.16</v>
      </c>
      <c r="H84" s="1">
        <v>14.15</v>
      </c>
      <c r="I84" s="2">
        <v>1.5</v>
      </c>
      <c r="J84" s="2">
        <v>2</v>
      </c>
      <c r="K84" s="2">
        <f>H84*I84*J84</f>
        <v>42.45</v>
      </c>
    </row>
    <row r="85" spans="3:16" x14ac:dyDescent="0.3">
      <c r="D85" s="1">
        <v>10.62</v>
      </c>
      <c r="E85" s="2">
        <v>1.5</v>
      </c>
      <c r="F85" s="2">
        <v>2</v>
      </c>
      <c r="G85" s="2">
        <f t="shared" ref="G85:G87" si="11">D85*E85*F85</f>
        <v>31.86</v>
      </c>
      <c r="H85" s="1">
        <v>5.75</v>
      </c>
      <c r="I85" s="2">
        <v>1.5</v>
      </c>
      <c r="J85" s="2">
        <v>2</v>
      </c>
      <c r="K85" s="2">
        <f t="shared" ref="K85:K87" si="12">H85*I85*J85</f>
        <v>17.25</v>
      </c>
    </row>
    <row r="86" spans="3:16" x14ac:dyDescent="0.3">
      <c r="D86" s="1">
        <v>14.29</v>
      </c>
      <c r="E86" s="2">
        <v>1.5</v>
      </c>
      <c r="F86" s="2">
        <v>2</v>
      </c>
      <c r="G86" s="2">
        <f t="shared" si="11"/>
        <v>42.87</v>
      </c>
      <c r="H86" s="1">
        <v>5.72</v>
      </c>
      <c r="I86" s="2">
        <v>1.5</v>
      </c>
      <c r="J86" s="2">
        <v>2</v>
      </c>
      <c r="K86" s="2">
        <f t="shared" si="12"/>
        <v>17.16</v>
      </c>
    </row>
    <row r="87" spans="3:16" x14ac:dyDescent="0.3">
      <c r="D87" s="1">
        <v>5.73</v>
      </c>
      <c r="E87" s="2">
        <v>1.5</v>
      </c>
      <c r="F87" s="2">
        <v>2</v>
      </c>
      <c r="G87" s="2">
        <f t="shared" si="11"/>
        <v>17.190000000000001</v>
      </c>
      <c r="H87" s="1">
        <v>8.85</v>
      </c>
      <c r="I87" s="2">
        <v>1.5</v>
      </c>
      <c r="J87" s="2">
        <v>2</v>
      </c>
      <c r="K87" s="2">
        <f t="shared" si="12"/>
        <v>26.549999999999997</v>
      </c>
    </row>
    <row r="88" spans="3:16" x14ac:dyDescent="0.3">
      <c r="D88" s="2" t="s">
        <v>90</v>
      </c>
      <c r="E88" s="2">
        <f>3.152+2.428+3.184+3.156+3.154+3.148</f>
        <v>18.222000000000001</v>
      </c>
      <c r="F88" s="2"/>
      <c r="G88" s="2">
        <f>SUM(G84:G87)</f>
        <v>109.07999999999998</v>
      </c>
      <c r="H88" s="2"/>
      <c r="I88" s="2"/>
      <c r="J88" s="2"/>
      <c r="K88" s="2">
        <f>SUM(K84:K87)</f>
        <v>103.41</v>
      </c>
    </row>
    <row r="89" spans="3:16" x14ac:dyDescent="0.3">
      <c r="D89" s="2"/>
      <c r="E89" s="2"/>
      <c r="F89" s="2"/>
      <c r="G89" s="2"/>
      <c r="H89" s="2" t="s">
        <v>93</v>
      </c>
      <c r="I89" s="2">
        <f>G88+K88-E88</f>
        <v>194.26799999999997</v>
      </c>
      <c r="J89" s="2"/>
      <c r="K89" s="2"/>
    </row>
    <row r="91" spans="3:16" x14ac:dyDescent="0.3">
      <c r="C91" s="2" t="s">
        <v>95</v>
      </c>
      <c r="D91" s="1">
        <v>15</v>
      </c>
      <c r="E91" s="3">
        <v>1</v>
      </c>
      <c r="F91" s="2">
        <v>2</v>
      </c>
      <c r="G91" s="2">
        <v>1.5</v>
      </c>
      <c r="H91" s="2">
        <f>D91*E91*F91*G91</f>
        <v>45</v>
      </c>
    </row>
    <row r="92" spans="3:16" x14ac:dyDescent="0.3">
      <c r="C92" s="2"/>
      <c r="D92" s="3"/>
      <c r="E92" s="1"/>
      <c r="F92" s="2"/>
      <c r="G92" s="2"/>
      <c r="H92" s="2">
        <f t="shared" ref="H92:H99" si="13">D92*E92*F92*G92</f>
        <v>0</v>
      </c>
      <c r="K92" s="2" t="s">
        <v>99</v>
      </c>
      <c r="L92" s="2">
        <v>9.89</v>
      </c>
      <c r="M92" s="2">
        <v>2.9</v>
      </c>
      <c r="N92" s="2">
        <f>L92*M92</f>
        <v>28.681000000000001</v>
      </c>
    </row>
    <row r="93" spans="3:16" x14ac:dyDescent="0.3">
      <c r="C93" s="2"/>
      <c r="D93" s="1">
        <v>21.8</v>
      </c>
      <c r="E93" s="3">
        <v>1</v>
      </c>
      <c r="F93" s="2">
        <v>2</v>
      </c>
      <c r="G93" s="2">
        <v>1.5</v>
      </c>
      <c r="H93" s="2">
        <f t="shared" si="13"/>
        <v>65.400000000000006</v>
      </c>
      <c r="K93" s="2"/>
      <c r="L93" s="2">
        <v>6</v>
      </c>
      <c r="M93" s="2">
        <v>2.9</v>
      </c>
      <c r="N93" s="2">
        <f t="shared" ref="N93:N95" si="14">L93*M93</f>
        <v>17.399999999999999</v>
      </c>
    </row>
    <row r="94" spans="3:16" x14ac:dyDescent="0.3">
      <c r="C94" s="2" t="s">
        <v>96</v>
      </c>
      <c r="D94" s="2">
        <f>27-8.8-2.9</f>
        <v>15.299999999999999</v>
      </c>
      <c r="E94" s="3">
        <v>1</v>
      </c>
      <c r="F94" s="2">
        <v>2</v>
      </c>
      <c r="G94" s="2">
        <v>1.5</v>
      </c>
      <c r="H94" s="2">
        <f t="shared" si="13"/>
        <v>45.9</v>
      </c>
      <c r="K94" s="2"/>
      <c r="L94" s="2">
        <v>5.25</v>
      </c>
      <c r="M94" s="2">
        <v>1.0900000000000001</v>
      </c>
      <c r="N94" s="2">
        <f t="shared" si="14"/>
        <v>5.7225000000000001</v>
      </c>
    </row>
    <row r="95" spans="3:16" x14ac:dyDescent="0.3">
      <c r="C95" s="2" t="s">
        <v>96</v>
      </c>
      <c r="D95" s="2">
        <v>6</v>
      </c>
      <c r="E95" s="3">
        <v>1</v>
      </c>
      <c r="F95" s="2">
        <v>2</v>
      </c>
      <c r="G95" s="2">
        <v>1.5</v>
      </c>
      <c r="H95" s="2">
        <f t="shared" si="13"/>
        <v>18</v>
      </c>
      <c r="K95" s="2"/>
      <c r="L95" s="2">
        <v>5.74</v>
      </c>
      <c r="M95" s="2">
        <v>1.72</v>
      </c>
      <c r="N95" s="2">
        <f t="shared" si="14"/>
        <v>9.8727999999999998</v>
      </c>
    </row>
    <row r="96" spans="3:16" x14ac:dyDescent="0.3">
      <c r="C96" s="2"/>
      <c r="D96" s="1">
        <v>11.7</v>
      </c>
      <c r="E96" s="3">
        <v>1</v>
      </c>
      <c r="F96" s="2">
        <v>2</v>
      </c>
      <c r="G96" s="2">
        <v>1.5</v>
      </c>
      <c r="H96" s="2">
        <f t="shared" si="13"/>
        <v>35.099999999999994</v>
      </c>
      <c r="K96" s="2"/>
      <c r="L96" s="2"/>
      <c r="M96" s="2"/>
      <c r="N96" s="2">
        <f>SUM(N92:N95)</f>
        <v>61.676299999999998</v>
      </c>
    </row>
    <row r="97" spans="3:12" x14ac:dyDescent="0.3">
      <c r="C97" s="2"/>
      <c r="D97" s="3">
        <v>1</v>
      </c>
      <c r="E97" s="3">
        <v>15.8</v>
      </c>
      <c r="F97" s="2">
        <v>2</v>
      </c>
      <c r="G97" s="2">
        <v>1.5</v>
      </c>
      <c r="H97" s="2">
        <f t="shared" si="13"/>
        <v>47.400000000000006</v>
      </c>
    </row>
    <row r="98" spans="3:12" x14ac:dyDescent="0.3">
      <c r="C98" s="2" t="s">
        <v>97</v>
      </c>
      <c r="D98" s="1">
        <v>6</v>
      </c>
      <c r="E98" s="7">
        <v>1</v>
      </c>
      <c r="F98" s="2">
        <v>2</v>
      </c>
      <c r="G98" s="2">
        <v>1.5</v>
      </c>
      <c r="H98" s="2">
        <f t="shared" si="13"/>
        <v>18</v>
      </c>
      <c r="J98" s="28" t="s">
        <v>101</v>
      </c>
      <c r="K98" s="28"/>
      <c r="L98" s="5">
        <f>142.804+131.649</f>
        <v>274.45299999999997</v>
      </c>
    </row>
    <row r="99" spans="3:12" x14ac:dyDescent="0.3">
      <c r="C99" s="2" t="s">
        <v>98</v>
      </c>
      <c r="D99" s="1">
        <v>10.23</v>
      </c>
      <c r="E99" s="7">
        <v>1</v>
      </c>
      <c r="F99" s="2">
        <v>1</v>
      </c>
      <c r="G99" s="2">
        <v>1.5</v>
      </c>
      <c r="H99" s="2">
        <f t="shared" si="13"/>
        <v>15.345000000000001</v>
      </c>
    </row>
    <row r="100" spans="3:12" x14ac:dyDescent="0.3">
      <c r="C100" s="2"/>
      <c r="D100" s="2" t="s">
        <v>90</v>
      </c>
      <c r="E100" s="2">
        <f>3.152+3.156+3.154+3.148+2.1+2.1+3.15+7.45+2.085+6.3+3.15+1.596+6.3</f>
        <v>46.840999999999994</v>
      </c>
      <c r="F100" s="2"/>
      <c r="G100" s="2"/>
      <c r="H100" s="2">
        <f>SUM(H91:H99)</f>
        <v>290.14500000000004</v>
      </c>
    </row>
    <row r="101" spans="3:12" x14ac:dyDescent="0.3">
      <c r="C101" s="2" t="s">
        <v>93</v>
      </c>
      <c r="D101" s="2">
        <f>G101+I89</f>
        <v>437.572</v>
      </c>
      <c r="E101" s="2"/>
      <c r="F101" s="2" t="s">
        <v>93</v>
      </c>
      <c r="G101" s="2">
        <f>H100-E100</f>
        <v>243.30400000000003</v>
      </c>
      <c r="H101" s="2"/>
    </row>
  </sheetData>
  <mergeCells count="16">
    <mergeCell ref="B3:I3"/>
    <mergeCell ref="J98:K98"/>
    <mergeCell ref="I4:I5"/>
    <mergeCell ref="D83:K83"/>
    <mergeCell ref="N82:O82"/>
    <mergeCell ref="H4:H5"/>
    <mergeCell ref="B72:G72"/>
    <mergeCell ref="D4:E4"/>
    <mergeCell ref="C4:C5"/>
    <mergeCell ref="B4:B5"/>
    <mergeCell ref="F4:G4"/>
    <mergeCell ref="S72:T72"/>
    <mergeCell ref="P41:T41"/>
    <mergeCell ref="K5:R5"/>
    <mergeCell ref="L36:Q36"/>
    <mergeCell ref="M71:M78"/>
  </mergeCells>
  <pageMargins left="1" right="1" top="1" bottom="1" header="0.5" footer="0.5"/>
  <pageSetup paperSize="9" scale="1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3316-64C6-4C90-9382-25813AE4968B}">
  <dimension ref="B2:F74"/>
  <sheetViews>
    <sheetView topLeftCell="A3" workbookViewId="0">
      <selection activeCell="D7" sqref="D7"/>
    </sheetView>
  </sheetViews>
  <sheetFormatPr defaultRowHeight="14.4" x14ac:dyDescent="0.3"/>
  <cols>
    <col min="3" max="3" width="33" customWidth="1"/>
    <col min="4" max="4" width="10.109375" customWidth="1"/>
    <col min="5" max="5" width="10.77734375" customWidth="1"/>
    <col min="6" max="6" width="10.5546875" customWidth="1"/>
  </cols>
  <sheetData>
    <row r="2" spans="2:6" x14ac:dyDescent="0.3">
      <c r="B2" s="29" t="s">
        <v>132</v>
      </c>
      <c r="C2" s="29"/>
      <c r="D2" s="29"/>
      <c r="E2" s="29"/>
      <c r="F2" s="29"/>
    </row>
    <row r="3" spans="2:6" x14ac:dyDescent="0.3">
      <c r="B3" s="29" t="s">
        <v>0</v>
      </c>
      <c r="C3" s="29" t="s">
        <v>1</v>
      </c>
      <c r="D3" s="29" t="s">
        <v>59</v>
      </c>
      <c r="E3" s="29"/>
      <c r="F3" s="36" t="s">
        <v>70</v>
      </c>
    </row>
    <row r="4" spans="2:6" x14ac:dyDescent="0.3">
      <c r="B4" s="29"/>
      <c r="C4" s="29"/>
      <c r="D4" s="1" t="s">
        <v>53</v>
      </c>
      <c r="E4" s="1" t="s">
        <v>54</v>
      </c>
      <c r="F4" s="37"/>
    </row>
    <row r="5" spans="2:6" x14ac:dyDescent="0.3">
      <c r="B5" s="1">
        <v>1</v>
      </c>
      <c r="C5" s="1" t="s">
        <v>2</v>
      </c>
      <c r="D5" s="1">
        <v>3.1680000000000001</v>
      </c>
      <c r="E5" s="1">
        <v>4.992</v>
      </c>
      <c r="F5" s="21">
        <f>D5*E5</f>
        <v>15.814656000000001</v>
      </c>
    </row>
    <row r="6" spans="2:6" x14ac:dyDescent="0.3">
      <c r="B6" s="1">
        <v>2</v>
      </c>
      <c r="C6" s="1" t="s">
        <v>133</v>
      </c>
      <c r="D6" s="1">
        <v>5.0599999999999996</v>
      </c>
      <c r="E6" s="1">
        <v>6.73</v>
      </c>
      <c r="F6" s="21">
        <f>D6*E6</f>
        <v>34.053800000000003</v>
      </c>
    </row>
    <row r="7" spans="2:6" x14ac:dyDescent="0.3">
      <c r="B7" s="1">
        <v>3</v>
      </c>
      <c r="C7" s="1" t="s">
        <v>11</v>
      </c>
      <c r="D7" s="1"/>
      <c r="E7" s="1"/>
      <c r="F7" s="21"/>
    </row>
    <row r="8" spans="2:6" x14ac:dyDescent="0.3">
      <c r="B8" s="1">
        <v>4</v>
      </c>
      <c r="C8" s="1" t="s">
        <v>12</v>
      </c>
      <c r="D8" s="1">
        <v>1.0900000000000001</v>
      </c>
      <c r="E8" s="1">
        <v>5.25</v>
      </c>
      <c r="F8" s="21">
        <f t="shared" ref="F8:F39" si="0">D8*E8</f>
        <v>5.7225000000000001</v>
      </c>
    </row>
    <row r="9" spans="2:6" x14ac:dyDescent="0.3">
      <c r="B9" s="1">
        <v>5</v>
      </c>
      <c r="C9" s="1" t="s">
        <v>13</v>
      </c>
      <c r="D9" s="1">
        <v>5.78</v>
      </c>
      <c r="E9" s="1">
        <v>1.65</v>
      </c>
      <c r="F9" s="21">
        <f t="shared" si="0"/>
        <v>9.536999999999999</v>
      </c>
    </row>
    <row r="10" spans="2:6" x14ac:dyDescent="0.3">
      <c r="B10" s="1">
        <v>6</v>
      </c>
      <c r="C10" s="1" t="s">
        <v>4</v>
      </c>
      <c r="D10" s="1">
        <v>1.254</v>
      </c>
      <c r="E10" s="1">
        <v>1.5</v>
      </c>
      <c r="F10" s="21">
        <f t="shared" si="0"/>
        <v>1.881</v>
      </c>
    </row>
    <row r="11" spans="2:6" x14ac:dyDescent="0.3">
      <c r="B11" s="1">
        <v>7</v>
      </c>
      <c r="C11" s="1" t="s">
        <v>5</v>
      </c>
      <c r="D11" s="1">
        <v>1.37</v>
      </c>
      <c r="E11" s="1">
        <v>1.5</v>
      </c>
      <c r="F11" s="21">
        <f t="shared" si="0"/>
        <v>2.0550000000000002</v>
      </c>
    </row>
    <row r="12" spans="2:6" x14ac:dyDescent="0.3">
      <c r="B12" s="1">
        <v>8</v>
      </c>
      <c r="C12" s="1" t="s">
        <v>6</v>
      </c>
      <c r="D12" s="1">
        <v>1.41</v>
      </c>
      <c r="E12" s="1">
        <v>1.5</v>
      </c>
      <c r="F12" s="21">
        <f t="shared" si="0"/>
        <v>2.1149999999999998</v>
      </c>
    </row>
    <row r="13" spans="2:6" x14ac:dyDescent="0.3">
      <c r="B13" s="1">
        <v>9</v>
      </c>
      <c r="C13" s="1" t="s">
        <v>7</v>
      </c>
      <c r="D13" s="1">
        <v>1.41</v>
      </c>
      <c r="E13" s="1">
        <v>1.5</v>
      </c>
      <c r="F13" s="21">
        <f t="shared" si="0"/>
        <v>2.1149999999999998</v>
      </c>
    </row>
    <row r="14" spans="2:6" x14ac:dyDescent="0.3">
      <c r="B14" s="1">
        <v>10</v>
      </c>
      <c r="C14" s="1" t="s">
        <v>8</v>
      </c>
      <c r="D14" s="1">
        <v>10.62</v>
      </c>
      <c r="E14" s="1">
        <v>5.75</v>
      </c>
      <c r="F14" s="21">
        <f t="shared" si="0"/>
        <v>61.064999999999998</v>
      </c>
    </row>
    <row r="15" spans="2:6" x14ac:dyDescent="0.3">
      <c r="B15" s="1">
        <v>11</v>
      </c>
      <c r="C15" s="1" t="s">
        <v>9</v>
      </c>
      <c r="D15" s="1">
        <v>14.29</v>
      </c>
      <c r="E15" s="1">
        <v>5.72</v>
      </c>
      <c r="F15" s="21">
        <f t="shared" si="0"/>
        <v>81.738799999999998</v>
      </c>
    </row>
    <row r="16" spans="2:6" x14ac:dyDescent="0.3">
      <c r="B16" s="1">
        <v>12</v>
      </c>
      <c r="C16" s="1" t="s">
        <v>10</v>
      </c>
      <c r="D16" s="1"/>
      <c r="E16" s="1"/>
      <c r="F16" s="21">
        <f t="shared" si="0"/>
        <v>0</v>
      </c>
    </row>
    <row r="17" spans="2:6" x14ac:dyDescent="0.3">
      <c r="B17" s="1">
        <v>13</v>
      </c>
      <c r="C17" s="1" t="s">
        <v>4</v>
      </c>
      <c r="D17" s="1">
        <v>1.3759999999999999</v>
      </c>
      <c r="E17" s="1">
        <v>1.43</v>
      </c>
      <c r="F17" s="21">
        <f t="shared" si="0"/>
        <v>1.9676799999999997</v>
      </c>
    </row>
    <row r="18" spans="2:6" x14ac:dyDescent="0.3">
      <c r="B18" s="1">
        <v>14</v>
      </c>
      <c r="C18" s="1" t="s">
        <v>5</v>
      </c>
      <c r="D18" s="1">
        <v>1.36</v>
      </c>
      <c r="E18" s="1">
        <v>1.36</v>
      </c>
      <c r="F18" s="21">
        <f t="shared" si="0"/>
        <v>1.8496000000000004</v>
      </c>
    </row>
    <row r="19" spans="2:6" x14ac:dyDescent="0.3">
      <c r="B19" s="1">
        <v>15</v>
      </c>
      <c r="C19" s="1" t="s">
        <v>6</v>
      </c>
      <c r="D19" s="1">
        <v>1.38</v>
      </c>
      <c r="E19" s="1">
        <v>1.26</v>
      </c>
      <c r="F19" s="21">
        <f t="shared" si="0"/>
        <v>1.7387999999999999</v>
      </c>
    </row>
    <row r="20" spans="2:6" x14ac:dyDescent="0.3">
      <c r="B20" s="1">
        <v>16</v>
      </c>
      <c r="C20" s="1" t="s">
        <v>7</v>
      </c>
      <c r="D20" s="1">
        <v>1.38</v>
      </c>
      <c r="E20" s="1">
        <v>1.3</v>
      </c>
      <c r="F20" s="21">
        <f t="shared" si="0"/>
        <v>1.7939999999999998</v>
      </c>
    </row>
    <row r="21" spans="2:6" x14ac:dyDescent="0.3">
      <c r="B21" s="1">
        <v>17</v>
      </c>
      <c r="C21" s="1" t="s">
        <v>14</v>
      </c>
      <c r="D21" s="1">
        <v>1.82</v>
      </c>
      <c r="E21" s="1">
        <v>5.75</v>
      </c>
      <c r="F21" s="21">
        <f t="shared" si="0"/>
        <v>10.465</v>
      </c>
    </row>
    <row r="22" spans="2:6" x14ac:dyDescent="0.3">
      <c r="B22" s="1">
        <v>18</v>
      </c>
      <c r="C22" s="1" t="s">
        <v>15</v>
      </c>
      <c r="D22" s="1">
        <v>1.49</v>
      </c>
      <c r="E22" s="1">
        <v>1.8</v>
      </c>
      <c r="F22" s="21">
        <f t="shared" si="0"/>
        <v>2.6819999999999999</v>
      </c>
    </row>
    <row r="23" spans="2:6" x14ac:dyDescent="0.3">
      <c r="B23" s="1"/>
      <c r="C23" s="1" t="s">
        <v>138</v>
      </c>
      <c r="D23" s="1">
        <v>5.9</v>
      </c>
      <c r="E23" s="1">
        <v>2.1</v>
      </c>
      <c r="F23" s="21">
        <f t="shared" si="0"/>
        <v>12.39</v>
      </c>
    </row>
    <row r="24" spans="2:6" x14ac:dyDescent="0.3">
      <c r="B24" s="1">
        <v>25</v>
      </c>
      <c r="C24" s="1" t="s">
        <v>22</v>
      </c>
      <c r="D24" s="1">
        <v>5.72</v>
      </c>
      <c r="E24" s="1">
        <v>5.16</v>
      </c>
      <c r="F24" s="21">
        <f t="shared" si="0"/>
        <v>29.5152</v>
      </c>
    </row>
    <row r="25" spans="2:6" x14ac:dyDescent="0.3">
      <c r="B25" s="1">
        <v>26</v>
      </c>
      <c r="C25" s="1" t="s">
        <v>23</v>
      </c>
      <c r="D25" s="1">
        <v>1.41</v>
      </c>
      <c r="E25" s="1">
        <v>1.6</v>
      </c>
      <c r="F25" s="21">
        <f t="shared" si="0"/>
        <v>2.2559999999999998</v>
      </c>
    </row>
    <row r="26" spans="2:6" x14ac:dyDescent="0.3">
      <c r="B26" s="1">
        <v>27</v>
      </c>
      <c r="C26" s="1" t="s">
        <v>24</v>
      </c>
      <c r="D26" s="1">
        <v>5.78</v>
      </c>
      <c r="E26" s="1">
        <v>5.17</v>
      </c>
      <c r="F26" s="21">
        <f t="shared" si="0"/>
        <v>29.8826</v>
      </c>
    </row>
    <row r="27" spans="2:6" x14ac:dyDescent="0.3">
      <c r="B27" s="1">
        <v>28</v>
      </c>
      <c r="C27" s="1" t="s">
        <v>25</v>
      </c>
      <c r="D27" s="1">
        <v>1.42</v>
      </c>
      <c r="E27" s="1">
        <v>1.47</v>
      </c>
      <c r="F27" s="21">
        <f t="shared" si="0"/>
        <v>2.0873999999999997</v>
      </c>
    </row>
    <row r="28" spans="2:6" x14ac:dyDescent="0.3">
      <c r="B28" s="1">
        <v>29</v>
      </c>
      <c r="C28" s="1" t="s">
        <v>26</v>
      </c>
      <c r="D28" s="1">
        <v>3</v>
      </c>
      <c r="E28" s="1">
        <v>2.9470000000000001</v>
      </c>
      <c r="F28" s="21">
        <f t="shared" si="0"/>
        <v>8.8410000000000011</v>
      </c>
    </row>
    <row r="29" spans="2:6" x14ac:dyDescent="0.3">
      <c r="B29" s="1">
        <v>30</v>
      </c>
      <c r="C29" s="1" t="s">
        <v>27</v>
      </c>
      <c r="D29" s="1">
        <v>5.66</v>
      </c>
      <c r="E29" s="1">
        <v>5.75</v>
      </c>
      <c r="F29" s="21">
        <f t="shared" si="0"/>
        <v>32.545000000000002</v>
      </c>
    </row>
    <row r="30" spans="2:6" x14ac:dyDescent="0.3">
      <c r="B30" s="1">
        <v>31</v>
      </c>
      <c r="C30" s="1" t="s">
        <v>28</v>
      </c>
      <c r="D30" s="1">
        <v>7.75</v>
      </c>
      <c r="E30" s="1">
        <v>5.74</v>
      </c>
      <c r="F30" s="21">
        <f t="shared" si="0"/>
        <v>44.484999999999999</v>
      </c>
    </row>
    <row r="31" spans="2:6" x14ac:dyDescent="0.3">
      <c r="B31" s="1">
        <v>32</v>
      </c>
      <c r="C31" s="1" t="s">
        <v>29</v>
      </c>
      <c r="D31" s="1">
        <v>4.57</v>
      </c>
      <c r="E31" s="1">
        <v>1.81</v>
      </c>
      <c r="F31" s="21">
        <f t="shared" si="0"/>
        <v>8.2717000000000009</v>
      </c>
    </row>
    <row r="32" spans="2:6" x14ac:dyDescent="0.3">
      <c r="B32" s="1">
        <v>33</v>
      </c>
      <c r="C32" s="1" t="s">
        <v>30</v>
      </c>
      <c r="D32" s="1">
        <v>4.57</v>
      </c>
      <c r="E32" s="1">
        <v>3.83</v>
      </c>
      <c r="F32" s="21">
        <f t="shared" si="0"/>
        <v>17.5031</v>
      </c>
    </row>
    <row r="33" spans="2:6" x14ac:dyDescent="0.3">
      <c r="B33" s="1">
        <v>34</v>
      </c>
      <c r="C33" s="1" t="s">
        <v>31</v>
      </c>
      <c r="D33" s="1"/>
      <c r="E33" s="1"/>
      <c r="F33" s="21">
        <f t="shared" si="0"/>
        <v>0</v>
      </c>
    </row>
    <row r="34" spans="2:6" x14ac:dyDescent="0.3">
      <c r="B34" s="1">
        <v>35</v>
      </c>
      <c r="C34" s="1" t="s">
        <v>14</v>
      </c>
      <c r="D34" s="1">
        <v>10.74</v>
      </c>
      <c r="E34" s="1">
        <v>1.72</v>
      </c>
      <c r="F34" s="21">
        <f t="shared" si="0"/>
        <v>18.472799999999999</v>
      </c>
    </row>
    <row r="35" spans="2:6" x14ac:dyDescent="0.3">
      <c r="B35" s="1">
        <v>36</v>
      </c>
      <c r="C35" s="1" t="s">
        <v>4</v>
      </c>
      <c r="D35" s="1">
        <v>1.54</v>
      </c>
      <c r="E35" s="1">
        <v>1.5</v>
      </c>
      <c r="F35" s="21">
        <f t="shared" si="0"/>
        <v>2.31</v>
      </c>
    </row>
    <row r="36" spans="2:6" x14ac:dyDescent="0.3">
      <c r="B36" s="1">
        <v>37</v>
      </c>
      <c r="C36" s="1" t="s">
        <v>5</v>
      </c>
      <c r="D36" s="1">
        <v>1.51</v>
      </c>
      <c r="E36" s="1">
        <v>1.51</v>
      </c>
      <c r="F36" s="21">
        <f t="shared" si="0"/>
        <v>2.2801</v>
      </c>
    </row>
    <row r="37" spans="2:6" x14ac:dyDescent="0.3">
      <c r="B37" s="1">
        <v>38</v>
      </c>
      <c r="C37" s="1" t="s">
        <v>6</v>
      </c>
      <c r="D37" s="1">
        <v>1.45</v>
      </c>
      <c r="E37" s="1">
        <v>1.56</v>
      </c>
      <c r="F37" s="21">
        <f t="shared" si="0"/>
        <v>2.262</v>
      </c>
    </row>
    <row r="38" spans="2:6" x14ac:dyDescent="0.3">
      <c r="B38" s="1">
        <v>42</v>
      </c>
      <c r="C38" s="1" t="s">
        <v>35</v>
      </c>
      <c r="D38" s="1">
        <v>5.72</v>
      </c>
      <c r="E38" s="1">
        <v>14.15</v>
      </c>
      <c r="F38" s="21">
        <f t="shared" si="0"/>
        <v>80.938000000000002</v>
      </c>
    </row>
    <row r="39" spans="2:6" x14ac:dyDescent="0.3">
      <c r="B39" s="1">
        <v>43</v>
      </c>
      <c r="C39" s="1" t="s">
        <v>92</v>
      </c>
      <c r="D39" s="1">
        <v>5.73</v>
      </c>
      <c r="E39" s="1">
        <v>8.85</v>
      </c>
      <c r="F39" s="21">
        <f t="shared" si="0"/>
        <v>50.710500000000003</v>
      </c>
    </row>
    <row r="40" spans="2:6" x14ac:dyDescent="0.3">
      <c r="B40" s="1">
        <v>44</v>
      </c>
      <c r="C40" s="1" t="s">
        <v>36</v>
      </c>
      <c r="D40" s="1">
        <v>6.04</v>
      </c>
      <c r="E40" s="1">
        <v>3.34</v>
      </c>
      <c r="F40" s="21">
        <f t="shared" ref="F40:F62" si="1">D40*E40</f>
        <v>20.1736</v>
      </c>
    </row>
    <row r="41" spans="2:6" x14ac:dyDescent="0.3">
      <c r="B41" s="1">
        <v>45</v>
      </c>
      <c r="C41" s="1" t="s">
        <v>37</v>
      </c>
      <c r="D41" s="1">
        <v>1.4</v>
      </c>
      <c r="E41" s="1">
        <v>1.6</v>
      </c>
      <c r="F41" s="21">
        <f t="shared" si="1"/>
        <v>2.2399999999999998</v>
      </c>
    </row>
    <row r="42" spans="2:6" x14ac:dyDescent="0.3">
      <c r="B42" s="1">
        <v>46</v>
      </c>
      <c r="C42" s="1" t="s">
        <v>58</v>
      </c>
      <c r="D42" s="1">
        <v>2.09</v>
      </c>
      <c r="E42" s="1">
        <v>1.8</v>
      </c>
      <c r="F42" s="21">
        <f t="shared" si="1"/>
        <v>3.762</v>
      </c>
    </row>
    <row r="43" spans="2:6" x14ac:dyDescent="0.3">
      <c r="B43" s="1">
        <v>47</v>
      </c>
      <c r="C43" s="1" t="s">
        <v>38</v>
      </c>
      <c r="D43" s="1">
        <v>2.08</v>
      </c>
      <c r="E43" s="1">
        <v>1.83</v>
      </c>
      <c r="F43" s="21">
        <f t="shared" si="1"/>
        <v>3.8064000000000004</v>
      </c>
    </row>
    <row r="44" spans="2:6" x14ac:dyDescent="0.3">
      <c r="B44" s="1">
        <v>48</v>
      </c>
      <c r="C44" s="1" t="s">
        <v>39</v>
      </c>
      <c r="D44" s="1">
        <v>2.08</v>
      </c>
      <c r="E44" s="1">
        <v>1.82</v>
      </c>
      <c r="F44" s="21">
        <f t="shared" si="1"/>
        <v>3.7856000000000001</v>
      </c>
    </row>
    <row r="45" spans="2:6" x14ac:dyDescent="0.3">
      <c r="B45" s="1">
        <v>49</v>
      </c>
      <c r="C45" s="1" t="s">
        <v>40</v>
      </c>
      <c r="D45" s="1">
        <v>2.09</v>
      </c>
      <c r="E45" s="1">
        <v>1.8</v>
      </c>
      <c r="F45" s="21">
        <f t="shared" si="1"/>
        <v>3.762</v>
      </c>
    </row>
    <row r="46" spans="2:6" x14ac:dyDescent="0.3">
      <c r="B46" s="1">
        <v>50</v>
      </c>
      <c r="C46" s="1" t="s">
        <v>41</v>
      </c>
      <c r="D46" s="1">
        <v>1.26</v>
      </c>
      <c r="E46" s="1">
        <v>4.2</v>
      </c>
      <c r="F46" s="21">
        <f t="shared" si="1"/>
        <v>5.2920000000000007</v>
      </c>
    </row>
    <row r="47" spans="2:6" x14ac:dyDescent="0.3">
      <c r="B47" s="1">
        <v>51</v>
      </c>
      <c r="C47" s="1" t="s">
        <v>42</v>
      </c>
      <c r="D47" s="1">
        <v>5.72</v>
      </c>
      <c r="E47" s="1">
        <v>1.6</v>
      </c>
      <c r="F47" s="21">
        <f t="shared" si="1"/>
        <v>9.1519999999999992</v>
      </c>
    </row>
    <row r="48" spans="2:6" x14ac:dyDescent="0.3">
      <c r="B48" s="1">
        <v>52</v>
      </c>
      <c r="C48" s="1" t="s">
        <v>43</v>
      </c>
      <c r="D48" s="1">
        <v>5.72</v>
      </c>
      <c r="E48" s="1">
        <v>2.77</v>
      </c>
      <c r="F48" s="21">
        <f t="shared" si="1"/>
        <v>15.8444</v>
      </c>
    </row>
    <row r="49" spans="2:6" x14ac:dyDescent="0.3">
      <c r="B49" s="1">
        <v>53</v>
      </c>
      <c r="C49" s="1" t="s">
        <v>44</v>
      </c>
      <c r="D49" s="1">
        <v>1.61</v>
      </c>
      <c r="E49" s="1">
        <v>1.41</v>
      </c>
      <c r="F49" s="21">
        <f t="shared" si="1"/>
        <v>2.2701000000000002</v>
      </c>
    </row>
    <row r="50" spans="2:6" x14ac:dyDescent="0.3">
      <c r="B50" s="1">
        <v>54</v>
      </c>
      <c r="C50" s="1" t="s">
        <v>45</v>
      </c>
      <c r="D50" s="1">
        <v>5.7</v>
      </c>
      <c r="E50" s="1">
        <v>2.02</v>
      </c>
      <c r="F50" s="21">
        <f t="shared" si="1"/>
        <v>11.514000000000001</v>
      </c>
    </row>
    <row r="51" spans="2:6" x14ac:dyDescent="0.3">
      <c r="B51" s="1">
        <v>55</v>
      </c>
      <c r="C51" s="1" t="s">
        <v>46</v>
      </c>
      <c r="D51" s="1">
        <v>5.72</v>
      </c>
      <c r="E51" s="1">
        <v>3.3</v>
      </c>
      <c r="F51" s="21">
        <f t="shared" si="1"/>
        <v>18.875999999999998</v>
      </c>
    </row>
    <row r="52" spans="2:6" x14ac:dyDescent="0.3">
      <c r="B52" s="1">
        <v>56</v>
      </c>
      <c r="C52" s="1" t="s">
        <v>47</v>
      </c>
      <c r="D52" s="1">
        <v>1.6</v>
      </c>
      <c r="E52" s="1">
        <v>1.4</v>
      </c>
      <c r="F52" s="21">
        <f t="shared" si="1"/>
        <v>2.2399999999999998</v>
      </c>
    </row>
    <row r="53" spans="2:6" x14ac:dyDescent="0.3">
      <c r="B53" s="1">
        <v>57</v>
      </c>
      <c r="C53" s="1" t="s">
        <v>48</v>
      </c>
      <c r="D53" s="1">
        <v>6.19</v>
      </c>
      <c r="E53" s="1">
        <v>5.75</v>
      </c>
      <c r="F53" s="21">
        <f t="shared" si="1"/>
        <v>35.592500000000001</v>
      </c>
    </row>
    <row r="54" spans="2:6" x14ac:dyDescent="0.3">
      <c r="B54" s="1">
        <v>58</v>
      </c>
      <c r="C54" s="1" t="s">
        <v>49</v>
      </c>
      <c r="D54" s="1">
        <v>1.8</v>
      </c>
      <c r="E54" s="1">
        <v>2.91</v>
      </c>
      <c r="F54" s="21">
        <f t="shared" si="1"/>
        <v>5.2380000000000004</v>
      </c>
    </row>
    <row r="55" spans="2:6" x14ac:dyDescent="0.3">
      <c r="B55" s="1">
        <v>59</v>
      </c>
      <c r="C55" s="1" t="s">
        <v>50</v>
      </c>
      <c r="D55" s="1">
        <v>1.8</v>
      </c>
      <c r="E55" s="1">
        <v>5.75</v>
      </c>
      <c r="F55" s="21">
        <f t="shared" si="1"/>
        <v>10.35</v>
      </c>
    </row>
    <row r="56" spans="2:6" x14ac:dyDescent="0.3">
      <c r="B56" s="1">
        <v>60</v>
      </c>
      <c r="C56" s="1" t="s">
        <v>51</v>
      </c>
      <c r="D56" s="1"/>
      <c r="E56" s="1"/>
      <c r="F56" s="21">
        <f t="shared" si="1"/>
        <v>0</v>
      </c>
    </row>
    <row r="57" spans="2:6" x14ac:dyDescent="0.3">
      <c r="B57" s="1">
        <v>61</v>
      </c>
      <c r="C57" s="1" t="s">
        <v>14</v>
      </c>
      <c r="D57" s="1">
        <v>2.11</v>
      </c>
      <c r="E57" s="1">
        <v>5.77</v>
      </c>
      <c r="F57" s="21">
        <f t="shared" si="1"/>
        <v>12.174699999999998</v>
      </c>
    </row>
    <row r="58" spans="2:6" x14ac:dyDescent="0.3">
      <c r="B58" s="1">
        <v>62</v>
      </c>
      <c r="C58" s="1" t="s">
        <v>52</v>
      </c>
      <c r="D58" s="1">
        <v>1.4</v>
      </c>
      <c r="E58" s="1">
        <v>1.33</v>
      </c>
      <c r="F58" s="21">
        <f t="shared" si="1"/>
        <v>1.8619999999999999</v>
      </c>
    </row>
    <row r="59" spans="2:6" x14ac:dyDescent="0.3">
      <c r="B59" s="1">
        <v>63</v>
      </c>
      <c r="C59" s="1" t="s">
        <v>5</v>
      </c>
      <c r="D59" s="1">
        <v>1.38</v>
      </c>
      <c r="E59" s="1">
        <v>1.49</v>
      </c>
      <c r="F59" s="21">
        <f t="shared" si="1"/>
        <v>2.0562</v>
      </c>
    </row>
    <row r="60" spans="2:6" x14ac:dyDescent="0.3">
      <c r="B60" s="1">
        <v>64</v>
      </c>
      <c r="C60" s="1" t="s">
        <v>6</v>
      </c>
      <c r="D60" s="1">
        <v>1.4</v>
      </c>
      <c r="E60" s="1">
        <v>1.27</v>
      </c>
      <c r="F60" s="21">
        <f t="shared" si="1"/>
        <v>1.7779999999999998</v>
      </c>
    </row>
    <row r="61" spans="2:6" x14ac:dyDescent="0.3">
      <c r="B61" s="1">
        <v>65</v>
      </c>
      <c r="C61" s="1" t="s">
        <v>7</v>
      </c>
      <c r="D61" s="1">
        <v>1.4</v>
      </c>
      <c r="E61" s="1">
        <v>1.3</v>
      </c>
      <c r="F61" s="21">
        <f t="shared" si="1"/>
        <v>1.8199999999999998</v>
      </c>
    </row>
    <row r="62" spans="2:6" x14ac:dyDescent="0.3">
      <c r="B62" s="1">
        <v>66</v>
      </c>
      <c r="C62" s="1"/>
      <c r="D62" s="1"/>
      <c r="E62" s="22"/>
      <c r="F62" s="22">
        <f t="shared" si="1"/>
        <v>0</v>
      </c>
    </row>
    <row r="63" spans="2:6" x14ac:dyDescent="0.3">
      <c r="B63" s="31"/>
      <c r="C63" s="32"/>
      <c r="D63" s="32"/>
      <c r="E63" s="32"/>
      <c r="F63" s="21">
        <f>SUM(F5:F62)</f>
        <v>754.93473600000016</v>
      </c>
    </row>
    <row r="64" spans="2:6" x14ac:dyDescent="0.3">
      <c r="B64" s="31" t="s">
        <v>69</v>
      </c>
      <c r="C64" s="32"/>
      <c r="D64" s="32"/>
      <c r="E64" s="32"/>
      <c r="F64" s="33"/>
    </row>
    <row r="65" spans="2:6" x14ac:dyDescent="0.3">
      <c r="B65" s="1">
        <v>67</v>
      </c>
      <c r="C65" s="1" t="s">
        <v>61</v>
      </c>
      <c r="D65" s="1">
        <v>15</v>
      </c>
      <c r="E65" s="1">
        <v>2.9</v>
      </c>
      <c r="F65" s="21">
        <f>D65*E65</f>
        <v>43.5</v>
      </c>
    </row>
    <row r="66" spans="2:6" x14ac:dyDescent="0.3">
      <c r="B66" s="1">
        <v>69</v>
      </c>
      <c r="C66" s="1" t="s">
        <v>63</v>
      </c>
      <c r="D66" s="1">
        <v>21.8</v>
      </c>
      <c r="E66" s="1">
        <v>2.9</v>
      </c>
      <c r="F66" s="21">
        <f t="shared" ref="F66:F72" si="2">D66*E66</f>
        <v>63.22</v>
      </c>
    </row>
    <row r="67" spans="2:6" x14ac:dyDescent="0.3">
      <c r="B67" s="1">
        <v>72</v>
      </c>
      <c r="C67" s="1" t="s">
        <v>66</v>
      </c>
      <c r="D67" s="1">
        <v>11.7</v>
      </c>
      <c r="E67" s="1">
        <v>2.9</v>
      </c>
      <c r="F67" s="21">
        <f t="shared" si="2"/>
        <v>33.93</v>
      </c>
    </row>
    <row r="68" spans="2:6" x14ac:dyDescent="0.3">
      <c r="B68" s="1">
        <v>73</v>
      </c>
      <c r="C68" s="1" t="s">
        <v>67</v>
      </c>
      <c r="D68" s="1">
        <v>2.9</v>
      </c>
      <c r="E68" s="1">
        <v>15.8</v>
      </c>
      <c r="F68" s="21">
        <f t="shared" si="2"/>
        <v>45.82</v>
      </c>
    </row>
    <row r="69" spans="2:6" x14ac:dyDescent="0.3">
      <c r="B69" s="1">
        <v>75.5</v>
      </c>
      <c r="C69" s="19" t="s">
        <v>108</v>
      </c>
      <c r="D69" s="19">
        <v>15.3</v>
      </c>
      <c r="E69" s="19">
        <v>2.9</v>
      </c>
      <c r="F69" s="21">
        <f t="shared" si="2"/>
        <v>44.37</v>
      </c>
    </row>
    <row r="70" spans="2:6" x14ac:dyDescent="0.3">
      <c r="B70" s="1">
        <v>77.599999999999994</v>
      </c>
      <c r="C70" s="19" t="s">
        <v>109</v>
      </c>
      <c r="D70" s="19">
        <v>6</v>
      </c>
      <c r="E70" s="19">
        <v>2.9</v>
      </c>
      <c r="F70" s="21">
        <f t="shared" si="2"/>
        <v>17.399999999999999</v>
      </c>
    </row>
    <row r="71" spans="2:6" x14ac:dyDescent="0.3">
      <c r="B71" s="1">
        <v>79.7</v>
      </c>
      <c r="C71" s="19" t="s">
        <v>98</v>
      </c>
      <c r="D71" s="19">
        <v>9.89</v>
      </c>
      <c r="E71" s="19">
        <v>2.9</v>
      </c>
      <c r="F71" s="21">
        <f t="shared" si="2"/>
        <v>28.681000000000001</v>
      </c>
    </row>
    <row r="72" spans="2:6" x14ac:dyDescent="0.3">
      <c r="B72" s="20">
        <v>81.8</v>
      </c>
      <c r="C72" s="19" t="s">
        <v>128</v>
      </c>
      <c r="D72" s="19">
        <v>6</v>
      </c>
      <c r="E72" s="19">
        <v>2.9</v>
      </c>
      <c r="F72" s="23">
        <f t="shared" si="2"/>
        <v>17.399999999999999</v>
      </c>
    </row>
    <row r="73" spans="2:6" x14ac:dyDescent="0.3">
      <c r="B73" s="22"/>
      <c r="C73" s="22"/>
      <c r="D73" s="34"/>
      <c r="E73" s="34"/>
      <c r="F73" s="21">
        <f>SUM(F65:F72)</f>
        <v>294.32099999999997</v>
      </c>
    </row>
    <row r="74" spans="2:6" x14ac:dyDescent="0.3">
      <c r="B74" s="22"/>
      <c r="C74" s="35" t="s">
        <v>131</v>
      </c>
      <c r="D74" s="35"/>
      <c r="E74" s="35"/>
      <c r="F74" s="24">
        <f>F63+F73</f>
        <v>1049.2557360000001</v>
      </c>
    </row>
  </sheetData>
  <mergeCells count="9">
    <mergeCell ref="B63:E63"/>
    <mergeCell ref="B64:F64"/>
    <mergeCell ref="D73:E73"/>
    <mergeCell ref="C74:E74"/>
    <mergeCell ref="B2:F2"/>
    <mergeCell ref="B3:B4"/>
    <mergeCell ref="C3:C4"/>
    <mergeCell ref="D3:E3"/>
    <mergeCell ref="F3:F4"/>
  </mergeCells>
  <pageMargins left="1.1023622047244095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2F2B-CC39-4892-9A61-CEA26B3A215D}">
  <dimension ref="A1:E8"/>
  <sheetViews>
    <sheetView workbookViewId="0">
      <selection activeCell="F16" sqref="F16"/>
    </sheetView>
  </sheetViews>
  <sheetFormatPr defaultRowHeight="14.4" x14ac:dyDescent="0.3"/>
  <cols>
    <col min="2" max="2" width="23.88671875" customWidth="1"/>
  </cols>
  <sheetData>
    <row r="1" spans="1:5" x14ac:dyDescent="0.3">
      <c r="A1" s="28" t="s">
        <v>130</v>
      </c>
      <c r="B1" s="28"/>
      <c r="C1" s="28"/>
      <c r="D1" s="28"/>
      <c r="E1" s="28"/>
    </row>
    <row r="2" spans="1:5" x14ac:dyDescent="0.3">
      <c r="A2" s="2" t="s">
        <v>0</v>
      </c>
      <c r="B2" s="2" t="s">
        <v>1</v>
      </c>
      <c r="C2" s="2" t="s">
        <v>107</v>
      </c>
      <c r="D2" s="2" t="s">
        <v>56</v>
      </c>
      <c r="E2" s="2" t="s">
        <v>70</v>
      </c>
    </row>
    <row r="3" spans="1:5" x14ac:dyDescent="0.3">
      <c r="A3" s="10">
        <v>1</v>
      </c>
      <c r="B3" s="2" t="s">
        <v>98</v>
      </c>
      <c r="C3" s="2">
        <v>19.399999999999999</v>
      </c>
      <c r="D3" s="2">
        <v>2.9</v>
      </c>
      <c r="E3" s="2">
        <f>C3*D3</f>
        <v>56.259999999999991</v>
      </c>
    </row>
    <row r="4" spans="1:5" x14ac:dyDescent="0.3">
      <c r="A4" s="10">
        <v>2</v>
      </c>
      <c r="B4" s="2" t="s">
        <v>128</v>
      </c>
      <c r="C4" s="2">
        <v>6</v>
      </c>
      <c r="D4" s="2">
        <v>2.9</v>
      </c>
      <c r="E4" s="2">
        <f t="shared" ref="E4:E7" si="0">C4*D4</f>
        <v>17.399999999999999</v>
      </c>
    </row>
    <row r="5" spans="1:5" x14ac:dyDescent="0.3">
      <c r="A5" s="10">
        <v>3</v>
      </c>
      <c r="B5" s="2" t="s">
        <v>136</v>
      </c>
      <c r="C5" s="2">
        <v>8.94</v>
      </c>
      <c r="D5" s="2">
        <v>3</v>
      </c>
      <c r="E5" s="2">
        <f t="shared" si="0"/>
        <v>26.82</v>
      </c>
    </row>
    <row r="6" spans="1:5" x14ac:dyDescent="0.3">
      <c r="A6" s="10">
        <v>4</v>
      </c>
      <c r="B6" s="2"/>
      <c r="C6" s="2"/>
      <c r="D6" s="2"/>
      <c r="E6" s="2">
        <f t="shared" si="0"/>
        <v>0</v>
      </c>
    </row>
    <row r="7" spans="1:5" x14ac:dyDescent="0.3">
      <c r="A7" s="10">
        <v>5</v>
      </c>
      <c r="B7" s="2"/>
      <c r="C7" s="2"/>
      <c r="D7" s="2"/>
      <c r="E7" s="2">
        <f t="shared" si="0"/>
        <v>0</v>
      </c>
    </row>
    <row r="8" spans="1:5" x14ac:dyDescent="0.3">
      <c r="A8" s="2"/>
      <c r="B8" s="2"/>
      <c r="C8" s="28" t="s">
        <v>105</v>
      </c>
      <c r="D8" s="28"/>
      <c r="E8" s="6">
        <f>SUM(E3:E7)</f>
        <v>100.47999999999999</v>
      </c>
    </row>
  </sheetData>
  <mergeCells count="2">
    <mergeCell ref="C8:D8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C4C0-EBE6-409D-9CD6-AEB8EF077248}">
  <dimension ref="B2:V30"/>
  <sheetViews>
    <sheetView workbookViewId="0">
      <selection activeCell="K32" sqref="K32"/>
    </sheetView>
  </sheetViews>
  <sheetFormatPr defaultRowHeight="14.4" x14ac:dyDescent="0.3"/>
  <cols>
    <col min="2" max="2" width="11.21875" bestFit="1" customWidth="1"/>
    <col min="7" max="7" width="2" customWidth="1"/>
    <col min="12" max="12" width="9.21875" customWidth="1"/>
    <col min="14" max="14" width="15.77734375" customWidth="1"/>
  </cols>
  <sheetData>
    <row r="2" spans="2:22" x14ac:dyDescent="0.3">
      <c r="B2" s="28" t="s">
        <v>84</v>
      </c>
      <c r="C2" s="28"/>
      <c r="D2" s="28"/>
      <c r="E2" s="28"/>
      <c r="F2" s="28"/>
      <c r="G2" s="28"/>
      <c r="H2" s="28"/>
      <c r="I2" s="28"/>
      <c r="J2" s="28"/>
      <c r="K2" s="28"/>
      <c r="L2" s="16"/>
    </row>
    <row r="3" spans="2:22" x14ac:dyDescent="0.3">
      <c r="B3" s="15" t="s">
        <v>1</v>
      </c>
      <c r="C3" t="s">
        <v>107</v>
      </c>
      <c r="D3" s="15" t="s">
        <v>103</v>
      </c>
      <c r="E3" s="15" t="s">
        <v>57</v>
      </c>
      <c r="F3" s="15" t="s">
        <v>70</v>
      </c>
      <c r="G3" s="15"/>
      <c r="H3" s="15" t="s">
        <v>56</v>
      </c>
      <c r="I3" s="15" t="s">
        <v>103</v>
      </c>
      <c r="J3" s="15" t="s">
        <v>57</v>
      </c>
      <c r="K3" s="15" t="s">
        <v>70</v>
      </c>
    </row>
    <row r="4" spans="2:22" x14ac:dyDescent="0.3">
      <c r="B4" s="2" t="s">
        <v>76</v>
      </c>
      <c r="C4" s="1">
        <v>1.0900000000000001</v>
      </c>
      <c r="D4" s="1">
        <v>2</v>
      </c>
      <c r="E4" s="1">
        <v>2.1</v>
      </c>
      <c r="F4" s="2">
        <f>C4*D4*E4</f>
        <v>4.5780000000000003</v>
      </c>
      <c r="G4" s="2"/>
      <c r="H4" s="1">
        <v>5.25</v>
      </c>
      <c r="I4" s="1">
        <v>2</v>
      </c>
      <c r="J4" s="1">
        <v>2.1</v>
      </c>
      <c r="K4" s="2">
        <f>H4*I4*J4</f>
        <v>22.05</v>
      </c>
      <c r="L4" s="17"/>
      <c r="M4" s="28" t="s">
        <v>94</v>
      </c>
      <c r="N4" s="28"/>
      <c r="O4" s="28"/>
      <c r="P4" s="28"/>
      <c r="Q4" s="28"/>
      <c r="R4" s="28"/>
      <c r="S4" s="28"/>
      <c r="T4" s="28"/>
      <c r="U4" s="28"/>
      <c r="V4" s="28"/>
    </row>
    <row r="5" spans="2:22" x14ac:dyDescent="0.3">
      <c r="B5" s="2"/>
      <c r="C5" s="1">
        <v>5.78</v>
      </c>
      <c r="D5" s="1">
        <v>2</v>
      </c>
      <c r="E5" s="1">
        <v>2.1</v>
      </c>
      <c r="F5" s="2">
        <f t="shared" ref="F5:F28" si="0">C5*D5*E5</f>
        <v>24.276000000000003</v>
      </c>
      <c r="G5" s="2"/>
      <c r="H5" s="1">
        <v>1.65</v>
      </c>
      <c r="I5" s="1">
        <v>2</v>
      </c>
      <c r="J5" s="1">
        <v>2.1</v>
      </c>
      <c r="K5" s="2">
        <f t="shared" ref="K5:K28" si="1">H5*I5*J5</f>
        <v>6.93</v>
      </c>
      <c r="M5" s="2" t="s">
        <v>0</v>
      </c>
      <c r="N5" s="2" t="s">
        <v>1</v>
      </c>
      <c r="O5" s="2" t="s">
        <v>107</v>
      </c>
      <c r="P5" s="2" t="s">
        <v>57</v>
      </c>
      <c r="Q5" s="2" t="s">
        <v>103</v>
      </c>
      <c r="R5" s="2" t="s">
        <v>70</v>
      </c>
      <c r="S5" s="2" t="s">
        <v>56</v>
      </c>
      <c r="T5" s="2" t="s">
        <v>57</v>
      </c>
      <c r="U5" s="2" t="s">
        <v>103</v>
      </c>
      <c r="V5" s="2" t="s">
        <v>70</v>
      </c>
    </row>
    <row r="6" spans="2:22" x14ac:dyDescent="0.3">
      <c r="B6" s="2"/>
      <c r="C6" s="1">
        <v>1.254</v>
      </c>
      <c r="D6" s="1">
        <v>2</v>
      </c>
      <c r="E6" s="1">
        <v>2.1</v>
      </c>
      <c r="F6" s="2">
        <f t="shared" si="0"/>
        <v>5.2667999999999999</v>
      </c>
      <c r="G6" s="2"/>
      <c r="H6" s="1">
        <v>1.5</v>
      </c>
      <c r="I6" s="1">
        <v>2</v>
      </c>
      <c r="J6" s="1">
        <v>2.1</v>
      </c>
      <c r="K6" s="2">
        <f t="shared" si="1"/>
        <v>6.3000000000000007</v>
      </c>
      <c r="M6" s="1">
        <v>1</v>
      </c>
      <c r="N6" s="2" t="s">
        <v>35</v>
      </c>
      <c r="O6" s="1">
        <v>5.72</v>
      </c>
      <c r="P6" s="2">
        <v>1.5</v>
      </c>
      <c r="Q6" s="2">
        <v>2</v>
      </c>
      <c r="R6" s="2">
        <f>O6*P6*Q6</f>
        <v>17.16</v>
      </c>
      <c r="S6" s="1">
        <v>14.15</v>
      </c>
      <c r="T6" s="2">
        <v>1.5</v>
      </c>
      <c r="U6" s="2">
        <v>2</v>
      </c>
      <c r="V6" s="2">
        <f>S6*T6*U6</f>
        <v>42.45</v>
      </c>
    </row>
    <row r="7" spans="2:22" x14ac:dyDescent="0.3">
      <c r="B7" s="2"/>
      <c r="C7" s="1">
        <v>1.37</v>
      </c>
      <c r="D7" s="1">
        <v>2</v>
      </c>
      <c r="E7" s="1">
        <v>2.1</v>
      </c>
      <c r="F7" s="2">
        <f t="shared" si="0"/>
        <v>5.7540000000000004</v>
      </c>
      <c r="G7" s="2"/>
      <c r="H7" s="1">
        <v>1.5</v>
      </c>
      <c r="I7" s="1">
        <v>2</v>
      </c>
      <c r="J7" s="1">
        <v>2.1</v>
      </c>
      <c r="K7" s="2">
        <f t="shared" si="1"/>
        <v>6.3000000000000007</v>
      </c>
      <c r="M7" s="1">
        <v>2</v>
      </c>
      <c r="N7" s="2" t="s">
        <v>126</v>
      </c>
      <c r="O7" s="1">
        <v>10.62</v>
      </c>
      <c r="P7" s="2">
        <v>1.5</v>
      </c>
      <c r="Q7" s="2">
        <v>2</v>
      </c>
      <c r="R7" s="2">
        <f t="shared" ref="R7:R9" si="2">O7*P7*Q7</f>
        <v>31.86</v>
      </c>
      <c r="S7" s="1">
        <v>5.75</v>
      </c>
      <c r="T7" s="2">
        <v>1.5</v>
      </c>
      <c r="U7" s="2">
        <v>2</v>
      </c>
      <c r="V7" s="2">
        <f t="shared" ref="V7:V9" si="3">S7*T7*U7</f>
        <v>17.25</v>
      </c>
    </row>
    <row r="8" spans="2:22" x14ac:dyDescent="0.3">
      <c r="B8" s="2"/>
      <c r="C8" s="1">
        <v>1.41</v>
      </c>
      <c r="D8" s="1">
        <v>2</v>
      </c>
      <c r="E8" s="1">
        <v>2.1</v>
      </c>
      <c r="F8" s="2">
        <f t="shared" si="0"/>
        <v>5.9219999999999997</v>
      </c>
      <c r="G8" s="2"/>
      <c r="H8" s="1">
        <v>1.5</v>
      </c>
      <c r="I8" s="1">
        <v>2</v>
      </c>
      <c r="J8" s="1">
        <v>2.1</v>
      </c>
      <c r="K8" s="2">
        <f t="shared" si="1"/>
        <v>6.3000000000000007</v>
      </c>
      <c r="M8" s="1">
        <v>3</v>
      </c>
      <c r="N8" s="2" t="s">
        <v>9</v>
      </c>
      <c r="O8" s="1">
        <v>14.29</v>
      </c>
      <c r="P8" s="2">
        <v>1.5</v>
      </c>
      <c r="Q8" s="2">
        <v>2</v>
      </c>
      <c r="R8" s="2">
        <f t="shared" si="2"/>
        <v>42.87</v>
      </c>
      <c r="S8" s="1">
        <v>5.72</v>
      </c>
      <c r="T8" s="2">
        <v>1.5</v>
      </c>
      <c r="U8" s="2">
        <v>2</v>
      </c>
      <c r="V8" s="2">
        <f t="shared" si="3"/>
        <v>17.16</v>
      </c>
    </row>
    <row r="9" spans="2:22" x14ac:dyDescent="0.3">
      <c r="B9" s="2"/>
      <c r="C9" s="1">
        <v>1.41</v>
      </c>
      <c r="D9" s="1">
        <v>2</v>
      </c>
      <c r="E9" s="1">
        <v>2.1</v>
      </c>
      <c r="F9" s="2">
        <f t="shared" si="0"/>
        <v>5.9219999999999997</v>
      </c>
      <c r="G9" s="2"/>
      <c r="H9" s="1">
        <v>1.5</v>
      </c>
      <c r="I9" s="1">
        <v>2</v>
      </c>
      <c r="J9" s="1">
        <v>2.1</v>
      </c>
      <c r="K9" s="2">
        <f t="shared" si="1"/>
        <v>6.3000000000000007</v>
      </c>
      <c r="M9" s="2"/>
      <c r="N9" s="2" t="s">
        <v>92</v>
      </c>
      <c r="O9" s="1">
        <v>5.73</v>
      </c>
      <c r="P9" s="2">
        <v>1.5</v>
      </c>
      <c r="Q9" s="2">
        <v>2</v>
      </c>
      <c r="R9" s="2">
        <f t="shared" si="2"/>
        <v>17.190000000000001</v>
      </c>
      <c r="S9" s="1">
        <v>8.85</v>
      </c>
      <c r="T9" s="2">
        <v>1.5</v>
      </c>
      <c r="U9" s="2">
        <v>2</v>
      </c>
      <c r="V9" s="2">
        <f t="shared" si="3"/>
        <v>26.549999999999997</v>
      </c>
    </row>
    <row r="10" spans="2:22" x14ac:dyDescent="0.3">
      <c r="B10" s="2" t="s">
        <v>77</v>
      </c>
      <c r="C10" s="1">
        <v>1.3759999999999999</v>
      </c>
      <c r="D10" s="1">
        <v>2</v>
      </c>
      <c r="E10" s="1">
        <v>2.1</v>
      </c>
      <c r="F10" s="2">
        <f t="shared" si="0"/>
        <v>5.7791999999999994</v>
      </c>
      <c r="G10" s="2"/>
      <c r="H10" s="1">
        <v>1.43</v>
      </c>
      <c r="I10" s="1">
        <v>2</v>
      </c>
      <c r="J10" s="1">
        <v>2.1</v>
      </c>
      <c r="K10" s="2">
        <f t="shared" si="1"/>
        <v>6.0060000000000002</v>
      </c>
      <c r="M10" s="2"/>
      <c r="N10" s="2"/>
      <c r="O10" s="2" t="s">
        <v>90</v>
      </c>
      <c r="P10" s="2">
        <f>3.152+2.428+3.184+3.156+3.154+3.148</f>
        <v>18.222000000000001</v>
      </c>
      <c r="Q10" s="2"/>
      <c r="R10" s="2">
        <f>SUM(R6:R9)</f>
        <v>109.07999999999998</v>
      </c>
      <c r="S10" s="2"/>
      <c r="T10" s="2"/>
      <c r="U10" s="2"/>
      <c r="V10" s="2">
        <f>SUM(V6:V9)</f>
        <v>103.41</v>
      </c>
    </row>
    <row r="11" spans="2:22" x14ac:dyDescent="0.3">
      <c r="B11" s="2"/>
      <c r="C11" s="1">
        <v>1.36</v>
      </c>
      <c r="D11" s="1">
        <v>2</v>
      </c>
      <c r="E11" s="1">
        <v>2.1</v>
      </c>
      <c r="F11" s="2">
        <f t="shared" si="0"/>
        <v>5.7120000000000006</v>
      </c>
      <c r="G11" s="2"/>
      <c r="H11" s="1">
        <v>1.36</v>
      </c>
      <c r="I11" s="1">
        <v>2</v>
      </c>
      <c r="J11" s="1">
        <v>2.1</v>
      </c>
      <c r="K11" s="2">
        <f t="shared" si="1"/>
        <v>5.7120000000000006</v>
      </c>
      <c r="M11" s="2"/>
      <c r="N11" s="2"/>
      <c r="O11" s="2"/>
      <c r="P11" s="2"/>
      <c r="Q11" s="2"/>
      <c r="R11" s="2"/>
      <c r="S11" s="2" t="s">
        <v>93</v>
      </c>
      <c r="T11" s="6">
        <f>R10+V10-P10</f>
        <v>194.26799999999997</v>
      </c>
      <c r="U11" s="2"/>
      <c r="V11" s="2"/>
    </row>
    <row r="12" spans="2:22" x14ac:dyDescent="0.3">
      <c r="B12" s="2"/>
      <c r="C12" s="1">
        <v>1.38</v>
      </c>
      <c r="D12" s="1">
        <v>2</v>
      </c>
      <c r="E12" s="1">
        <v>2.1</v>
      </c>
      <c r="F12" s="2">
        <f t="shared" si="0"/>
        <v>5.7959999999999994</v>
      </c>
      <c r="G12" s="2"/>
      <c r="H12" s="1">
        <v>1.26</v>
      </c>
      <c r="I12" s="1">
        <v>2</v>
      </c>
      <c r="J12" s="1">
        <v>2.1</v>
      </c>
      <c r="K12" s="2">
        <f t="shared" si="1"/>
        <v>5.2920000000000007</v>
      </c>
    </row>
    <row r="13" spans="2:22" x14ac:dyDescent="0.3">
      <c r="B13" s="2"/>
      <c r="C13" s="1">
        <v>1.38</v>
      </c>
      <c r="D13" s="1">
        <v>2</v>
      </c>
      <c r="E13" s="1">
        <v>2.1</v>
      </c>
      <c r="F13" s="2">
        <f t="shared" si="0"/>
        <v>5.7959999999999994</v>
      </c>
      <c r="G13" s="2"/>
      <c r="H13" s="1">
        <v>1.3</v>
      </c>
      <c r="I13" s="1">
        <v>2</v>
      </c>
      <c r="J13" s="1">
        <v>2.1</v>
      </c>
      <c r="K13" s="2">
        <f t="shared" si="1"/>
        <v>5.4600000000000009</v>
      </c>
      <c r="N13" s="28" t="s">
        <v>125</v>
      </c>
      <c r="O13" s="28"/>
      <c r="P13" s="28"/>
      <c r="Q13" s="28"/>
      <c r="R13" s="28"/>
      <c r="S13" s="28"/>
    </row>
    <row r="14" spans="2:22" x14ac:dyDescent="0.3">
      <c r="B14" s="2"/>
      <c r="C14" s="1">
        <v>1.82</v>
      </c>
      <c r="D14" s="1">
        <v>2</v>
      </c>
      <c r="E14" s="1">
        <v>2.1</v>
      </c>
      <c r="F14" s="2">
        <f t="shared" si="0"/>
        <v>7.644000000000001</v>
      </c>
      <c r="G14" s="2"/>
      <c r="H14" s="1">
        <v>5.75</v>
      </c>
      <c r="I14" s="1">
        <v>2</v>
      </c>
      <c r="J14" s="1">
        <v>2.1</v>
      </c>
      <c r="K14" s="2">
        <f t="shared" si="1"/>
        <v>24.150000000000002</v>
      </c>
      <c r="N14" s="2" t="s">
        <v>121</v>
      </c>
      <c r="O14" s="1">
        <v>15</v>
      </c>
      <c r="P14" s="3">
        <v>1</v>
      </c>
      <c r="Q14" s="2">
        <v>2</v>
      </c>
      <c r="R14" s="2">
        <v>1.5</v>
      </c>
      <c r="S14" s="2">
        <f t="shared" ref="S14:S21" si="4">O14*P14*Q14*R14</f>
        <v>45</v>
      </c>
    </row>
    <row r="15" spans="2:22" x14ac:dyDescent="0.3">
      <c r="B15" s="2" t="s">
        <v>78</v>
      </c>
      <c r="C15" s="1">
        <v>1.41</v>
      </c>
      <c r="D15" s="1">
        <v>2</v>
      </c>
      <c r="E15" s="1">
        <v>2.1</v>
      </c>
      <c r="F15" s="2">
        <f t="shared" si="0"/>
        <v>5.9219999999999997</v>
      </c>
      <c r="G15" s="2"/>
      <c r="H15" s="1">
        <v>1.6</v>
      </c>
      <c r="I15" s="1">
        <v>2</v>
      </c>
      <c r="J15" s="1">
        <v>2.1</v>
      </c>
      <c r="K15" s="2">
        <f t="shared" si="1"/>
        <v>6.7200000000000006</v>
      </c>
      <c r="N15" s="2" t="s">
        <v>123</v>
      </c>
      <c r="O15" s="1">
        <v>21.8</v>
      </c>
      <c r="P15" s="3">
        <v>1</v>
      </c>
      <c r="Q15" s="2">
        <v>2</v>
      </c>
      <c r="R15" s="2">
        <v>1.5</v>
      </c>
      <c r="S15" s="2">
        <f t="shared" si="4"/>
        <v>65.400000000000006</v>
      </c>
    </row>
    <row r="16" spans="2:22" x14ac:dyDescent="0.3">
      <c r="B16" s="2" t="s">
        <v>79</v>
      </c>
      <c r="C16" s="1">
        <v>1.42</v>
      </c>
      <c r="D16" s="1">
        <v>2</v>
      </c>
      <c r="E16" s="1">
        <v>2.1</v>
      </c>
      <c r="F16" s="2">
        <f t="shared" si="0"/>
        <v>5.9639999999999995</v>
      </c>
      <c r="G16" s="2"/>
      <c r="H16" s="1">
        <v>1.47</v>
      </c>
      <c r="I16" s="1">
        <v>2</v>
      </c>
      <c r="J16" s="1">
        <v>2.1</v>
      </c>
      <c r="K16" s="2">
        <f t="shared" si="1"/>
        <v>6.1740000000000004</v>
      </c>
      <c r="N16" s="2" t="s">
        <v>108</v>
      </c>
      <c r="O16" s="2">
        <f>27-8.8-2.9</f>
        <v>15.299999999999999</v>
      </c>
      <c r="P16" s="3">
        <v>1</v>
      </c>
      <c r="Q16" s="2">
        <v>2</v>
      </c>
      <c r="R16" s="2">
        <v>1.5</v>
      </c>
      <c r="S16" s="2">
        <f t="shared" si="4"/>
        <v>45.9</v>
      </c>
    </row>
    <row r="17" spans="2:19" x14ac:dyDescent="0.3">
      <c r="B17" s="2" t="s">
        <v>73</v>
      </c>
      <c r="C17" s="1">
        <v>10.74</v>
      </c>
      <c r="D17" s="1">
        <v>2</v>
      </c>
      <c r="E17" s="1">
        <v>2.1</v>
      </c>
      <c r="F17" s="2">
        <f t="shared" si="0"/>
        <v>45.108000000000004</v>
      </c>
      <c r="G17" s="2"/>
      <c r="H17" s="1">
        <v>1.72</v>
      </c>
      <c r="I17" s="1">
        <v>2</v>
      </c>
      <c r="J17" s="1">
        <v>2.1</v>
      </c>
      <c r="K17" s="2">
        <f t="shared" si="1"/>
        <v>7.2240000000000002</v>
      </c>
      <c r="N17" s="2" t="s">
        <v>109</v>
      </c>
      <c r="O17" s="2">
        <v>6</v>
      </c>
      <c r="P17" s="3">
        <v>1</v>
      </c>
      <c r="Q17" s="2">
        <v>2</v>
      </c>
      <c r="R17" s="2">
        <v>1.5</v>
      </c>
      <c r="S17" s="2">
        <f t="shared" si="4"/>
        <v>18</v>
      </c>
    </row>
    <row r="18" spans="2:19" x14ac:dyDescent="0.3">
      <c r="B18" s="2"/>
      <c r="C18" s="1">
        <v>1.54</v>
      </c>
      <c r="D18" s="1">
        <v>2</v>
      </c>
      <c r="E18" s="1">
        <v>2.1</v>
      </c>
      <c r="F18" s="2">
        <f t="shared" si="0"/>
        <v>6.4680000000000009</v>
      </c>
      <c r="G18" s="2"/>
      <c r="H18" s="1">
        <v>1.5</v>
      </c>
      <c r="I18" s="1">
        <v>2</v>
      </c>
      <c r="J18" s="1">
        <v>2.1</v>
      </c>
      <c r="K18" s="2">
        <f t="shared" si="1"/>
        <v>6.3000000000000007</v>
      </c>
      <c r="N18" s="2" t="s">
        <v>122</v>
      </c>
      <c r="O18" s="1">
        <v>11.7</v>
      </c>
      <c r="P18" s="3">
        <v>1</v>
      </c>
      <c r="Q18" s="2">
        <v>2</v>
      </c>
      <c r="R18" s="2">
        <v>1.5</v>
      </c>
      <c r="S18" s="2">
        <f t="shared" si="4"/>
        <v>35.099999999999994</v>
      </c>
    </row>
    <row r="19" spans="2:19" x14ac:dyDescent="0.3">
      <c r="B19" s="2"/>
      <c r="C19" s="1">
        <v>1.51</v>
      </c>
      <c r="D19" s="1">
        <v>2</v>
      </c>
      <c r="E19" s="1">
        <v>2.1</v>
      </c>
      <c r="F19" s="2">
        <f t="shared" si="0"/>
        <v>6.3420000000000005</v>
      </c>
      <c r="G19" s="2"/>
      <c r="H19" s="1">
        <v>1.51</v>
      </c>
      <c r="I19" s="1">
        <v>2</v>
      </c>
      <c r="J19" s="1">
        <v>2.1</v>
      </c>
      <c r="K19" s="2">
        <f t="shared" si="1"/>
        <v>6.3420000000000005</v>
      </c>
      <c r="N19" s="2" t="s">
        <v>124</v>
      </c>
      <c r="O19" s="3">
        <v>1</v>
      </c>
      <c r="P19" s="3">
        <v>15.8</v>
      </c>
      <c r="Q19" s="2">
        <v>2</v>
      </c>
      <c r="R19" s="2">
        <v>1.5</v>
      </c>
      <c r="S19" s="2">
        <f t="shared" si="4"/>
        <v>47.400000000000006</v>
      </c>
    </row>
    <row r="20" spans="2:19" x14ac:dyDescent="0.3">
      <c r="B20" s="2"/>
      <c r="C20" s="1">
        <v>1.45</v>
      </c>
      <c r="D20" s="1">
        <v>2</v>
      </c>
      <c r="E20" s="1">
        <v>2.1</v>
      </c>
      <c r="F20" s="2">
        <f t="shared" si="0"/>
        <v>6.09</v>
      </c>
      <c r="G20" s="2"/>
      <c r="H20" s="1">
        <v>1.56</v>
      </c>
      <c r="I20" s="1">
        <v>2</v>
      </c>
      <c r="J20" s="1">
        <v>2.1</v>
      </c>
      <c r="K20" s="2">
        <f t="shared" si="1"/>
        <v>6.5520000000000005</v>
      </c>
      <c r="N20" s="2" t="s">
        <v>120</v>
      </c>
      <c r="O20" s="1">
        <v>6</v>
      </c>
      <c r="P20" s="7">
        <v>1</v>
      </c>
      <c r="Q20" s="2">
        <v>2</v>
      </c>
      <c r="R20" s="2">
        <v>1.5</v>
      </c>
      <c r="S20" s="2">
        <f t="shared" si="4"/>
        <v>18</v>
      </c>
    </row>
    <row r="21" spans="2:19" x14ac:dyDescent="0.3">
      <c r="B21" s="2" t="s">
        <v>80</v>
      </c>
      <c r="C21" s="1">
        <v>1.4</v>
      </c>
      <c r="D21" s="1">
        <v>2</v>
      </c>
      <c r="E21" s="1">
        <v>2.1</v>
      </c>
      <c r="F21" s="2">
        <f t="shared" si="0"/>
        <v>5.88</v>
      </c>
      <c r="G21" s="2"/>
      <c r="H21" s="1">
        <v>1.6</v>
      </c>
      <c r="I21" s="1">
        <v>2</v>
      </c>
      <c r="J21" s="1">
        <v>2.1</v>
      </c>
      <c r="K21" s="2">
        <f t="shared" si="1"/>
        <v>6.7200000000000006</v>
      </c>
      <c r="N21" s="2" t="s">
        <v>98</v>
      </c>
      <c r="O21" s="1">
        <v>10.23</v>
      </c>
      <c r="P21" s="7">
        <v>1</v>
      </c>
      <c r="Q21" s="2">
        <v>1</v>
      </c>
      <c r="R21" s="2">
        <v>1.5</v>
      </c>
      <c r="S21" s="2">
        <f t="shared" si="4"/>
        <v>15.345000000000001</v>
      </c>
    </row>
    <row r="22" spans="2:19" x14ac:dyDescent="0.3">
      <c r="B22" s="2" t="s">
        <v>81</v>
      </c>
      <c r="C22" s="1">
        <v>1.61</v>
      </c>
      <c r="D22" s="1">
        <v>2</v>
      </c>
      <c r="E22" s="1">
        <v>2.1</v>
      </c>
      <c r="F22" s="2">
        <f t="shared" si="0"/>
        <v>6.7620000000000005</v>
      </c>
      <c r="G22" s="2"/>
      <c r="H22" s="1">
        <v>1.41</v>
      </c>
      <c r="I22" s="1">
        <v>2</v>
      </c>
      <c r="J22" s="1">
        <v>2.1</v>
      </c>
      <c r="K22" s="2">
        <f t="shared" si="1"/>
        <v>5.9219999999999997</v>
      </c>
      <c r="N22" s="2"/>
      <c r="O22" s="2" t="s">
        <v>90</v>
      </c>
      <c r="P22" s="2">
        <f>3.152+3.156+3.154+3.148+2.1+2.1+3.15+7.45+2.085+6.3+3.15+1.596+6.3</f>
        <v>46.840999999999994</v>
      </c>
      <c r="Q22" s="2"/>
      <c r="R22" s="2"/>
      <c r="S22" s="2">
        <f>SUM(S14:S21)</f>
        <v>290.14500000000004</v>
      </c>
    </row>
    <row r="23" spans="2:19" x14ac:dyDescent="0.3">
      <c r="B23" s="2" t="s">
        <v>82</v>
      </c>
      <c r="C23" s="1">
        <v>1.6</v>
      </c>
      <c r="D23" s="1">
        <v>2</v>
      </c>
      <c r="E23" s="1">
        <v>2.1</v>
      </c>
      <c r="F23" s="2">
        <f t="shared" si="0"/>
        <v>6.7200000000000006</v>
      </c>
      <c r="G23" s="2"/>
      <c r="H23" s="1">
        <v>1.4</v>
      </c>
      <c r="I23" s="1">
        <v>2</v>
      </c>
      <c r="J23" s="1">
        <v>2.1</v>
      </c>
      <c r="K23" s="2">
        <f t="shared" si="1"/>
        <v>5.88</v>
      </c>
      <c r="N23" s="2"/>
      <c r="O23" s="2"/>
      <c r="P23" s="2"/>
      <c r="Q23" s="2" t="s">
        <v>93</v>
      </c>
      <c r="R23" s="6">
        <f>S22-P22</f>
        <v>243.30400000000003</v>
      </c>
      <c r="S23" s="2"/>
    </row>
    <row r="24" spans="2:19" x14ac:dyDescent="0.3">
      <c r="B24" s="2" t="s">
        <v>83</v>
      </c>
      <c r="C24" s="1">
        <v>2.11</v>
      </c>
      <c r="D24" s="1">
        <v>2</v>
      </c>
      <c r="E24" s="1">
        <v>2.1</v>
      </c>
      <c r="F24" s="2">
        <f t="shared" si="0"/>
        <v>8.8620000000000001</v>
      </c>
      <c r="G24" s="2"/>
      <c r="H24" s="1">
        <v>5.77</v>
      </c>
      <c r="I24" s="1">
        <v>2</v>
      </c>
      <c r="J24" s="1">
        <v>2.1</v>
      </c>
      <c r="K24" s="2">
        <f t="shared" si="1"/>
        <v>24.233999999999998</v>
      </c>
    </row>
    <row r="25" spans="2:19" x14ac:dyDescent="0.3">
      <c r="B25" s="2"/>
      <c r="C25" s="1">
        <v>1.4</v>
      </c>
      <c r="D25" s="1">
        <v>2</v>
      </c>
      <c r="E25" s="1">
        <v>2.1</v>
      </c>
      <c r="F25" s="2">
        <f t="shared" si="0"/>
        <v>5.88</v>
      </c>
      <c r="G25" s="2"/>
      <c r="H25" s="1">
        <v>1.33</v>
      </c>
      <c r="I25" s="1">
        <v>2</v>
      </c>
      <c r="J25" s="1">
        <v>2.1</v>
      </c>
      <c r="K25" s="2">
        <f t="shared" si="1"/>
        <v>5.5860000000000003</v>
      </c>
      <c r="N25" s="38" t="s">
        <v>127</v>
      </c>
      <c r="O25" s="38"/>
      <c r="P25" s="38"/>
      <c r="Q25" s="38"/>
      <c r="R25" s="6">
        <f>R23+T11</f>
        <v>437.572</v>
      </c>
    </row>
    <row r="26" spans="2:19" x14ac:dyDescent="0.3">
      <c r="B26" s="2"/>
      <c r="C26" s="1">
        <v>1.38</v>
      </c>
      <c r="D26" s="1">
        <v>2</v>
      </c>
      <c r="E26" s="1">
        <v>2.1</v>
      </c>
      <c r="F26" s="2">
        <f t="shared" si="0"/>
        <v>5.7959999999999994</v>
      </c>
      <c r="G26" s="2"/>
      <c r="H26" s="1">
        <v>1.49</v>
      </c>
      <c r="I26" s="1">
        <v>2</v>
      </c>
      <c r="J26" s="1">
        <v>2.1</v>
      </c>
      <c r="K26" s="2">
        <f t="shared" si="1"/>
        <v>6.258</v>
      </c>
    </row>
    <row r="27" spans="2:19" x14ac:dyDescent="0.3">
      <c r="B27" s="2"/>
      <c r="C27" s="1">
        <v>1.4</v>
      </c>
      <c r="D27" s="1">
        <v>2</v>
      </c>
      <c r="E27" s="1">
        <v>2.1</v>
      </c>
      <c r="F27" s="2">
        <f t="shared" si="0"/>
        <v>5.88</v>
      </c>
      <c r="G27" s="2"/>
      <c r="H27" s="1">
        <v>1.27</v>
      </c>
      <c r="I27" s="1">
        <v>2</v>
      </c>
      <c r="J27" s="1">
        <v>2.1</v>
      </c>
      <c r="K27" s="2">
        <f t="shared" si="1"/>
        <v>5.3340000000000005</v>
      </c>
    </row>
    <row r="28" spans="2:19" x14ac:dyDescent="0.3">
      <c r="B28" s="2"/>
      <c r="C28" s="1">
        <v>1.4</v>
      </c>
      <c r="D28" s="1">
        <v>2</v>
      </c>
      <c r="E28" s="1">
        <v>2.1</v>
      </c>
      <c r="F28" s="2">
        <f t="shared" si="0"/>
        <v>5.88</v>
      </c>
      <c r="G28" s="2"/>
      <c r="H28" s="1">
        <v>1.3</v>
      </c>
      <c r="I28" s="1">
        <v>2</v>
      </c>
      <c r="J28" s="1">
        <v>2.1</v>
      </c>
      <c r="K28" s="2">
        <f t="shared" si="1"/>
        <v>5.4600000000000009</v>
      </c>
    </row>
    <row r="29" spans="2:19" x14ac:dyDescent="0.3">
      <c r="B29" s="2"/>
      <c r="C29" s="2"/>
      <c r="D29" s="2"/>
      <c r="E29" s="2"/>
      <c r="F29" s="2">
        <f>SUM(F4:F28)</f>
        <v>209.99999999999997</v>
      </c>
      <c r="G29" s="2"/>
      <c r="H29" s="2"/>
      <c r="I29" s="2"/>
      <c r="J29" s="2"/>
      <c r="K29" s="2">
        <f>SUM(K4:K28)</f>
        <v>205.50600000000006</v>
      </c>
    </row>
    <row r="30" spans="2:19" x14ac:dyDescent="0.3">
      <c r="B30" s="2" t="s">
        <v>90</v>
      </c>
      <c r="C30" s="2">
        <f>8.4+8.4+1.605+1.669+9.156+1.617+1.68+1.68+8.4</f>
        <v>42.607000000000006</v>
      </c>
      <c r="D30" s="2"/>
      <c r="E30" s="2"/>
      <c r="F30" s="2"/>
      <c r="G30" s="2"/>
      <c r="H30" s="2" t="s">
        <v>85</v>
      </c>
      <c r="I30" s="2">
        <f>F29+K29</f>
        <v>415.50600000000003</v>
      </c>
      <c r="J30" s="2" t="s">
        <v>91</v>
      </c>
      <c r="K30" s="6">
        <f>I30-C30</f>
        <v>372.899</v>
      </c>
      <c r="L30" s="18"/>
    </row>
  </sheetData>
  <mergeCells count="4">
    <mergeCell ref="N25:Q25"/>
    <mergeCell ref="B2:K2"/>
    <mergeCell ref="N13:S13"/>
    <mergeCell ref="M4:V4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7670-8F59-4E4F-9F7E-B6D79CEB3689}">
  <dimension ref="A2:F24"/>
  <sheetViews>
    <sheetView tabSelected="1" workbookViewId="0">
      <selection activeCell="A2" sqref="A2:F24"/>
    </sheetView>
  </sheetViews>
  <sheetFormatPr defaultRowHeight="14.4" x14ac:dyDescent="0.3"/>
  <cols>
    <col min="2" max="2" width="24.6640625" customWidth="1"/>
  </cols>
  <sheetData>
    <row r="2" spans="1:6" x14ac:dyDescent="0.3">
      <c r="A2" s="28" t="s">
        <v>117</v>
      </c>
      <c r="B2" s="28"/>
      <c r="C2" s="28"/>
      <c r="D2" s="28"/>
      <c r="E2" s="28"/>
      <c r="F2" s="28"/>
    </row>
    <row r="3" spans="1:6" x14ac:dyDescent="0.3">
      <c r="A3" s="2" t="s">
        <v>0</v>
      </c>
      <c r="B3" s="2" t="s">
        <v>1</v>
      </c>
      <c r="C3" s="1" t="s">
        <v>107</v>
      </c>
      <c r="D3" s="1" t="s">
        <v>56</v>
      </c>
      <c r="E3" s="1" t="s">
        <v>115</v>
      </c>
      <c r="F3" s="1" t="s">
        <v>116</v>
      </c>
    </row>
    <row r="4" spans="1:6" x14ac:dyDescent="0.3">
      <c r="A4" s="2">
        <v>1</v>
      </c>
      <c r="B4" s="1" t="s">
        <v>11</v>
      </c>
      <c r="C4" s="2"/>
      <c r="D4" s="2"/>
      <c r="E4" s="2"/>
      <c r="F4" s="2"/>
    </row>
    <row r="5" spans="1:6" x14ac:dyDescent="0.3">
      <c r="A5" s="2">
        <v>2</v>
      </c>
      <c r="B5" s="1" t="s">
        <v>4</v>
      </c>
      <c r="C5" s="1">
        <v>1.254</v>
      </c>
      <c r="D5" s="1">
        <v>1.5</v>
      </c>
      <c r="E5" s="2">
        <v>0.5</v>
      </c>
      <c r="F5" s="2">
        <f>C5*D5*E5</f>
        <v>0.9405</v>
      </c>
    </row>
    <row r="6" spans="1:6" x14ac:dyDescent="0.3">
      <c r="A6" s="2">
        <v>3</v>
      </c>
      <c r="B6" s="1" t="s">
        <v>5</v>
      </c>
      <c r="C6" s="1">
        <v>1.37</v>
      </c>
      <c r="D6" s="1">
        <v>1.5</v>
      </c>
      <c r="E6" s="2">
        <v>0.5</v>
      </c>
      <c r="F6" s="2">
        <f t="shared" ref="F6:F23" si="0">C6*D6*E6</f>
        <v>1.0275000000000001</v>
      </c>
    </row>
    <row r="7" spans="1:6" x14ac:dyDescent="0.3">
      <c r="A7" s="2">
        <v>4</v>
      </c>
      <c r="B7" s="1" t="s">
        <v>6</v>
      </c>
      <c r="C7" s="1">
        <v>1.41</v>
      </c>
      <c r="D7" s="1">
        <v>1.5</v>
      </c>
      <c r="E7" s="2">
        <v>0.5</v>
      </c>
      <c r="F7" s="2">
        <f t="shared" si="0"/>
        <v>1.0574999999999999</v>
      </c>
    </row>
    <row r="8" spans="1:6" x14ac:dyDescent="0.3">
      <c r="A8" s="2">
        <v>5</v>
      </c>
      <c r="B8" s="1" t="s">
        <v>7</v>
      </c>
      <c r="C8" s="1">
        <v>1.41</v>
      </c>
      <c r="D8" s="1">
        <v>1.5</v>
      </c>
      <c r="E8" s="2">
        <v>0.5</v>
      </c>
      <c r="F8" s="2">
        <f t="shared" si="0"/>
        <v>1.0574999999999999</v>
      </c>
    </row>
    <row r="9" spans="1:6" x14ac:dyDescent="0.3">
      <c r="A9" s="2">
        <v>6</v>
      </c>
      <c r="B9" s="1" t="s">
        <v>10</v>
      </c>
      <c r="C9" s="1"/>
      <c r="D9" s="1"/>
      <c r="E9" s="2"/>
      <c r="F9" s="2">
        <f t="shared" si="0"/>
        <v>0</v>
      </c>
    </row>
    <row r="10" spans="1:6" x14ac:dyDescent="0.3">
      <c r="A10" s="2">
        <v>7</v>
      </c>
      <c r="B10" s="1" t="s">
        <v>4</v>
      </c>
      <c r="C10" s="1">
        <v>1.3759999999999999</v>
      </c>
      <c r="D10" s="1">
        <v>1.43</v>
      </c>
      <c r="E10" s="2">
        <v>0.5</v>
      </c>
      <c r="F10" s="2">
        <f t="shared" si="0"/>
        <v>0.98383999999999983</v>
      </c>
    </row>
    <row r="11" spans="1:6" x14ac:dyDescent="0.3">
      <c r="A11" s="2">
        <v>8</v>
      </c>
      <c r="B11" s="1" t="s">
        <v>5</v>
      </c>
      <c r="C11" s="1">
        <v>1.36</v>
      </c>
      <c r="D11" s="1">
        <v>1.36</v>
      </c>
      <c r="E11" s="2">
        <v>0.5</v>
      </c>
      <c r="F11" s="2">
        <f t="shared" si="0"/>
        <v>0.92480000000000018</v>
      </c>
    </row>
    <row r="12" spans="1:6" x14ac:dyDescent="0.3">
      <c r="A12" s="2">
        <v>9</v>
      </c>
      <c r="B12" s="1" t="s">
        <v>6</v>
      </c>
      <c r="C12" s="1">
        <v>1.38</v>
      </c>
      <c r="D12" s="1">
        <v>1.26</v>
      </c>
      <c r="E12" s="2">
        <v>0.5</v>
      </c>
      <c r="F12" s="2">
        <f t="shared" si="0"/>
        <v>0.86939999999999995</v>
      </c>
    </row>
    <row r="13" spans="1:6" x14ac:dyDescent="0.3">
      <c r="A13" s="2">
        <v>10</v>
      </c>
      <c r="B13" s="1" t="s">
        <v>7</v>
      </c>
      <c r="C13" s="1">
        <v>1.38</v>
      </c>
      <c r="D13" s="1">
        <v>1.3</v>
      </c>
      <c r="E13" s="2">
        <v>0.5</v>
      </c>
      <c r="F13" s="2">
        <f t="shared" si="0"/>
        <v>0.89699999999999991</v>
      </c>
    </row>
    <row r="14" spans="1:6" x14ac:dyDescent="0.3">
      <c r="A14" s="2">
        <v>11</v>
      </c>
      <c r="B14" s="1" t="s">
        <v>31</v>
      </c>
      <c r="C14" s="1"/>
      <c r="D14" s="1"/>
      <c r="E14" s="2"/>
      <c r="F14" s="2">
        <f t="shared" si="0"/>
        <v>0</v>
      </c>
    </row>
    <row r="15" spans="1:6" x14ac:dyDescent="0.3">
      <c r="A15" s="2">
        <v>12</v>
      </c>
      <c r="B15" s="1" t="s">
        <v>4</v>
      </c>
      <c r="C15" s="1">
        <v>1.54</v>
      </c>
      <c r="D15" s="1">
        <v>1.5</v>
      </c>
      <c r="E15" s="2">
        <v>0.5</v>
      </c>
      <c r="F15" s="2">
        <f t="shared" si="0"/>
        <v>1.155</v>
      </c>
    </row>
    <row r="16" spans="1:6" x14ac:dyDescent="0.3">
      <c r="A16" s="2">
        <v>13</v>
      </c>
      <c r="B16" s="1" t="s">
        <v>5</v>
      </c>
      <c r="C16" s="1">
        <v>1.51</v>
      </c>
      <c r="D16" s="1">
        <v>1.51</v>
      </c>
      <c r="E16" s="2">
        <v>0.5</v>
      </c>
      <c r="F16" s="2">
        <f t="shared" si="0"/>
        <v>1.14005</v>
      </c>
    </row>
    <row r="17" spans="1:6" x14ac:dyDescent="0.3">
      <c r="A17" s="2">
        <v>14</v>
      </c>
      <c r="B17" s="1" t="s">
        <v>6</v>
      </c>
      <c r="C17" s="1">
        <v>1.45</v>
      </c>
      <c r="D17" s="1">
        <v>1.56</v>
      </c>
      <c r="E17" s="2">
        <v>0.5</v>
      </c>
      <c r="F17" s="2">
        <f t="shared" si="0"/>
        <v>1.131</v>
      </c>
    </row>
    <row r="18" spans="1:6" x14ac:dyDescent="0.3">
      <c r="A18" s="2">
        <v>15</v>
      </c>
      <c r="B18" s="1" t="s">
        <v>47</v>
      </c>
      <c r="C18" s="1">
        <v>1.6</v>
      </c>
      <c r="D18" s="1">
        <v>1.4</v>
      </c>
      <c r="E18" s="2">
        <v>0.5</v>
      </c>
      <c r="F18" s="2">
        <f t="shared" si="0"/>
        <v>1.1199999999999999</v>
      </c>
    </row>
    <row r="19" spans="1:6" x14ac:dyDescent="0.3">
      <c r="A19" s="2">
        <v>16</v>
      </c>
      <c r="B19" s="1" t="s">
        <v>51</v>
      </c>
      <c r="C19" s="1"/>
      <c r="D19" s="1"/>
      <c r="E19" s="2"/>
      <c r="F19" s="2">
        <f t="shared" si="0"/>
        <v>0</v>
      </c>
    </row>
    <row r="20" spans="1:6" x14ac:dyDescent="0.3">
      <c r="A20" s="2">
        <v>17</v>
      </c>
      <c r="B20" s="1" t="s">
        <v>52</v>
      </c>
      <c r="C20" s="1">
        <v>1.4</v>
      </c>
      <c r="D20" s="1">
        <v>1.33</v>
      </c>
      <c r="E20" s="2">
        <v>0.5</v>
      </c>
      <c r="F20" s="2">
        <f t="shared" si="0"/>
        <v>0.93099999999999994</v>
      </c>
    </row>
    <row r="21" spans="1:6" x14ac:dyDescent="0.3">
      <c r="A21" s="2">
        <v>18</v>
      </c>
      <c r="B21" s="1" t="s">
        <v>5</v>
      </c>
      <c r="C21" s="1">
        <v>1.38</v>
      </c>
      <c r="D21" s="1">
        <v>1.49</v>
      </c>
      <c r="E21" s="2">
        <v>0.5</v>
      </c>
      <c r="F21" s="2">
        <f t="shared" si="0"/>
        <v>1.0281</v>
      </c>
    </row>
    <row r="22" spans="1:6" x14ac:dyDescent="0.3">
      <c r="A22" s="2">
        <v>19</v>
      </c>
      <c r="B22" s="1" t="s">
        <v>6</v>
      </c>
      <c r="C22" s="1">
        <v>1.4</v>
      </c>
      <c r="D22" s="1">
        <v>1.27</v>
      </c>
      <c r="E22" s="2">
        <v>0.5</v>
      </c>
      <c r="F22" s="2">
        <f t="shared" si="0"/>
        <v>0.8889999999999999</v>
      </c>
    </row>
    <row r="23" spans="1:6" x14ac:dyDescent="0.3">
      <c r="A23" s="2">
        <v>20</v>
      </c>
      <c r="B23" s="1" t="s">
        <v>7</v>
      </c>
      <c r="C23" s="1">
        <v>1.4</v>
      </c>
      <c r="D23" s="1">
        <v>1.3</v>
      </c>
      <c r="E23" s="2">
        <v>0.5</v>
      </c>
      <c r="F23" s="2">
        <f t="shared" si="0"/>
        <v>0.90999999999999992</v>
      </c>
    </row>
    <row r="24" spans="1:6" x14ac:dyDescent="0.3">
      <c r="A24" s="2"/>
      <c r="B24" s="2"/>
      <c r="C24" s="39" t="s">
        <v>118</v>
      </c>
      <c r="D24" s="40"/>
      <c r="E24" s="41"/>
      <c r="F24" s="2">
        <f>SUM(F5:F23)</f>
        <v>16.062189999999998</v>
      </c>
    </row>
  </sheetData>
  <mergeCells count="2">
    <mergeCell ref="A2:F2"/>
    <mergeCell ref="C24:E24"/>
  </mergeCells>
  <pageMargins left="0.98425196850393704" right="0.98425196850393704" top="0.98425196850393704" bottom="0.98425196850393704" header="0.51181102362204722" footer="0.51181102362204722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827C-B447-42F6-B3E6-FC64F9896601}">
  <dimension ref="B1:F27"/>
  <sheetViews>
    <sheetView workbookViewId="0">
      <selection activeCell="B1" sqref="B1:F27"/>
    </sheetView>
  </sheetViews>
  <sheetFormatPr defaultRowHeight="14.4" x14ac:dyDescent="0.3"/>
  <cols>
    <col min="3" max="3" width="29.109375" customWidth="1"/>
  </cols>
  <sheetData>
    <row r="1" spans="2:6" x14ac:dyDescent="0.3">
      <c r="B1" s="28" t="s">
        <v>119</v>
      </c>
      <c r="C1" s="28"/>
      <c r="D1" s="28"/>
      <c r="E1" s="28"/>
      <c r="F1" s="28"/>
    </row>
    <row r="2" spans="2:6" x14ac:dyDescent="0.3">
      <c r="B2" s="2" t="s">
        <v>0</v>
      </c>
      <c r="C2" s="2" t="s">
        <v>1</v>
      </c>
      <c r="D2" s="2" t="s">
        <v>107</v>
      </c>
      <c r="E2" s="2" t="s">
        <v>56</v>
      </c>
      <c r="F2" s="2" t="s">
        <v>70</v>
      </c>
    </row>
    <row r="3" spans="2:6" x14ac:dyDescent="0.3">
      <c r="B3" s="1">
        <v>1</v>
      </c>
      <c r="C3" s="1" t="s">
        <v>11</v>
      </c>
      <c r="D3" s="1"/>
      <c r="E3" s="1"/>
      <c r="F3" s="2"/>
    </row>
    <row r="4" spans="2:6" x14ac:dyDescent="0.3">
      <c r="B4" s="1">
        <v>2</v>
      </c>
      <c r="C4" s="1" t="s">
        <v>4</v>
      </c>
      <c r="D4" s="1">
        <v>1.254</v>
      </c>
      <c r="E4" s="1">
        <v>1.5</v>
      </c>
      <c r="F4" s="2">
        <f>D4*E4</f>
        <v>1.881</v>
      </c>
    </row>
    <row r="5" spans="2:6" x14ac:dyDescent="0.3">
      <c r="B5" s="1">
        <v>3</v>
      </c>
      <c r="C5" s="1" t="s">
        <v>5</v>
      </c>
      <c r="D5" s="1">
        <v>1.37</v>
      </c>
      <c r="E5" s="1">
        <v>1.5</v>
      </c>
      <c r="F5" s="2">
        <f t="shared" ref="F5:F26" si="0">D5*E5</f>
        <v>2.0550000000000002</v>
      </c>
    </row>
    <row r="6" spans="2:6" x14ac:dyDescent="0.3">
      <c r="B6" s="1">
        <v>4</v>
      </c>
      <c r="C6" s="1" t="s">
        <v>6</v>
      </c>
      <c r="D6" s="1">
        <v>1.41</v>
      </c>
      <c r="E6" s="1">
        <v>1.5</v>
      </c>
      <c r="F6" s="2">
        <f t="shared" si="0"/>
        <v>2.1149999999999998</v>
      </c>
    </row>
    <row r="7" spans="2:6" x14ac:dyDescent="0.3">
      <c r="B7" s="1">
        <v>5</v>
      </c>
      <c r="C7" s="1" t="s">
        <v>7</v>
      </c>
      <c r="D7" s="1">
        <v>1.41</v>
      </c>
      <c r="E7" s="1">
        <v>1.5</v>
      </c>
      <c r="F7" s="2">
        <f t="shared" si="0"/>
        <v>2.1149999999999998</v>
      </c>
    </row>
    <row r="8" spans="2:6" x14ac:dyDescent="0.3">
      <c r="B8" s="1">
        <v>6</v>
      </c>
      <c r="C8" s="1" t="s">
        <v>10</v>
      </c>
      <c r="D8" s="1"/>
      <c r="E8" s="1"/>
      <c r="F8" s="2">
        <f t="shared" si="0"/>
        <v>0</v>
      </c>
    </row>
    <row r="9" spans="2:6" x14ac:dyDescent="0.3">
      <c r="B9" s="1">
        <v>7</v>
      </c>
      <c r="C9" s="1" t="s">
        <v>4</v>
      </c>
      <c r="D9" s="1">
        <v>1.3759999999999999</v>
      </c>
      <c r="E9" s="1">
        <v>1.43</v>
      </c>
      <c r="F9" s="2">
        <f t="shared" si="0"/>
        <v>1.9676799999999997</v>
      </c>
    </row>
    <row r="10" spans="2:6" x14ac:dyDescent="0.3">
      <c r="B10" s="1">
        <v>8</v>
      </c>
      <c r="C10" s="1" t="s">
        <v>5</v>
      </c>
      <c r="D10" s="1">
        <v>1.36</v>
      </c>
      <c r="E10" s="1">
        <v>1.36</v>
      </c>
      <c r="F10" s="2">
        <f t="shared" si="0"/>
        <v>1.8496000000000004</v>
      </c>
    </row>
    <row r="11" spans="2:6" x14ac:dyDescent="0.3">
      <c r="B11" s="1">
        <v>9</v>
      </c>
      <c r="C11" s="1" t="s">
        <v>6</v>
      </c>
      <c r="D11" s="1">
        <v>1.38</v>
      </c>
      <c r="E11" s="1">
        <v>1.26</v>
      </c>
      <c r="F11" s="2">
        <f t="shared" si="0"/>
        <v>1.7387999999999999</v>
      </c>
    </row>
    <row r="12" spans="2:6" x14ac:dyDescent="0.3">
      <c r="B12" s="1">
        <v>10</v>
      </c>
      <c r="C12" s="1" t="s">
        <v>7</v>
      </c>
      <c r="D12" s="1">
        <v>1.38</v>
      </c>
      <c r="E12" s="1">
        <v>1.3</v>
      </c>
      <c r="F12" s="2">
        <f t="shared" si="0"/>
        <v>1.7939999999999998</v>
      </c>
    </row>
    <row r="13" spans="2:6" x14ac:dyDescent="0.3">
      <c r="B13" s="1">
        <v>11</v>
      </c>
      <c r="C13" s="1" t="s">
        <v>23</v>
      </c>
      <c r="D13" s="1">
        <v>1.41</v>
      </c>
      <c r="E13" s="1">
        <v>1.6</v>
      </c>
      <c r="F13" s="2">
        <f t="shared" si="0"/>
        <v>2.2559999999999998</v>
      </c>
    </row>
    <row r="14" spans="2:6" x14ac:dyDescent="0.3">
      <c r="B14" s="1">
        <v>12</v>
      </c>
      <c r="C14" s="1" t="s">
        <v>25</v>
      </c>
      <c r="D14" s="1">
        <v>1.42</v>
      </c>
      <c r="E14" s="1">
        <v>1.47</v>
      </c>
      <c r="F14" s="2">
        <f t="shared" si="0"/>
        <v>2.0873999999999997</v>
      </c>
    </row>
    <row r="15" spans="2:6" x14ac:dyDescent="0.3">
      <c r="B15" s="1">
        <v>13</v>
      </c>
      <c r="C15" s="1" t="s">
        <v>31</v>
      </c>
      <c r="D15" s="1"/>
      <c r="E15" s="1"/>
      <c r="F15" s="2">
        <f t="shared" si="0"/>
        <v>0</v>
      </c>
    </row>
    <row r="16" spans="2:6" x14ac:dyDescent="0.3">
      <c r="B16" s="1">
        <v>14</v>
      </c>
      <c r="C16" s="1" t="s">
        <v>4</v>
      </c>
      <c r="D16" s="1">
        <v>1.54</v>
      </c>
      <c r="E16" s="1">
        <v>1.5</v>
      </c>
      <c r="F16" s="2">
        <f t="shared" si="0"/>
        <v>2.31</v>
      </c>
    </row>
    <row r="17" spans="2:6" x14ac:dyDescent="0.3">
      <c r="B17" s="1">
        <v>15</v>
      </c>
      <c r="C17" s="1" t="s">
        <v>5</v>
      </c>
      <c r="D17" s="1">
        <v>1.51</v>
      </c>
      <c r="E17" s="1">
        <v>1.51</v>
      </c>
      <c r="F17" s="2">
        <f t="shared" si="0"/>
        <v>2.2801</v>
      </c>
    </row>
    <row r="18" spans="2:6" x14ac:dyDescent="0.3">
      <c r="B18" s="1">
        <v>16</v>
      </c>
      <c r="C18" s="1" t="s">
        <v>6</v>
      </c>
      <c r="D18" s="1">
        <v>1.45</v>
      </c>
      <c r="E18" s="1">
        <v>1.56</v>
      </c>
      <c r="F18" s="2">
        <f t="shared" si="0"/>
        <v>2.262</v>
      </c>
    </row>
    <row r="19" spans="2:6" x14ac:dyDescent="0.3">
      <c r="B19" s="1">
        <v>17</v>
      </c>
      <c r="C19" s="1" t="s">
        <v>37</v>
      </c>
      <c r="D19" s="1">
        <v>1.4</v>
      </c>
      <c r="E19" s="1">
        <v>1.6</v>
      </c>
      <c r="F19" s="2">
        <f t="shared" si="0"/>
        <v>2.2399999999999998</v>
      </c>
    </row>
    <row r="20" spans="2:6" x14ac:dyDescent="0.3">
      <c r="B20" s="1">
        <v>18</v>
      </c>
      <c r="C20" s="1" t="s">
        <v>44</v>
      </c>
      <c r="D20" s="1">
        <v>1.61</v>
      </c>
      <c r="E20" s="1">
        <v>1.41</v>
      </c>
      <c r="F20" s="2">
        <f t="shared" si="0"/>
        <v>2.2701000000000002</v>
      </c>
    </row>
    <row r="21" spans="2:6" x14ac:dyDescent="0.3">
      <c r="B21" s="1">
        <v>19</v>
      </c>
      <c r="C21" s="1" t="s">
        <v>47</v>
      </c>
      <c r="D21" s="1">
        <v>1.6</v>
      </c>
      <c r="E21" s="1">
        <v>1.4</v>
      </c>
      <c r="F21" s="2">
        <f t="shared" si="0"/>
        <v>2.2399999999999998</v>
      </c>
    </row>
    <row r="22" spans="2:6" x14ac:dyDescent="0.3">
      <c r="B22" s="1">
        <v>20</v>
      </c>
      <c r="C22" s="1" t="s">
        <v>51</v>
      </c>
      <c r="D22" s="1"/>
      <c r="E22" s="1"/>
      <c r="F22" s="2">
        <f t="shared" si="0"/>
        <v>0</v>
      </c>
    </row>
    <row r="23" spans="2:6" x14ac:dyDescent="0.3">
      <c r="B23" s="1">
        <v>21</v>
      </c>
      <c r="C23" s="1" t="s">
        <v>52</v>
      </c>
      <c r="D23" s="1">
        <v>1.4</v>
      </c>
      <c r="E23" s="1">
        <v>1.33</v>
      </c>
      <c r="F23" s="2">
        <f t="shared" si="0"/>
        <v>1.8619999999999999</v>
      </c>
    </row>
    <row r="24" spans="2:6" x14ac:dyDescent="0.3">
      <c r="B24" s="1">
        <v>22</v>
      </c>
      <c r="C24" s="1" t="s">
        <v>5</v>
      </c>
      <c r="D24" s="1">
        <v>1.38</v>
      </c>
      <c r="E24" s="1">
        <v>1.49</v>
      </c>
      <c r="F24" s="2">
        <f t="shared" si="0"/>
        <v>2.0562</v>
      </c>
    </row>
    <row r="25" spans="2:6" x14ac:dyDescent="0.3">
      <c r="B25" s="1">
        <v>23</v>
      </c>
      <c r="C25" s="1" t="s">
        <v>6</v>
      </c>
      <c r="D25" s="1">
        <v>1.4</v>
      </c>
      <c r="E25" s="1">
        <v>1.27</v>
      </c>
      <c r="F25" s="2">
        <f t="shared" si="0"/>
        <v>1.7779999999999998</v>
      </c>
    </row>
    <row r="26" spans="2:6" x14ac:dyDescent="0.3">
      <c r="B26" s="1">
        <v>24</v>
      </c>
      <c r="C26" s="1" t="s">
        <v>7</v>
      </c>
      <c r="D26" s="1">
        <v>1.4</v>
      </c>
      <c r="E26" s="1">
        <v>1.3</v>
      </c>
      <c r="F26" s="2">
        <f t="shared" si="0"/>
        <v>1.8199999999999998</v>
      </c>
    </row>
    <row r="27" spans="2:6" x14ac:dyDescent="0.3">
      <c r="B27" s="2"/>
      <c r="C27" s="2"/>
      <c r="D27" s="39" t="s">
        <v>105</v>
      </c>
      <c r="E27" s="41"/>
      <c r="F27" s="6">
        <f>SUM(F4:F26)</f>
        <v>40.977879999999992</v>
      </c>
    </row>
  </sheetData>
  <mergeCells count="2">
    <mergeCell ref="B1:F1"/>
    <mergeCell ref="D27:E27"/>
  </mergeCells>
  <pageMargins left="1.299212598425197" right="0.70866141732283472" top="0.74803149606299213" bottom="0.74803149606299213" header="0.31496062992125984" footer="0.31496062992125984"/>
  <pageSetup paperSize="9" scale="12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workbookViewId="0">
      <selection activeCell="N15" sqref="N15"/>
    </sheetView>
  </sheetViews>
  <sheetFormatPr defaultRowHeight="14.4" x14ac:dyDescent="0.3"/>
  <cols>
    <col min="2" max="2" width="17" customWidth="1"/>
    <col min="5" max="5" width="10.6640625" customWidth="1"/>
    <col min="6" max="7" width="0" hidden="1" customWidth="1"/>
    <col min="8" max="8" width="1.77734375" customWidth="1"/>
    <col min="10" max="10" width="20.77734375" bestFit="1" customWidth="1"/>
    <col min="15" max="15" width="1.5546875" customWidth="1"/>
  </cols>
  <sheetData>
    <row r="1" spans="1:19" x14ac:dyDescent="0.3">
      <c r="A1" s="29" t="s">
        <v>134</v>
      </c>
      <c r="B1" s="29"/>
      <c r="C1" s="29"/>
      <c r="D1" s="29"/>
      <c r="E1" s="29"/>
    </row>
    <row r="2" spans="1:19" ht="14.4" customHeight="1" x14ac:dyDescent="0.3">
      <c r="A2" s="29" t="s">
        <v>0</v>
      </c>
      <c r="B2" s="29" t="s">
        <v>1</v>
      </c>
      <c r="C2" s="29" t="s">
        <v>59</v>
      </c>
      <c r="D2" s="29"/>
      <c r="E2" s="30" t="s">
        <v>70</v>
      </c>
      <c r="I2" s="28" t="s">
        <v>104</v>
      </c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x14ac:dyDescent="0.3">
      <c r="A3" s="29"/>
      <c r="B3" s="29"/>
      <c r="C3" s="1" t="s">
        <v>53</v>
      </c>
      <c r="D3" s="1" t="s">
        <v>54</v>
      </c>
      <c r="E3" s="30"/>
      <c r="I3" s="1" t="s">
        <v>0</v>
      </c>
      <c r="J3" s="12" t="s">
        <v>1</v>
      </c>
      <c r="K3" s="1" t="s">
        <v>53</v>
      </c>
      <c r="L3" s="2" t="s">
        <v>102</v>
      </c>
      <c r="M3" s="2" t="s">
        <v>103</v>
      </c>
      <c r="N3" s="2" t="s">
        <v>70</v>
      </c>
      <c r="O3" s="2"/>
      <c r="P3" s="1" t="s">
        <v>54</v>
      </c>
      <c r="Q3" s="2" t="s">
        <v>102</v>
      </c>
      <c r="R3" s="2" t="s">
        <v>103</v>
      </c>
      <c r="S3" s="2" t="s">
        <v>70</v>
      </c>
    </row>
    <row r="4" spans="1:19" x14ac:dyDescent="0.3">
      <c r="A4" s="1">
        <v>1</v>
      </c>
      <c r="B4" s="1" t="s">
        <v>2</v>
      </c>
      <c r="C4" s="1">
        <v>3.1680000000000001</v>
      </c>
      <c r="D4" s="1">
        <v>4.992</v>
      </c>
      <c r="E4" s="5">
        <f t="shared" ref="E4:E31" si="0">C4*D4</f>
        <v>15.814656000000001</v>
      </c>
      <c r="I4" s="1">
        <v>1</v>
      </c>
      <c r="J4" s="1" t="s">
        <v>2</v>
      </c>
      <c r="K4" s="1">
        <v>3.1680000000000001</v>
      </c>
      <c r="L4" s="2">
        <v>0.1</v>
      </c>
      <c r="M4" s="1">
        <v>2</v>
      </c>
      <c r="N4" s="2">
        <f>K4*L4*M4</f>
        <v>0.63360000000000005</v>
      </c>
      <c r="O4" s="2"/>
      <c r="P4" s="1">
        <v>4.992</v>
      </c>
      <c r="Q4" s="2">
        <v>0.1</v>
      </c>
      <c r="R4" s="1">
        <v>2</v>
      </c>
      <c r="S4" s="2">
        <f>P4*Q4*R4</f>
        <v>0.99840000000000007</v>
      </c>
    </row>
    <row r="5" spans="1:19" x14ac:dyDescent="0.3">
      <c r="A5" s="1"/>
      <c r="B5" s="1" t="s">
        <v>133</v>
      </c>
      <c r="C5" s="1">
        <v>6.7249999999999996</v>
      </c>
      <c r="D5" s="1">
        <v>5.25</v>
      </c>
      <c r="E5" s="5">
        <f t="shared" si="0"/>
        <v>35.306249999999999</v>
      </c>
      <c r="I5" s="1"/>
      <c r="J5" s="1" t="s">
        <v>133</v>
      </c>
      <c r="K5" s="1">
        <v>6.7249999999999996</v>
      </c>
      <c r="L5" s="2">
        <v>0.1</v>
      </c>
      <c r="M5" s="1">
        <v>2</v>
      </c>
      <c r="N5" s="2">
        <f>K5*L5*M5</f>
        <v>1.345</v>
      </c>
      <c r="O5" s="2"/>
      <c r="P5" s="1">
        <v>5.25</v>
      </c>
      <c r="Q5" s="2">
        <v>0.1</v>
      </c>
      <c r="R5" s="1">
        <v>2</v>
      </c>
      <c r="S5" s="2">
        <f>P5*Q5*R5</f>
        <v>1.05</v>
      </c>
    </row>
    <row r="6" spans="1:19" x14ac:dyDescent="0.3">
      <c r="A6" s="1">
        <v>2</v>
      </c>
      <c r="B6" s="1" t="s">
        <v>8</v>
      </c>
      <c r="C6" s="1">
        <v>10.62</v>
      </c>
      <c r="D6" s="1">
        <v>5.75</v>
      </c>
      <c r="E6" s="5">
        <f t="shared" si="0"/>
        <v>61.064999999999998</v>
      </c>
      <c r="I6" s="1">
        <v>2</v>
      </c>
      <c r="J6" s="1" t="s">
        <v>8</v>
      </c>
      <c r="K6" s="1">
        <v>10.62</v>
      </c>
      <c r="L6" s="2">
        <v>0.1</v>
      </c>
      <c r="M6" s="1">
        <v>2</v>
      </c>
      <c r="N6" s="2">
        <f t="shared" ref="N6:N31" si="1">K6*L6*M6</f>
        <v>2.1240000000000001</v>
      </c>
      <c r="O6" s="2"/>
      <c r="P6" s="1">
        <v>5.75</v>
      </c>
      <c r="Q6" s="2">
        <v>0.1</v>
      </c>
      <c r="R6" s="1">
        <v>2</v>
      </c>
      <c r="S6" s="2">
        <f t="shared" ref="S6:S31" si="2">P6*Q6*R6</f>
        <v>1.1500000000000001</v>
      </c>
    </row>
    <row r="7" spans="1:19" x14ac:dyDescent="0.3">
      <c r="A7" s="1">
        <v>3</v>
      </c>
      <c r="B7" s="1" t="s">
        <v>9</v>
      </c>
      <c r="C7" s="1">
        <v>14.29</v>
      </c>
      <c r="D7" s="1">
        <v>5.72</v>
      </c>
      <c r="E7" s="5">
        <f t="shared" si="0"/>
        <v>81.738799999999998</v>
      </c>
      <c r="I7" s="1">
        <v>3</v>
      </c>
      <c r="J7" s="1" t="s">
        <v>9</v>
      </c>
      <c r="K7" s="1">
        <v>14.29</v>
      </c>
      <c r="L7" s="2">
        <v>0.1</v>
      </c>
      <c r="M7" s="1">
        <v>2</v>
      </c>
      <c r="N7" s="2">
        <f t="shared" si="1"/>
        <v>2.8580000000000001</v>
      </c>
      <c r="O7" s="2"/>
      <c r="P7" s="1">
        <v>5.72</v>
      </c>
      <c r="Q7" s="2">
        <v>0.1</v>
      </c>
      <c r="R7" s="1">
        <v>2</v>
      </c>
      <c r="S7" s="2">
        <f t="shared" si="2"/>
        <v>1.1439999999999999</v>
      </c>
    </row>
    <row r="8" spans="1:19" ht="29.4" customHeight="1" x14ac:dyDescent="0.3">
      <c r="A8" s="1">
        <v>4</v>
      </c>
      <c r="B8" s="1" t="s">
        <v>15</v>
      </c>
      <c r="C8" s="1">
        <v>1.49</v>
      </c>
      <c r="D8" s="1">
        <v>1.8</v>
      </c>
      <c r="E8" s="13">
        <f t="shared" si="0"/>
        <v>2.6819999999999999</v>
      </c>
      <c r="I8" s="1">
        <v>4</v>
      </c>
      <c r="J8" s="1" t="s">
        <v>15</v>
      </c>
      <c r="K8" s="1">
        <v>1.49</v>
      </c>
      <c r="L8" s="2">
        <v>0.1</v>
      </c>
      <c r="M8" s="1">
        <v>2</v>
      </c>
      <c r="N8" s="2">
        <f t="shared" si="1"/>
        <v>0.29799999999999999</v>
      </c>
      <c r="O8" s="2"/>
      <c r="P8" s="1">
        <v>1.8</v>
      </c>
      <c r="Q8" s="2">
        <v>0.1</v>
      </c>
      <c r="R8" s="1">
        <v>2</v>
      </c>
      <c r="S8" s="2">
        <f t="shared" si="2"/>
        <v>0.36000000000000004</v>
      </c>
    </row>
    <row r="9" spans="1:19" x14ac:dyDescent="0.3">
      <c r="A9" s="1">
        <v>5</v>
      </c>
      <c r="B9" s="1" t="s">
        <v>137</v>
      </c>
      <c r="C9" s="1">
        <v>5.9</v>
      </c>
      <c r="D9" s="1">
        <v>2.1</v>
      </c>
      <c r="E9" s="13">
        <f t="shared" si="0"/>
        <v>12.39</v>
      </c>
      <c r="I9" s="1">
        <v>5</v>
      </c>
      <c r="J9" s="1" t="s">
        <v>137</v>
      </c>
      <c r="K9" s="1">
        <v>5.9</v>
      </c>
      <c r="L9" s="2">
        <v>0.1</v>
      </c>
      <c r="M9" s="1">
        <v>2</v>
      </c>
      <c r="N9" s="2">
        <f t="shared" si="1"/>
        <v>1.1800000000000002</v>
      </c>
      <c r="O9" s="2"/>
      <c r="P9" s="1">
        <v>2.1</v>
      </c>
      <c r="Q9" s="2">
        <v>0.1</v>
      </c>
      <c r="R9" s="1">
        <v>2</v>
      </c>
      <c r="S9" s="2">
        <f t="shared" si="2"/>
        <v>0.42000000000000004</v>
      </c>
    </row>
    <row r="10" spans="1:19" x14ac:dyDescent="0.3">
      <c r="A10" s="1">
        <v>6</v>
      </c>
      <c r="B10" s="1" t="s">
        <v>22</v>
      </c>
      <c r="C10" s="1">
        <v>5.72</v>
      </c>
      <c r="D10" s="1">
        <v>5.16</v>
      </c>
      <c r="E10" s="5">
        <f t="shared" si="0"/>
        <v>29.5152</v>
      </c>
      <c r="I10" s="1">
        <v>6</v>
      </c>
      <c r="J10" s="1" t="s">
        <v>22</v>
      </c>
      <c r="K10" s="1">
        <v>5.72</v>
      </c>
      <c r="L10" s="2">
        <v>0.1</v>
      </c>
      <c r="M10" s="1">
        <v>2</v>
      </c>
      <c r="N10" s="2">
        <f t="shared" si="1"/>
        <v>1.1439999999999999</v>
      </c>
      <c r="O10" s="2"/>
      <c r="P10" s="1">
        <v>5.16</v>
      </c>
      <c r="Q10" s="2">
        <v>0.1</v>
      </c>
      <c r="R10" s="1">
        <v>2</v>
      </c>
      <c r="S10" s="2">
        <f t="shared" si="2"/>
        <v>1.032</v>
      </c>
    </row>
    <row r="11" spans="1:19" x14ac:dyDescent="0.3">
      <c r="A11" s="1">
        <v>7</v>
      </c>
      <c r="B11" s="1" t="s">
        <v>24</v>
      </c>
      <c r="C11" s="1">
        <v>5.78</v>
      </c>
      <c r="D11" s="1">
        <v>5.17</v>
      </c>
      <c r="E11" s="5">
        <f t="shared" si="0"/>
        <v>29.8826</v>
      </c>
      <c r="I11" s="1">
        <v>7</v>
      </c>
      <c r="J11" s="1" t="s">
        <v>24</v>
      </c>
      <c r="K11" s="1">
        <v>5.78</v>
      </c>
      <c r="L11" s="2">
        <v>0.1</v>
      </c>
      <c r="M11" s="1">
        <v>2</v>
      </c>
      <c r="N11" s="2">
        <f t="shared" si="1"/>
        <v>1.1560000000000001</v>
      </c>
      <c r="O11" s="2"/>
      <c r="P11" s="1">
        <v>5.17</v>
      </c>
      <c r="Q11" s="2">
        <v>0.1</v>
      </c>
      <c r="R11" s="1">
        <v>2</v>
      </c>
      <c r="S11" s="2">
        <f t="shared" si="2"/>
        <v>1.034</v>
      </c>
    </row>
    <row r="12" spans="1:19" x14ac:dyDescent="0.3">
      <c r="A12" s="1">
        <v>8</v>
      </c>
      <c r="B12" s="1" t="s">
        <v>26</v>
      </c>
      <c r="C12" s="1">
        <v>3</v>
      </c>
      <c r="D12" s="1">
        <v>2.9470000000000001</v>
      </c>
      <c r="E12" s="5">
        <f t="shared" si="0"/>
        <v>8.8410000000000011</v>
      </c>
      <c r="I12" s="1">
        <v>8</v>
      </c>
      <c r="J12" s="1" t="s">
        <v>26</v>
      </c>
      <c r="K12" s="1">
        <v>3</v>
      </c>
      <c r="L12" s="2">
        <v>0.1</v>
      </c>
      <c r="M12" s="1">
        <v>2</v>
      </c>
      <c r="N12" s="2">
        <f t="shared" si="1"/>
        <v>0.60000000000000009</v>
      </c>
      <c r="O12" s="2"/>
      <c r="P12" s="1">
        <v>2.9470000000000001</v>
      </c>
      <c r="Q12" s="2">
        <v>0.1</v>
      </c>
      <c r="R12" s="1">
        <v>2</v>
      </c>
      <c r="S12" s="2">
        <f t="shared" si="2"/>
        <v>0.58940000000000003</v>
      </c>
    </row>
    <row r="13" spans="1:19" x14ac:dyDescent="0.3">
      <c r="A13" s="1">
        <v>9</v>
      </c>
      <c r="B13" s="1" t="s">
        <v>27</v>
      </c>
      <c r="C13" s="1">
        <v>5.66</v>
      </c>
      <c r="D13" s="1">
        <v>5.75</v>
      </c>
      <c r="E13" s="5">
        <f t="shared" si="0"/>
        <v>32.545000000000002</v>
      </c>
      <c r="I13" s="1">
        <v>9</v>
      </c>
      <c r="J13" s="1" t="s">
        <v>27</v>
      </c>
      <c r="K13" s="1">
        <v>5.66</v>
      </c>
      <c r="L13" s="2">
        <v>0.1</v>
      </c>
      <c r="M13" s="1">
        <v>2</v>
      </c>
      <c r="N13" s="2">
        <f t="shared" si="1"/>
        <v>1.1320000000000001</v>
      </c>
      <c r="O13" s="2"/>
      <c r="P13" s="1">
        <v>5.75</v>
      </c>
      <c r="Q13" s="2">
        <v>0.1</v>
      </c>
      <c r="R13" s="1">
        <v>2</v>
      </c>
      <c r="S13" s="2">
        <f t="shared" si="2"/>
        <v>1.1500000000000001</v>
      </c>
    </row>
    <row r="14" spans="1:19" x14ac:dyDescent="0.3">
      <c r="A14" s="1">
        <v>10</v>
      </c>
      <c r="B14" s="1" t="s">
        <v>28</v>
      </c>
      <c r="C14" s="1">
        <v>7.75</v>
      </c>
      <c r="D14" s="1">
        <v>5.74</v>
      </c>
      <c r="E14" s="5">
        <f t="shared" si="0"/>
        <v>44.484999999999999</v>
      </c>
      <c r="I14" s="1">
        <v>10</v>
      </c>
      <c r="J14" s="1" t="s">
        <v>28</v>
      </c>
      <c r="K14" s="1">
        <v>7.75</v>
      </c>
      <c r="L14" s="2">
        <v>0.1</v>
      </c>
      <c r="M14" s="1">
        <v>2</v>
      </c>
      <c r="N14" s="2">
        <f t="shared" si="1"/>
        <v>1.55</v>
      </c>
      <c r="O14" s="2"/>
      <c r="P14" s="1">
        <v>5.74</v>
      </c>
      <c r="Q14" s="2">
        <v>0.1</v>
      </c>
      <c r="R14" s="1">
        <v>2</v>
      </c>
      <c r="S14" s="2">
        <f t="shared" si="2"/>
        <v>1.1480000000000001</v>
      </c>
    </row>
    <row r="15" spans="1:19" x14ac:dyDescent="0.3">
      <c r="A15" s="1">
        <v>11</v>
      </c>
      <c r="B15" s="1" t="s">
        <v>29</v>
      </c>
      <c r="C15" s="1">
        <v>4.57</v>
      </c>
      <c r="D15" s="1">
        <v>1.81</v>
      </c>
      <c r="E15" s="5">
        <f t="shared" si="0"/>
        <v>8.2717000000000009</v>
      </c>
      <c r="I15" s="1">
        <v>11</v>
      </c>
      <c r="J15" s="1" t="s">
        <v>29</v>
      </c>
      <c r="K15" s="1">
        <v>4.57</v>
      </c>
      <c r="L15" s="2">
        <v>0.1</v>
      </c>
      <c r="M15" s="1">
        <v>2</v>
      </c>
      <c r="N15" s="2">
        <f t="shared" si="1"/>
        <v>0.91400000000000015</v>
      </c>
      <c r="O15" s="2"/>
      <c r="P15" s="1">
        <v>1.81</v>
      </c>
      <c r="Q15" s="2">
        <v>0.1</v>
      </c>
      <c r="R15" s="1">
        <v>2</v>
      </c>
      <c r="S15" s="2">
        <f t="shared" si="2"/>
        <v>0.36200000000000004</v>
      </c>
    </row>
    <row r="16" spans="1:19" x14ac:dyDescent="0.3">
      <c r="A16" s="1">
        <v>12</v>
      </c>
      <c r="B16" s="1" t="s">
        <v>30</v>
      </c>
      <c r="C16" s="1">
        <v>4.57</v>
      </c>
      <c r="D16" s="1">
        <v>3.83</v>
      </c>
      <c r="E16" s="5">
        <f t="shared" si="0"/>
        <v>17.5031</v>
      </c>
      <c r="I16" s="1">
        <v>12</v>
      </c>
      <c r="J16" s="1" t="s">
        <v>30</v>
      </c>
      <c r="K16" s="1">
        <v>4.57</v>
      </c>
      <c r="L16" s="2">
        <v>0.1</v>
      </c>
      <c r="M16" s="1">
        <v>2</v>
      </c>
      <c r="N16" s="2">
        <f t="shared" si="1"/>
        <v>0.91400000000000015</v>
      </c>
      <c r="O16" s="2"/>
      <c r="P16" s="1">
        <v>3.83</v>
      </c>
      <c r="Q16" s="2">
        <v>0.1</v>
      </c>
      <c r="R16" s="1">
        <v>2</v>
      </c>
      <c r="S16" s="2">
        <f t="shared" si="2"/>
        <v>0.76600000000000001</v>
      </c>
    </row>
    <row r="17" spans="1:19" x14ac:dyDescent="0.3">
      <c r="A17" s="1">
        <v>13</v>
      </c>
      <c r="B17" s="1" t="s">
        <v>35</v>
      </c>
      <c r="C17" s="1">
        <v>5.72</v>
      </c>
      <c r="D17" s="1">
        <v>14.15</v>
      </c>
      <c r="E17" s="5">
        <f t="shared" si="0"/>
        <v>80.938000000000002</v>
      </c>
      <c r="I17" s="1">
        <v>13</v>
      </c>
      <c r="J17" s="1" t="s">
        <v>35</v>
      </c>
      <c r="K17" s="1">
        <v>5.72</v>
      </c>
      <c r="L17" s="2">
        <v>0.1</v>
      </c>
      <c r="M17" s="1">
        <v>2</v>
      </c>
      <c r="N17" s="2">
        <f t="shared" si="1"/>
        <v>1.1439999999999999</v>
      </c>
      <c r="O17" s="2"/>
      <c r="P17" s="1">
        <v>14.15</v>
      </c>
      <c r="Q17" s="2">
        <v>0.1</v>
      </c>
      <c r="R17" s="1">
        <v>2</v>
      </c>
      <c r="S17" s="2">
        <f t="shared" si="2"/>
        <v>2.83</v>
      </c>
    </row>
    <row r="18" spans="1:19" x14ac:dyDescent="0.3">
      <c r="A18" s="1">
        <v>14</v>
      </c>
      <c r="B18" s="1" t="s">
        <v>92</v>
      </c>
      <c r="C18" s="1">
        <v>5.73</v>
      </c>
      <c r="D18" s="1">
        <v>8.85</v>
      </c>
      <c r="E18" s="5">
        <f t="shared" si="0"/>
        <v>50.710500000000003</v>
      </c>
      <c r="I18" s="1">
        <v>14</v>
      </c>
      <c r="J18" s="1" t="s">
        <v>92</v>
      </c>
      <c r="K18" s="1">
        <v>5.73</v>
      </c>
      <c r="L18" s="2">
        <v>0.1</v>
      </c>
      <c r="M18" s="1">
        <v>2</v>
      </c>
      <c r="N18" s="2">
        <f t="shared" si="1"/>
        <v>1.1460000000000001</v>
      </c>
      <c r="O18" s="2"/>
      <c r="P18" s="1">
        <v>8.85</v>
      </c>
      <c r="Q18" s="2">
        <v>0.1</v>
      </c>
      <c r="R18" s="1">
        <v>2</v>
      </c>
      <c r="S18" s="2">
        <f t="shared" si="2"/>
        <v>1.77</v>
      </c>
    </row>
    <row r="19" spans="1:19" x14ac:dyDescent="0.3">
      <c r="A19" s="1">
        <v>15</v>
      </c>
      <c r="B19" s="1" t="s">
        <v>36</v>
      </c>
      <c r="C19" s="1">
        <v>6.04</v>
      </c>
      <c r="D19" s="1">
        <v>3.34</v>
      </c>
      <c r="E19" s="5">
        <f t="shared" si="0"/>
        <v>20.1736</v>
      </c>
      <c r="I19" s="1">
        <v>15</v>
      </c>
      <c r="J19" s="1" t="s">
        <v>36</v>
      </c>
      <c r="K19" s="1">
        <v>6.04</v>
      </c>
      <c r="L19" s="2">
        <v>0.1</v>
      </c>
      <c r="M19" s="1">
        <v>2</v>
      </c>
      <c r="N19" s="2">
        <f t="shared" si="1"/>
        <v>1.2080000000000002</v>
      </c>
      <c r="O19" s="2"/>
      <c r="P19" s="1">
        <v>3.34</v>
      </c>
      <c r="Q19" s="2">
        <v>0.1</v>
      </c>
      <c r="R19" s="1">
        <v>2</v>
      </c>
      <c r="S19" s="2">
        <f t="shared" si="2"/>
        <v>0.66800000000000004</v>
      </c>
    </row>
    <row r="20" spans="1:19" x14ac:dyDescent="0.3">
      <c r="A20" s="1">
        <v>16</v>
      </c>
      <c r="B20" s="1" t="s">
        <v>58</v>
      </c>
      <c r="C20" s="1">
        <v>2.09</v>
      </c>
      <c r="D20" s="1">
        <v>1.8</v>
      </c>
      <c r="E20" s="5">
        <f t="shared" si="0"/>
        <v>3.762</v>
      </c>
      <c r="I20" s="1">
        <v>16</v>
      </c>
      <c r="J20" s="1" t="s">
        <v>58</v>
      </c>
      <c r="K20" s="1">
        <v>2.09</v>
      </c>
      <c r="L20" s="2">
        <v>0.1</v>
      </c>
      <c r="M20" s="1">
        <v>2</v>
      </c>
      <c r="N20" s="2">
        <f t="shared" si="1"/>
        <v>0.41799999999999998</v>
      </c>
      <c r="O20" s="2"/>
      <c r="P20" s="1">
        <v>1.8</v>
      </c>
      <c r="Q20" s="2">
        <v>0.1</v>
      </c>
      <c r="R20" s="1">
        <v>2</v>
      </c>
      <c r="S20" s="2">
        <f t="shared" si="2"/>
        <v>0.36000000000000004</v>
      </c>
    </row>
    <row r="21" spans="1:19" x14ac:dyDescent="0.3">
      <c r="A21" s="1">
        <v>17</v>
      </c>
      <c r="B21" s="1" t="s">
        <v>38</v>
      </c>
      <c r="C21" s="1">
        <v>2.08</v>
      </c>
      <c r="D21" s="1">
        <v>1.83</v>
      </c>
      <c r="E21" s="5">
        <f t="shared" si="0"/>
        <v>3.8064000000000004</v>
      </c>
      <c r="I21" s="1">
        <v>17</v>
      </c>
      <c r="J21" s="1" t="s">
        <v>38</v>
      </c>
      <c r="K21" s="1">
        <v>2.08</v>
      </c>
      <c r="L21" s="2">
        <v>0.1</v>
      </c>
      <c r="M21" s="1">
        <v>2</v>
      </c>
      <c r="N21" s="2">
        <f t="shared" si="1"/>
        <v>0.41600000000000004</v>
      </c>
      <c r="O21" s="2"/>
      <c r="P21" s="1">
        <v>1.83</v>
      </c>
      <c r="Q21" s="2">
        <v>0.1</v>
      </c>
      <c r="R21" s="1">
        <v>2</v>
      </c>
      <c r="S21" s="2">
        <f t="shared" si="2"/>
        <v>0.36600000000000005</v>
      </c>
    </row>
    <row r="22" spans="1:19" x14ac:dyDescent="0.3">
      <c r="A22" s="1">
        <v>18</v>
      </c>
      <c r="B22" s="1" t="s">
        <v>39</v>
      </c>
      <c r="C22" s="1">
        <v>2.08</v>
      </c>
      <c r="D22" s="1">
        <v>1.82</v>
      </c>
      <c r="E22" s="5">
        <f t="shared" si="0"/>
        <v>3.7856000000000001</v>
      </c>
      <c r="I22" s="1">
        <v>18</v>
      </c>
      <c r="J22" s="1" t="s">
        <v>39</v>
      </c>
      <c r="K22" s="1">
        <v>2.08</v>
      </c>
      <c r="L22" s="2">
        <v>0.1</v>
      </c>
      <c r="M22" s="1">
        <v>2</v>
      </c>
      <c r="N22" s="2">
        <f t="shared" si="1"/>
        <v>0.41600000000000004</v>
      </c>
      <c r="O22" s="2"/>
      <c r="P22" s="1">
        <v>1.82</v>
      </c>
      <c r="Q22" s="2">
        <v>0.1</v>
      </c>
      <c r="R22" s="1">
        <v>2</v>
      </c>
      <c r="S22" s="2">
        <f t="shared" si="2"/>
        <v>0.36400000000000005</v>
      </c>
    </row>
    <row r="23" spans="1:19" x14ac:dyDescent="0.3">
      <c r="A23" s="1">
        <v>19</v>
      </c>
      <c r="B23" s="1" t="s">
        <v>40</v>
      </c>
      <c r="C23" s="1">
        <v>2.09</v>
      </c>
      <c r="D23" s="1">
        <v>1.8</v>
      </c>
      <c r="E23" s="5">
        <f t="shared" si="0"/>
        <v>3.762</v>
      </c>
      <c r="I23" s="1">
        <v>19</v>
      </c>
      <c r="J23" s="1" t="s">
        <v>40</v>
      </c>
      <c r="K23" s="1">
        <v>2.09</v>
      </c>
      <c r="L23" s="2">
        <v>0.1</v>
      </c>
      <c r="M23" s="1">
        <v>2</v>
      </c>
      <c r="N23" s="2">
        <f t="shared" si="1"/>
        <v>0.41799999999999998</v>
      </c>
      <c r="O23" s="2"/>
      <c r="P23" s="1">
        <v>1.8</v>
      </c>
      <c r="Q23" s="2">
        <v>0.1</v>
      </c>
      <c r="R23" s="1">
        <v>2</v>
      </c>
      <c r="S23" s="2">
        <f t="shared" si="2"/>
        <v>0.36000000000000004</v>
      </c>
    </row>
    <row r="24" spans="1:19" ht="28.8" x14ac:dyDescent="0.3">
      <c r="A24" s="1">
        <v>20</v>
      </c>
      <c r="B24" s="1" t="s">
        <v>41</v>
      </c>
      <c r="C24" s="1">
        <v>1.26</v>
      </c>
      <c r="D24" s="1">
        <v>4.2</v>
      </c>
      <c r="E24" s="5">
        <f t="shared" si="0"/>
        <v>5.2920000000000007</v>
      </c>
      <c r="I24" s="1">
        <v>20</v>
      </c>
      <c r="J24" s="1" t="s">
        <v>41</v>
      </c>
      <c r="K24" s="1">
        <v>1.26</v>
      </c>
      <c r="L24" s="2">
        <v>0.1</v>
      </c>
      <c r="M24" s="1">
        <v>2</v>
      </c>
      <c r="N24" s="2">
        <f t="shared" si="1"/>
        <v>0.252</v>
      </c>
      <c r="O24" s="2"/>
      <c r="P24" s="1">
        <v>4.2</v>
      </c>
      <c r="Q24" s="2">
        <v>0.1</v>
      </c>
      <c r="R24" s="1">
        <v>2</v>
      </c>
      <c r="S24" s="2">
        <f t="shared" si="2"/>
        <v>0.84000000000000008</v>
      </c>
    </row>
    <row r="25" spans="1:19" ht="28.8" x14ac:dyDescent="0.3">
      <c r="A25" s="1">
        <v>21</v>
      </c>
      <c r="B25" s="1" t="s">
        <v>42</v>
      </c>
      <c r="C25" s="1">
        <v>5.72</v>
      </c>
      <c r="D25" s="1">
        <v>1.6</v>
      </c>
      <c r="E25" s="5">
        <f t="shared" si="0"/>
        <v>9.1519999999999992</v>
      </c>
      <c r="I25" s="1">
        <v>21</v>
      </c>
      <c r="J25" s="1" t="s">
        <v>42</v>
      </c>
      <c r="K25" s="1">
        <v>5.72</v>
      </c>
      <c r="L25" s="2">
        <v>0.1</v>
      </c>
      <c r="M25" s="1">
        <v>2</v>
      </c>
      <c r="N25" s="2">
        <f t="shared" si="1"/>
        <v>1.1439999999999999</v>
      </c>
      <c r="O25" s="2"/>
      <c r="P25" s="1">
        <v>1.6</v>
      </c>
      <c r="Q25" s="2">
        <v>0.1</v>
      </c>
      <c r="R25" s="1">
        <v>2</v>
      </c>
      <c r="S25" s="2">
        <f t="shared" si="2"/>
        <v>0.32000000000000006</v>
      </c>
    </row>
    <row r="26" spans="1:19" x14ac:dyDescent="0.3">
      <c r="A26" s="1">
        <v>22</v>
      </c>
      <c r="B26" s="1" t="s">
        <v>43</v>
      </c>
      <c r="C26" s="1">
        <v>5.72</v>
      </c>
      <c r="D26" s="1">
        <v>2.77</v>
      </c>
      <c r="E26" s="5">
        <f t="shared" si="0"/>
        <v>15.8444</v>
      </c>
      <c r="I26" s="1">
        <v>22</v>
      </c>
      <c r="J26" s="1" t="s">
        <v>43</v>
      </c>
      <c r="K26" s="1">
        <v>5.72</v>
      </c>
      <c r="L26" s="2">
        <v>0.1</v>
      </c>
      <c r="M26" s="1">
        <v>2</v>
      </c>
      <c r="N26" s="2">
        <f t="shared" si="1"/>
        <v>1.1439999999999999</v>
      </c>
      <c r="O26" s="2"/>
      <c r="P26" s="1">
        <v>2.77</v>
      </c>
      <c r="Q26" s="2">
        <v>0.1</v>
      </c>
      <c r="R26" s="1">
        <v>2</v>
      </c>
      <c r="S26" s="2">
        <f t="shared" si="2"/>
        <v>0.55400000000000005</v>
      </c>
    </row>
    <row r="27" spans="1:19" x14ac:dyDescent="0.3">
      <c r="A27" s="1">
        <v>23</v>
      </c>
      <c r="B27" s="1" t="s">
        <v>45</v>
      </c>
      <c r="C27" s="1">
        <v>5.7</v>
      </c>
      <c r="D27" s="1">
        <v>2.02</v>
      </c>
      <c r="E27" s="5">
        <f t="shared" si="0"/>
        <v>11.514000000000001</v>
      </c>
      <c r="I27" s="1">
        <v>23</v>
      </c>
      <c r="J27" s="1" t="s">
        <v>45</v>
      </c>
      <c r="K27" s="1">
        <v>5.7</v>
      </c>
      <c r="L27" s="2">
        <v>0.1</v>
      </c>
      <c r="M27" s="1">
        <v>2</v>
      </c>
      <c r="N27" s="2">
        <f t="shared" si="1"/>
        <v>1.1400000000000001</v>
      </c>
      <c r="O27" s="2"/>
      <c r="P27" s="1">
        <v>2.02</v>
      </c>
      <c r="Q27" s="2">
        <v>0.1</v>
      </c>
      <c r="R27" s="1">
        <v>2</v>
      </c>
      <c r="S27" s="2">
        <f t="shared" si="2"/>
        <v>0.40400000000000003</v>
      </c>
    </row>
    <row r="28" spans="1:19" x14ac:dyDescent="0.3">
      <c r="A28" s="1">
        <v>24</v>
      </c>
      <c r="B28" s="1" t="s">
        <v>46</v>
      </c>
      <c r="C28" s="1">
        <v>5.72</v>
      </c>
      <c r="D28" s="1">
        <v>3.3</v>
      </c>
      <c r="E28" s="5">
        <f t="shared" si="0"/>
        <v>18.875999999999998</v>
      </c>
      <c r="I28" s="1">
        <v>24</v>
      </c>
      <c r="J28" s="1" t="s">
        <v>46</v>
      </c>
      <c r="K28" s="1">
        <v>5.72</v>
      </c>
      <c r="L28" s="2">
        <v>0.1</v>
      </c>
      <c r="M28" s="1">
        <v>2</v>
      </c>
      <c r="N28" s="2">
        <f t="shared" si="1"/>
        <v>1.1439999999999999</v>
      </c>
      <c r="O28" s="2"/>
      <c r="P28" s="1">
        <v>3.3</v>
      </c>
      <c r="Q28" s="2">
        <v>0.1</v>
      </c>
      <c r="R28" s="1">
        <v>2</v>
      </c>
      <c r="S28" s="2">
        <f t="shared" si="2"/>
        <v>0.66</v>
      </c>
    </row>
    <row r="29" spans="1:19" x14ac:dyDescent="0.3">
      <c r="A29" s="1">
        <v>25</v>
      </c>
      <c r="B29" s="1" t="s">
        <v>48</v>
      </c>
      <c r="C29" s="1">
        <v>6.19</v>
      </c>
      <c r="D29" s="1">
        <v>5.75</v>
      </c>
      <c r="E29" s="5">
        <f t="shared" si="0"/>
        <v>35.592500000000001</v>
      </c>
      <c r="I29" s="1">
        <v>25</v>
      </c>
      <c r="J29" s="1" t="s">
        <v>48</v>
      </c>
      <c r="K29" s="1">
        <v>6.19</v>
      </c>
      <c r="L29" s="2">
        <v>0.1</v>
      </c>
      <c r="M29" s="1">
        <v>2</v>
      </c>
      <c r="N29" s="2">
        <f t="shared" si="1"/>
        <v>1.2380000000000002</v>
      </c>
      <c r="O29" s="2"/>
      <c r="P29" s="1">
        <v>5.75</v>
      </c>
      <c r="Q29" s="2">
        <v>0.1</v>
      </c>
      <c r="R29" s="1">
        <v>2</v>
      </c>
      <c r="S29" s="2">
        <f t="shared" si="2"/>
        <v>1.1500000000000001</v>
      </c>
    </row>
    <row r="30" spans="1:19" x14ac:dyDescent="0.3">
      <c r="A30" s="1">
        <v>26</v>
      </c>
      <c r="B30" s="1" t="s">
        <v>49</v>
      </c>
      <c r="C30" s="1">
        <v>1.8</v>
      </c>
      <c r="D30" s="1">
        <v>2.91</v>
      </c>
      <c r="E30" s="5">
        <f t="shared" si="0"/>
        <v>5.2380000000000004</v>
      </c>
      <c r="I30" s="1">
        <v>26</v>
      </c>
      <c r="J30" s="1" t="s">
        <v>49</v>
      </c>
      <c r="K30" s="1">
        <v>1.8</v>
      </c>
      <c r="L30" s="2">
        <v>0.1</v>
      </c>
      <c r="M30" s="1">
        <v>2</v>
      </c>
      <c r="N30" s="2">
        <f t="shared" si="1"/>
        <v>0.36000000000000004</v>
      </c>
      <c r="O30" s="2"/>
      <c r="P30" s="1">
        <v>2.91</v>
      </c>
      <c r="Q30" s="2">
        <v>0.1</v>
      </c>
      <c r="R30" s="1">
        <v>2</v>
      </c>
      <c r="S30" s="2">
        <f t="shared" si="2"/>
        <v>0.58200000000000007</v>
      </c>
    </row>
    <row r="31" spans="1:19" x14ac:dyDescent="0.3">
      <c r="A31" s="1">
        <v>27</v>
      </c>
      <c r="B31" s="1" t="s">
        <v>50</v>
      </c>
      <c r="C31" s="1">
        <v>1.8</v>
      </c>
      <c r="D31" s="1">
        <v>5.75</v>
      </c>
      <c r="E31" s="5">
        <f t="shared" si="0"/>
        <v>10.35</v>
      </c>
      <c r="I31" s="1">
        <v>27</v>
      </c>
      <c r="J31" s="1" t="s">
        <v>50</v>
      </c>
      <c r="K31" s="1">
        <v>1.8</v>
      </c>
      <c r="L31" s="2">
        <v>0.1</v>
      </c>
      <c r="M31" s="1">
        <v>2</v>
      </c>
      <c r="N31" s="2">
        <f t="shared" si="1"/>
        <v>0.36000000000000004</v>
      </c>
      <c r="O31" s="2"/>
      <c r="P31" s="1">
        <v>5.75</v>
      </c>
      <c r="Q31" s="2">
        <v>0.1</v>
      </c>
      <c r="R31" s="1">
        <v>2</v>
      </c>
      <c r="S31" s="2">
        <f t="shared" si="2"/>
        <v>1.1500000000000001</v>
      </c>
    </row>
    <row r="32" spans="1:19" x14ac:dyDescent="0.3">
      <c r="A32" s="8"/>
      <c r="B32" s="9"/>
      <c r="C32" s="9"/>
      <c r="D32" s="9"/>
      <c r="E32" s="5">
        <f>SUM(E4:E31)</f>
        <v>658.83730600000013</v>
      </c>
      <c r="G32" s="11"/>
      <c r="I32" s="2"/>
      <c r="J32" s="2"/>
      <c r="K32" s="2"/>
      <c r="L32" s="2"/>
      <c r="M32" s="2"/>
      <c r="N32" s="2">
        <f>SUM(N4:N31)</f>
        <v>27.796599999999994</v>
      </c>
      <c r="O32" s="2"/>
      <c r="P32" s="2"/>
      <c r="Q32" s="2"/>
      <c r="R32" s="2"/>
      <c r="S32" s="2">
        <f>SUM(S4:S31)</f>
        <v>23.581799999999998</v>
      </c>
    </row>
    <row r="33" spans="1:19" x14ac:dyDescent="0.3">
      <c r="A33" s="31" t="s">
        <v>69</v>
      </c>
      <c r="B33" s="32"/>
      <c r="C33" s="32"/>
      <c r="D33" s="32"/>
      <c r="E33" s="5"/>
      <c r="P33" s="28" t="s">
        <v>105</v>
      </c>
      <c r="Q33" s="28"/>
      <c r="R33" s="28"/>
      <c r="S33" s="2">
        <f>S32+N32</f>
        <v>51.378399999999992</v>
      </c>
    </row>
    <row r="34" spans="1:19" x14ac:dyDescent="0.3">
      <c r="A34" s="1">
        <v>28</v>
      </c>
      <c r="B34" s="1" t="s">
        <v>61</v>
      </c>
      <c r="C34" s="1">
        <v>15</v>
      </c>
      <c r="D34" s="3">
        <v>2.9</v>
      </c>
      <c r="E34" s="5">
        <f>C34*D34</f>
        <v>43.5</v>
      </c>
      <c r="I34" s="28" t="s">
        <v>110</v>
      </c>
      <c r="J34" s="28"/>
      <c r="K34" s="28"/>
      <c r="L34" s="28"/>
      <c r="M34" s="28"/>
      <c r="N34" s="28"/>
    </row>
    <row r="35" spans="1:19" x14ac:dyDescent="0.3">
      <c r="A35" s="1">
        <v>29</v>
      </c>
      <c r="B35" s="1" t="s">
        <v>63</v>
      </c>
      <c r="C35" s="1">
        <v>21</v>
      </c>
      <c r="D35" s="3">
        <v>2.9</v>
      </c>
      <c r="E35" s="5">
        <f t="shared" ref="E35:E38" si="3">C35*D35</f>
        <v>60.9</v>
      </c>
      <c r="I35" s="2"/>
      <c r="J35" s="2" t="s">
        <v>106</v>
      </c>
      <c r="K35" s="2" t="s">
        <v>107</v>
      </c>
      <c r="L35" s="2" t="s">
        <v>102</v>
      </c>
      <c r="M35" s="2" t="s">
        <v>103</v>
      </c>
      <c r="N35" s="2" t="s">
        <v>70</v>
      </c>
    </row>
    <row r="36" spans="1:19" x14ac:dyDescent="0.3">
      <c r="A36" s="1">
        <v>30</v>
      </c>
      <c r="B36" s="1" t="s">
        <v>66</v>
      </c>
      <c r="C36" s="1">
        <v>11.7</v>
      </c>
      <c r="D36" s="3">
        <v>2.9</v>
      </c>
      <c r="E36" s="5">
        <f t="shared" si="3"/>
        <v>33.93</v>
      </c>
      <c r="I36" s="1">
        <v>28</v>
      </c>
      <c r="J36" s="1" t="s">
        <v>61</v>
      </c>
      <c r="K36" s="1">
        <v>15</v>
      </c>
      <c r="L36" s="3">
        <v>0.1</v>
      </c>
      <c r="M36" s="1">
        <v>2</v>
      </c>
      <c r="N36" s="2">
        <f>K36*L36*M36</f>
        <v>3</v>
      </c>
    </row>
    <row r="37" spans="1:19" x14ac:dyDescent="0.3">
      <c r="A37" s="1">
        <v>31</v>
      </c>
      <c r="B37" s="1" t="s">
        <v>67</v>
      </c>
      <c r="C37" s="3"/>
      <c r="D37" s="3"/>
      <c r="E37" s="5">
        <f t="shared" si="3"/>
        <v>0</v>
      </c>
      <c r="I37" s="1">
        <v>29</v>
      </c>
      <c r="J37" s="1" t="s">
        <v>63</v>
      </c>
      <c r="K37" s="1">
        <v>21</v>
      </c>
      <c r="L37" s="3">
        <v>0.1</v>
      </c>
      <c r="M37" s="1">
        <v>2</v>
      </c>
      <c r="N37" s="2">
        <f t="shared" ref="N37:N40" si="4">K37*L37*M37</f>
        <v>4.2</v>
      </c>
    </row>
    <row r="38" spans="1:19" x14ac:dyDescent="0.3">
      <c r="A38" s="4">
        <v>32</v>
      </c>
      <c r="B38" s="4" t="s">
        <v>135</v>
      </c>
      <c r="C38" s="26">
        <v>5.93</v>
      </c>
      <c r="D38" s="26">
        <v>3</v>
      </c>
      <c r="E38" s="14">
        <f t="shared" si="3"/>
        <v>17.79</v>
      </c>
      <c r="I38" s="1"/>
      <c r="J38" s="4" t="s">
        <v>135</v>
      </c>
      <c r="K38" s="26">
        <v>5.93</v>
      </c>
      <c r="L38" s="3">
        <v>0.1</v>
      </c>
      <c r="M38" s="1">
        <v>2</v>
      </c>
      <c r="N38" s="2">
        <f t="shared" si="4"/>
        <v>1.1859999999999999</v>
      </c>
    </row>
    <row r="39" spans="1:19" x14ac:dyDescent="0.3">
      <c r="E39" s="14">
        <f>SUM(E34:E38)</f>
        <v>156.12</v>
      </c>
      <c r="I39" s="1">
        <v>30</v>
      </c>
      <c r="J39" s="1" t="s">
        <v>66</v>
      </c>
      <c r="K39" s="1">
        <v>11.7</v>
      </c>
      <c r="L39" s="3">
        <v>0.1</v>
      </c>
      <c r="M39" s="1">
        <v>2</v>
      </c>
      <c r="N39" s="2">
        <f t="shared" si="4"/>
        <v>2.34</v>
      </c>
    </row>
    <row r="40" spans="1:19" x14ac:dyDescent="0.3">
      <c r="A40" s="1">
        <v>32</v>
      </c>
      <c r="B40" s="1" t="s">
        <v>108</v>
      </c>
      <c r="C40" s="2">
        <f>4.215</f>
        <v>4.2149999999999999</v>
      </c>
      <c r="D40" s="3">
        <v>2.9</v>
      </c>
      <c r="E40" s="5">
        <f>C40*D40</f>
        <v>12.2235</v>
      </c>
      <c r="I40" s="1">
        <v>31</v>
      </c>
      <c r="J40" s="1" t="s">
        <v>67</v>
      </c>
      <c r="K40" s="3">
        <v>15.8</v>
      </c>
      <c r="L40" s="3">
        <v>0.1</v>
      </c>
      <c r="M40" s="1">
        <v>2</v>
      </c>
      <c r="N40" s="2">
        <f t="shared" si="4"/>
        <v>3.16</v>
      </c>
    </row>
    <row r="41" spans="1:19" x14ac:dyDescent="0.3">
      <c r="A41" s="1">
        <v>33</v>
      </c>
      <c r="B41" s="1" t="s">
        <v>109</v>
      </c>
      <c r="C41" s="2"/>
      <c r="D41" s="3"/>
      <c r="E41" s="5">
        <f>C41*D41</f>
        <v>0</v>
      </c>
      <c r="I41" s="2"/>
      <c r="J41" s="2"/>
      <c r="K41" s="2"/>
      <c r="L41" s="2"/>
      <c r="M41" s="2"/>
      <c r="N41" s="2">
        <f>SUM(N36:N40)</f>
        <v>13.885999999999999</v>
      </c>
    </row>
    <row r="42" spans="1:19" x14ac:dyDescent="0.3">
      <c r="A42" s="2"/>
      <c r="B42" s="2"/>
      <c r="C42" s="28" t="s">
        <v>105</v>
      </c>
      <c r="D42" s="28"/>
      <c r="E42" s="5">
        <f>SUM(E40:E41)</f>
        <v>12.2235</v>
      </c>
      <c r="I42" s="28" t="s">
        <v>87</v>
      </c>
      <c r="J42" s="28"/>
      <c r="K42" s="28"/>
      <c r="L42" s="28"/>
      <c r="M42" s="28"/>
      <c r="N42" s="39"/>
    </row>
    <row r="43" spans="1:19" x14ac:dyDescent="0.3">
      <c r="I43" s="1">
        <v>32</v>
      </c>
      <c r="J43" s="1" t="s">
        <v>108</v>
      </c>
      <c r="K43" s="2">
        <f>4.215</f>
        <v>4.2149999999999999</v>
      </c>
      <c r="L43" s="2">
        <v>0.1</v>
      </c>
      <c r="M43" s="2">
        <v>2</v>
      </c>
      <c r="N43" s="2">
        <f>K43*L43*M43</f>
        <v>0.84299999999999997</v>
      </c>
    </row>
    <row r="44" spans="1:19" x14ac:dyDescent="0.3">
      <c r="B44" s="28" t="s">
        <v>111</v>
      </c>
      <c r="C44" s="28"/>
      <c r="D44" s="28"/>
      <c r="E44" s="5">
        <f>E42+E39+E32+N45+N41+S33</f>
        <v>893.28820599999995</v>
      </c>
      <c r="I44" s="1">
        <v>33</v>
      </c>
      <c r="J44" s="1" t="s">
        <v>109</v>
      </c>
      <c r="K44" s="2"/>
      <c r="L44" s="2"/>
      <c r="M44" s="2"/>
      <c r="N44" s="2">
        <f>K44*L44*M44</f>
        <v>0</v>
      </c>
    </row>
    <row r="45" spans="1:19" x14ac:dyDescent="0.3">
      <c r="I45" s="2"/>
      <c r="J45" s="2"/>
      <c r="K45" s="28" t="s">
        <v>105</v>
      </c>
      <c r="L45" s="28"/>
      <c r="M45" s="28"/>
      <c r="N45" s="2">
        <f>SUM(N43:N44)</f>
        <v>0.84299999999999997</v>
      </c>
    </row>
  </sheetData>
  <mergeCells count="13">
    <mergeCell ref="I42:N42"/>
    <mergeCell ref="K45:M45"/>
    <mergeCell ref="C42:D42"/>
    <mergeCell ref="I34:N34"/>
    <mergeCell ref="B44:D44"/>
    <mergeCell ref="A33:D33"/>
    <mergeCell ref="I2:S2"/>
    <mergeCell ref="P33:R33"/>
    <mergeCell ref="A1:E1"/>
    <mergeCell ref="A2:A3"/>
    <mergeCell ref="B2:B3"/>
    <mergeCell ref="C2:D2"/>
    <mergeCell ref="E2:E3"/>
  </mergeCells>
  <pageMargins left="0.82677165354330717" right="0.23622047244094491" top="0.55118110236220474" bottom="0.35433070866141736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3"/>
  <sheetViews>
    <sheetView workbookViewId="0">
      <selection activeCell="F19" sqref="F19"/>
    </sheetView>
  </sheetViews>
  <sheetFormatPr defaultRowHeight="14.4" x14ac:dyDescent="0.3"/>
  <cols>
    <col min="2" max="2" width="4.88671875" bestFit="1" customWidth="1"/>
    <col min="3" max="3" width="19.33203125" customWidth="1"/>
    <col min="4" max="4" width="6.44140625" bestFit="1" customWidth="1"/>
    <col min="5" max="5" width="5.88671875" bestFit="1" customWidth="1"/>
  </cols>
  <sheetData>
    <row r="1" spans="2:8" x14ac:dyDescent="0.3">
      <c r="B1" s="28" t="s">
        <v>113</v>
      </c>
      <c r="C1" s="28"/>
      <c r="D1" s="28"/>
      <c r="E1" s="28"/>
      <c r="F1" s="28"/>
    </row>
    <row r="2" spans="2:8" x14ac:dyDescent="0.3">
      <c r="B2" s="2" t="s">
        <v>0</v>
      </c>
      <c r="C2" s="2" t="s">
        <v>1</v>
      </c>
      <c r="D2" s="2" t="s">
        <v>107</v>
      </c>
      <c r="E2" s="2" t="s">
        <v>56</v>
      </c>
      <c r="F2" s="2" t="s">
        <v>70</v>
      </c>
    </row>
    <row r="3" spans="2:8" x14ac:dyDescent="0.3">
      <c r="B3" s="1">
        <v>1</v>
      </c>
      <c r="C3" s="2" t="s">
        <v>112</v>
      </c>
      <c r="D3" s="2"/>
      <c r="E3" s="2"/>
      <c r="F3" s="2"/>
    </row>
    <row r="4" spans="2:8" x14ac:dyDescent="0.3">
      <c r="B4" s="1">
        <v>2</v>
      </c>
      <c r="C4" s="1" t="s">
        <v>13</v>
      </c>
      <c r="D4" s="1">
        <v>5.78</v>
      </c>
      <c r="E4" s="1">
        <v>1.65</v>
      </c>
      <c r="F4" s="1">
        <f t="shared" ref="F4:F31" si="0">D4*E4</f>
        <v>9.536999999999999</v>
      </c>
      <c r="G4" s="4"/>
      <c r="H4" s="11"/>
    </row>
    <row r="5" spans="2:8" x14ac:dyDescent="0.3">
      <c r="B5" s="1">
        <v>4</v>
      </c>
      <c r="C5" s="1" t="s">
        <v>4</v>
      </c>
      <c r="D5" s="1">
        <v>1.254</v>
      </c>
      <c r="E5" s="1">
        <v>1.5</v>
      </c>
      <c r="F5" s="1">
        <f t="shared" si="0"/>
        <v>1.881</v>
      </c>
      <c r="G5" s="4"/>
      <c r="H5" s="11"/>
    </row>
    <row r="6" spans="2:8" x14ac:dyDescent="0.3">
      <c r="B6" s="1">
        <v>5</v>
      </c>
      <c r="C6" s="1" t="s">
        <v>5</v>
      </c>
      <c r="D6" s="1">
        <v>1.37</v>
      </c>
      <c r="E6" s="1">
        <v>1.5</v>
      </c>
      <c r="F6" s="1">
        <f t="shared" si="0"/>
        <v>2.0550000000000002</v>
      </c>
      <c r="G6" s="4"/>
      <c r="H6" s="11"/>
    </row>
    <row r="7" spans="2:8" x14ac:dyDescent="0.3">
      <c r="B7" s="1">
        <v>6</v>
      </c>
      <c r="C7" s="1" t="s">
        <v>6</v>
      </c>
      <c r="D7" s="1">
        <v>1.41</v>
      </c>
      <c r="E7" s="1">
        <v>1.5</v>
      </c>
      <c r="F7" s="1">
        <f t="shared" si="0"/>
        <v>2.1149999999999998</v>
      </c>
      <c r="G7" s="4"/>
      <c r="H7" s="11"/>
    </row>
    <row r="8" spans="2:8" x14ac:dyDescent="0.3">
      <c r="B8" s="1">
        <v>7</v>
      </c>
      <c r="C8" s="1" t="s">
        <v>7</v>
      </c>
      <c r="D8" s="1">
        <v>1.41</v>
      </c>
      <c r="E8" s="1">
        <v>1.5</v>
      </c>
      <c r="F8" s="1">
        <f t="shared" si="0"/>
        <v>2.1149999999999998</v>
      </c>
      <c r="G8" s="4"/>
      <c r="H8" s="11"/>
    </row>
    <row r="9" spans="2:8" x14ac:dyDescent="0.3">
      <c r="B9" s="1">
        <v>8</v>
      </c>
      <c r="C9" s="2" t="s">
        <v>10</v>
      </c>
      <c r="D9" s="2"/>
      <c r="E9" s="2"/>
      <c r="F9" s="1"/>
    </row>
    <row r="10" spans="2:8" x14ac:dyDescent="0.3">
      <c r="B10" s="1">
        <v>9</v>
      </c>
      <c r="C10" s="3" t="s">
        <v>4</v>
      </c>
      <c r="D10" s="2">
        <v>1.3759999999999999</v>
      </c>
      <c r="E10" s="2">
        <v>1.43</v>
      </c>
      <c r="F10" s="1">
        <f t="shared" si="0"/>
        <v>1.9676799999999997</v>
      </c>
    </row>
    <row r="11" spans="2:8" x14ac:dyDescent="0.3">
      <c r="B11" s="1">
        <v>10</v>
      </c>
      <c r="C11" s="3" t="s">
        <v>5</v>
      </c>
      <c r="D11" s="2">
        <v>1.36</v>
      </c>
      <c r="E11" s="2">
        <v>1.36</v>
      </c>
      <c r="F11" s="1">
        <f t="shared" si="0"/>
        <v>1.8496000000000004</v>
      </c>
    </row>
    <row r="12" spans="2:8" x14ac:dyDescent="0.3">
      <c r="B12" s="1">
        <v>11</v>
      </c>
      <c r="C12" s="3" t="s">
        <v>6</v>
      </c>
      <c r="D12" s="2">
        <v>1.38</v>
      </c>
      <c r="E12" s="2">
        <v>1.26</v>
      </c>
      <c r="F12" s="1">
        <f t="shared" si="0"/>
        <v>1.7387999999999999</v>
      </c>
    </row>
    <row r="13" spans="2:8" x14ac:dyDescent="0.3">
      <c r="B13" s="1">
        <v>12</v>
      </c>
      <c r="C13" s="3" t="s">
        <v>7</v>
      </c>
      <c r="D13" s="2">
        <v>1.38</v>
      </c>
      <c r="E13" s="2">
        <v>1.3</v>
      </c>
      <c r="F13" s="1">
        <f t="shared" si="0"/>
        <v>1.7939999999999998</v>
      </c>
    </row>
    <row r="14" spans="2:8" x14ac:dyDescent="0.3">
      <c r="B14" s="1">
        <v>13</v>
      </c>
      <c r="C14" s="3" t="s">
        <v>14</v>
      </c>
      <c r="D14" s="2">
        <v>1.82</v>
      </c>
      <c r="E14" s="2">
        <v>5.75</v>
      </c>
      <c r="F14" s="1">
        <f t="shared" si="0"/>
        <v>10.465</v>
      </c>
    </row>
    <row r="15" spans="2:8" ht="28.8" x14ac:dyDescent="0.3">
      <c r="B15" s="1">
        <v>14</v>
      </c>
      <c r="C15" s="1" t="s">
        <v>23</v>
      </c>
      <c r="D15" s="1">
        <v>1.41</v>
      </c>
      <c r="E15" s="1">
        <v>1.6</v>
      </c>
      <c r="F15" s="1">
        <f t="shared" si="0"/>
        <v>2.2559999999999998</v>
      </c>
    </row>
    <row r="16" spans="2:8" ht="28.8" x14ac:dyDescent="0.3">
      <c r="B16" s="1">
        <v>15</v>
      </c>
      <c r="C16" s="1" t="s">
        <v>25</v>
      </c>
      <c r="D16" s="1">
        <v>1.42</v>
      </c>
      <c r="E16" s="1">
        <v>1.47</v>
      </c>
      <c r="F16" s="1">
        <f t="shared" si="0"/>
        <v>2.0873999999999997</v>
      </c>
    </row>
    <row r="17" spans="2:6" x14ac:dyDescent="0.3">
      <c r="B17" s="1">
        <v>16</v>
      </c>
      <c r="C17" s="1" t="s">
        <v>31</v>
      </c>
      <c r="D17" s="1"/>
      <c r="E17" s="1"/>
      <c r="F17" s="1"/>
    </row>
    <row r="18" spans="2:6" x14ac:dyDescent="0.3">
      <c r="B18" s="1"/>
      <c r="C18" s="2" t="s">
        <v>129</v>
      </c>
      <c r="D18" s="2">
        <v>5.74</v>
      </c>
      <c r="E18" s="2">
        <v>1.72</v>
      </c>
      <c r="F18" s="1">
        <f>D18*E18</f>
        <v>9.8727999999999998</v>
      </c>
    </row>
    <row r="19" spans="2:6" x14ac:dyDescent="0.3">
      <c r="B19" s="1">
        <v>17</v>
      </c>
      <c r="C19" s="1" t="s">
        <v>14</v>
      </c>
      <c r="D19" s="1">
        <v>6.04</v>
      </c>
      <c r="E19" s="1">
        <v>1.72</v>
      </c>
      <c r="F19" s="1">
        <f t="shared" si="0"/>
        <v>10.3888</v>
      </c>
    </row>
    <row r="20" spans="2:6" x14ac:dyDescent="0.3">
      <c r="B20" s="1">
        <v>18</v>
      </c>
      <c r="C20" s="1" t="s">
        <v>4</v>
      </c>
      <c r="D20" s="1">
        <v>1.54</v>
      </c>
      <c r="E20" s="1">
        <v>1.5</v>
      </c>
      <c r="F20" s="1">
        <f t="shared" si="0"/>
        <v>2.31</v>
      </c>
    </row>
    <row r="21" spans="2:6" x14ac:dyDescent="0.3">
      <c r="B21" s="1">
        <v>19</v>
      </c>
      <c r="C21" s="1" t="s">
        <v>5</v>
      </c>
      <c r="D21" s="1">
        <v>1.51</v>
      </c>
      <c r="E21" s="1">
        <v>1.51</v>
      </c>
      <c r="F21" s="1">
        <f t="shared" si="0"/>
        <v>2.2801</v>
      </c>
    </row>
    <row r="22" spans="2:6" x14ac:dyDescent="0.3">
      <c r="B22" s="1">
        <v>20</v>
      </c>
      <c r="C22" s="1" t="s">
        <v>6</v>
      </c>
      <c r="D22" s="1">
        <v>1.45</v>
      </c>
      <c r="E22" s="1">
        <v>1.56</v>
      </c>
      <c r="F22" s="1">
        <f t="shared" si="0"/>
        <v>2.262</v>
      </c>
    </row>
    <row r="23" spans="2:6" ht="28.8" x14ac:dyDescent="0.3">
      <c r="B23" s="1">
        <v>21</v>
      </c>
      <c r="C23" s="1" t="s">
        <v>37</v>
      </c>
      <c r="D23" s="1">
        <v>1.4</v>
      </c>
      <c r="E23" s="1">
        <v>1.6</v>
      </c>
      <c r="F23" s="1">
        <f t="shared" si="0"/>
        <v>2.2399999999999998</v>
      </c>
    </row>
    <row r="24" spans="2:6" x14ac:dyDescent="0.3">
      <c r="B24" s="1">
        <v>22</v>
      </c>
      <c r="C24" s="1" t="s">
        <v>44</v>
      </c>
      <c r="D24" s="1">
        <v>1.61</v>
      </c>
      <c r="E24" s="1">
        <v>1.41</v>
      </c>
      <c r="F24" s="1">
        <f t="shared" si="0"/>
        <v>2.2701000000000002</v>
      </c>
    </row>
    <row r="25" spans="2:6" x14ac:dyDescent="0.3">
      <c r="B25" s="2"/>
      <c r="C25" s="1" t="s">
        <v>47</v>
      </c>
      <c r="D25" s="1">
        <v>1.6</v>
      </c>
      <c r="E25" s="1">
        <v>1.4</v>
      </c>
      <c r="F25" s="1">
        <f t="shared" si="0"/>
        <v>2.2399999999999998</v>
      </c>
    </row>
    <row r="26" spans="2:6" x14ac:dyDescent="0.3">
      <c r="B26" s="2"/>
      <c r="C26" s="1" t="s">
        <v>51</v>
      </c>
      <c r="D26" s="1"/>
      <c r="E26" s="1"/>
      <c r="F26" s="1"/>
    </row>
    <row r="27" spans="2:6" x14ac:dyDescent="0.3">
      <c r="B27" s="2"/>
      <c r="C27" s="1" t="s">
        <v>14</v>
      </c>
      <c r="D27" s="1">
        <v>2.11</v>
      </c>
      <c r="E27" s="1">
        <v>5.77</v>
      </c>
      <c r="F27" s="1">
        <f t="shared" si="0"/>
        <v>12.174699999999998</v>
      </c>
    </row>
    <row r="28" spans="2:6" x14ac:dyDescent="0.3">
      <c r="B28" s="2"/>
      <c r="C28" s="1" t="s">
        <v>52</v>
      </c>
      <c r="D28" s="1">
        <v>1.4</v>
      </c>
      <c r="E28" s="1">
        <v>1.33</v>
      </c>
      <c r="F28" s="1">
        <f t="shared" si="0"/>
        <v>1.8619999999999999</v>
      </c>
    </row>
    <row r="29" spans="2:6" x14ac:dyDescent="0.3">
      <c r="B29" s="2"/>
      <c r="C29" s="1" t="s">
        <v>5</v>
      </c>
      <c r="D29" s="1">
        <v>1.38</v>
      </c>
      <c r="E29" s="1">
        <v>1.49</v>
      </c>
      <c r="F29" s="1">
        <f t="shared" si="0"/>
        <v>2.0562</v>
      </c>
    </row>
    <row r="30" spans="2:6" x14ac:dyDescent="0.3">
      <c r="B30" s="2"/>
      <c r="C30" s="1" t="s">
        <v>6</v>
      </c>
      <c r="D30" s="1">
        <v>1.4</v>
      </c>
      <c r="E30" s="1">
        <v>1.27</v>
      </c>
      <c r="F30" s="1">
        <f t="shared" si="0"/>
        <v>1.7779999999999998</v>
      </c>
    </row>
    <row r="31" spans="2:6" x14ac:dyDescent="0.3">
      <c r="B31" s="2"/>
      <c r="C31" s="1" t="s">
        <v>7</v>
      </c>
      <c r="D31" s="1">
        <v>1.4</v>
      </c>
      <c r="E31" s="1">
        <v>1.3</v>
      </c>
      <c r="F31" s="1">
        <f t="shared" si="0"/>
        <v>1.8199999999999998</v>
      </c>
    </row>
    <row r="32" spans="2:6" x14ac:dyDescent="0.3">
      <c r="B32" s="2"/>
      <c r="C32" s="39" t="s">
        <v>114</v>
      </c>
      <c r="D32" s="40"/>
      <c r="E32" s="41"/>
      <c r="F32" s="25">
        <f>SUM(F4:F31)</f>
        <v>93.416179999999997</v>
      </c>
    </row>
    <row r="33" spans="2:6" x14ac:dyDescent="0.3">
      <c r="B33" s="2"/>
      <c r="C33" s="2"/>
      <c r="D33" s="2"/>
      <c r="E33" s="2"/>
      <c r="F33" s="1"/>
    </row>
  </sheetData>
  <mergeCells count="2">
    <mergeCell ref="B1:F1"/>
    <mergeCell ref="C32:E32"/>
  </mergeCells>
  <pageMargins left="1" right="1" top="1" bottom="1" header="0.5" footer="0.5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False Ceiling</vt:lpstr>
      <vt:lpstr>Granite</vt:lpstr>
      <vt:lpstr>Dado</vt:lpstr>
      <vt:lpstr>Low Roof</vt:lpstr>
      <vt:lpstr>Impervious Coat</vt:lpstr>
      <vt:lpstr>Vinyl</vt:lpstr>
      <vt:lpstr>Tile Flooring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INFRA</dc:creator>
  <cp:lastModifiedBy>shiva manohar</cp:lastModifiedBy>
  <cp:lastPrinted>2023-09-11T12:04:41Z</cp:lastPrinted>
  <dcterms:created xsi:type="dcterms:W3CDTF">2023-07-24T06:26:07Z</dcterms:created>
  <dcterms:modified xsi:type="dcterms:W3CDTF">2023-11-01T06:52:21Z</dcterms:modified>
</cp:coreProperties>
</file>