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ta\SOTC\Panelling,Flooring-OT&amp;TIRS-Areas\"/>
    </mc:Choice>
  </mc:AlternateContent>
  <xr:revisionPtr revIDLastSave="0" documentId="13_ncr:1_{2D45A462-8EB8-4C31-A2F5-64B105C5CF5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T-1-4" sheetId="1" r:id="rId1"/>
    <sheet name="OT-5,6" sheetId="2" r:id="rId2"/>
    <sheet name="Sheet3" sheetId="3" r:id="rId3"/>
    <sheet name="Pri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C29" i="3"/>
  <c r="E29" i="3" s="1"/>
  <c r="G29" i="3" s="1"/>
  <c r="I29" i="3" s="1"/>
  <c r="C28" i="3"/>
  <c r="E28" i="3" s="1"/>
  <c r="G28" i="3" s="1"/>
  <c r="I28" i="3" s="1"/>
  <c r="C27" i="3"/>
  <c r="E27" i="3" s="1"/>
  <c r="G27" i="3" s="1"/>
  <c r="I27" i="3" s="1"/>
  <c r="C26" i="3"/>
  <c r="E26" i="3" s="1"/>
  <c r="G26" i="3" s="1"/>
  <c r="I26" i="3" s="1"/>
  <c r="I30" i="3" s="1"/>
  <c r="C6" i="4"/>
  <c r="E6" i="4" s="1"/>
  <c r="G6" i="4" s="1"/>
  <c r="I6" i="4" s="1"/>
  <c r="C5" i="4"/>
  <c r="E5" i="4" s="1"/>
  <c r="G5" i="4" s="1"/>
  <c r="I5" i="4" s="1"/>
  <c r="C4" i="4"/>
  <c r="E4" i="4" s="1"/>
  <c r="G4" i="4" s="1"/>
  <c r="I4" i="4" s="1"/>
  <c r="C3" i="4"/>
  <c r="E3" i="4" s="1"/>
  <c r="G3" i="4" s="1"/>
  <c r="I3" i="4" s="1"/>
  <c r="I7" i="4" s="1"/>
  <c r="F18" i="2" l="1"/>
  <c r="E19" i="3" s="1"/>
  <c r="F19" i="3" s="1"/>
  <c r="O9" i="2" l="1"/>
  <c r="O8" i="2"/>
  <c r="F28" i="2" l="1"/>
  <c r="F27" i="2"/>
  <c r="F26" i="2"/>
  <c r="F29" i="2" s="1"/>
  <c r="H10" i="2" s="1"/>
  <c r="F20" i="2"/>
  <c r="E20" i="3" s="1"/>
  <c r="G20" i="3" s="1"/>
  <c r="G21" i="3" s="1"/>
  <c r="F19" i="2"/>
  <c r="F17" i="2"/>
  <c r="E18" i="3" s="1"/>
  <c r="H9" i="2"/>
  <c r="D20" i="3" s="1"/>
  <c r="H8" i="2"/>
  <c r="H7" i="2"/>
  <c r="Q6" i="2"/>
  <c r="H6" i="2"/>
  <c r="Q5" i="2"/>
  <c r="H5" i="2"/>
  <c r="D18" i="3" s="1"/>
  <c r="G34" i="1"/>
  <c r="G35" i="1"/>
  <c r="G33" i="1"/>
  <c r="F18" i="3" l="1"/>
  <c r="F21" i="3" s="1"/>
  <c r="E21" i="3"/>
  <c r="D19" i="3"/>
  <c r="D21" i="3"/>
  <c r="F21" i="2"/>
  <c r="H11" i="2"/>
  <c r="G32" i="1" l="1"/>
  <c r="G36" i="1" s="1"/>
  <c r="I21" i="1" s="1"/>
  <c r="O13" i="1"/>
  <c r="E13" i="3" s="1"/>
  <c r="G13" i="3" s="1"/>
  <c r="G14" i="3" s="1"/>
  <c r="O12" i="1"/>
  <c r="O6" i="1"/>
  <c r="E4" i="3" s="1"/>
  <c r="F4" i="3" s="1"/>
  <c r="O7" i="1"/>
  <c r="E5" i="3" s="1"/>
  <c r="F5" i="3" s="1"/>
  <c r="O8" i="1"/>
  <c r="O9" i="1"/>
  <c r="E10" i="3" s="1"/>
  <c r="O10" i="1"/>
  <c r="E11" i="3" s="1"/>
  <c r="F11" i="3" s="1"/>
  <c r="O11" i="1"/>
  <c r="E12" i="3" s="1"/>
  <c r="F12" i="3" s="1"/>
  <c r="O5" i="1"/>
  <c r="E3" i="3" s="1"/>
  <c r="I18" i="1"/>
  <c r="I19" i="1"/>
  <c r="I20" i="1"/>
  <c r="D13" i="3" s="1"/>
  <c r="I6" i="1"/>
  <c r="I7" i="1"/>
  <c r="I8" i="1"/>
  <c r="I9" i="1"/>
  <c r="D5" i="3" s="1"/>
  <c r="I10" i="1"/>
  <c r="I11" i="1"/>
  <c r="I12" i="1"/>
  <c r="I13" i="1"/>
  <c r="D10" i="3" s="1"/>
  <c r="I14" i="1"/>
  <c r="I15" i="1"/>
  <c r="I16" i="1"/>
  <c r="I17" i="1"/>
  <c r="I5" i="1"/>
  <c r="D3" i="3" s="1"/>
  <c r="E14" i="3" l="1"/>
  <c r="F10" i="3"/>
  <c r="F14" i="3" s="1"/>
  <c r="D7" i="3"/>
  <c r="D11" i="3"/>
  <c r="D6" i="3"/>
  <c r="F3" i="3"/>
  <c r="D4" i="3"/>
  <c r="D8" i="3" s="1"/>
  <c r="D16" i="3" s="1"/>
  <c r="D22" i="3" s="1"/>
  <c r="G7" i="3"/>
  <c r="G8" i="3" s="1"/>
  <c r="G16" i="3" s="1"/>
  <c r="G22" i="3" s="1"/>
  <c r="E6" i="3"/>
  <c r="F6" i="3" s="1"/>
  <c r="D14" i="3"/>
  <c r="D12" i="3"/>
  <c r="O14" i="1"/>
  <c r="I22" i="1"/>
  <c r="F8" i="3" l="1"/>
  <c r="F16" i="3" s="1"/>
  <c r="F22" i="3" s="1"/>
  <c r="E8" i="3"/>
  <c r="E16" i="3" s="1"/>
  <c r="E22" i="3" s="1"/>
</calcChain>
</file>

<file path=xl/sharedStrings.xml><?xml version="1.0" encoding="utf-8"?>
<sst xmlns="http://schemas.openxmlformats.org/spreadsheetml/2006/main" count="153" uniqueCount="54">
  <si>
    <t>S.No</t>
  </si>
  <si>
    <t>Room Name</t>
  </si>
  <si>
    <t>Dimensions (m)</t>
  </si>
  <si>
    <t>Length</t>
  </si>
  <si>
    <t>Area (m^2)</t>
  </si>
  <si>
    <t>Heigth</t>
  </si>
  <si>
    <t>OT-1</t>
  </si>
  <si>
    <t>OT-2</t>
  </si>
  <si>
    <t>OT-3</t>
  </si>
  <si>
    <t>OT-4</t>
  </si>
  <si>
    <t>TIR-1</t>
  </si>
  <si>
    <t>TIR-2</t>
  </si>
  <si>
    <t>Nos</t>
  </si>
  <si>
    <t>TIR-3</t>
  </si>
  <si>
    <t>Corridor-B</t>
  </si>
  <si>
    <t>Coriidor-E</t>
  </si>
  <si>
    <t>Wall Panelling Area</t>
  </si>
  <si>
    <t>Total</t>
  </si>
  <si>
    <t>Wall Position</t>
  </si>
  <si>
    <t>N</t>
  </si>
  <si>
    <t>W</t>
  </si>
  <si>
    <t>E</t>
  </si>
  <si>
    <t>S</t>
  </si>
  <si>
    <t>Width</t>
  </si>
  <si>
    <t>Corridor-E</t>
  </si>
  <si>
    <t>Ceiling Panel Area</t>
  </si>
  <si>
    <t>Hheight</t>
  </si>
  <si>
    <t>Door Dimensions (m)</t>
  </si>
  <si>
    <t>Door Area Deduction</t>
  </si>
  <si>
    <t>Wall Panel Area</t>
  </si>
  <si>
    <t>OT-5</t>
  </si>
  <si>
    <t>Corridor - D</t>
  </si>
  <si>
    <t>Corridor - A</t>
  </si>
  <si>
    <t>OT-6</t>
  </si>
  <si>
    <t>Corridor - F</t>
  </si>
  <si>
    <t>Door area deduction</t>
  </si>
  <si>
    <t>Electro conductive flooring</t>
  </si>
  <si>
    <t>Vinyl Flooring</t>
  </si>
  <si>
    <t>OT -1</t>
  </si>
  <si>
    <t>OT -2</t>
  </si>
  <si>
    <t>OT -3</t>
  </si>
  <si>
    <t>OT  -4</t>
  </si>
  <si>
    <t>Corridor-F</t>
  </si>
  <si>
    <t>Total (OT&amp;TIR)</t>
  </si>
  <si>
    <t>Total(old&amp;new)</t>
  </si>
  <si>
    <t>BOQ Quantity</t>
  </si>
  <si>
    <t>Actual Required</t>
  </si>
  <si>
    <t>Wall Panels</t>
  </si>
  <si>
    <t>Ceiling Panels</t>
  </si>
  <si>
    <t>Description</t>
  </si>
  <si>
    <t>Additional Estimate</t>
  </si>
  <si>
    <t>Difference</t>
  </si>
  <si>
    <t>Unit Price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</si>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</sst>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4" fontId="0" fillId="0" borderId="3" xfId="0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C2:O36"/>
  <sheetViews>
    <sheetView topLeftCell="B13" workbookViewId="0">
      <selection activeCell="O12" sqref="O12"/>
    </sheetView>
  </sheetViews>
  <sheetFormatPr defaultRowHeight="14.4" x14ac:dyDescent="0.3"/>
  <cols>
    <col min="4" max="5" width="10" customWidth="1"/>
    <col min="12" max="12" width="11.88671875" bestFit="1" customWidth="1"/>
  </cols>
  <sheetData>
    <row r="2" spans="3:15" x14ac:dyDescent="0.3">
      <c r="C2" s="24" t="s">
        <v>16</v>
      </c>
      <c r="D2" s="24"/>
      <c r="E2" s="24"/>
      <c r="F2" s="24"/>
      <c r="G2" s="24"/>
      <c r="H2" s="24"/>
      <c r="I2" s="24"/>
      <c r="K2" s="25" t="s">
        <v>25</v>
      </c>
      <c r="L2" s="25"/>
      <c r="M2" s="25"/>
      <c r="N2" s="25"/>
      <c r="O2" s="25"/>
    </row>
    <row r="3" spans="3:15" x14ac:dyDescent="0.3">
      <c r="C3" s="24" t="s">
        <v>0</v>
      </c>
      <c r="D3" s="24" t="s">
        <v>1</v>
      </c>
      <c r="E3" s="24" t="s">
        <v>18</v>
      </c>
      <c r="F3" s="24" t="s">
        <v>2</v>
      </c>
      <c r="G3" s="24"/>
      <c r="H3" s="24" t="s">
        <v>12</v>
      </c>
      <c r="I3" s="24" t="s">
        <v>4</v>
      </c>
      <c r="K3" s="25" t="s">
        <v>0</v>
      </c>
      <c r="L3" s="25" t="s">
        <v>1</v>
      </c>
      <c r="M3" s="25" t="s">
        <v>2</v>
      </c>
      <c r="N3" s="25"/>
      <c r="O3" s="26" t="s">
        <v>4</v>
      </c>
    </row>
    <row r="4" spans="3:15" x14ac:dyDescent="0.3">
      <c r="C4" s="24"/>
      <c r="D4" s="24"/>
      <c r="E4" s="24"/>
      <c r="F4" s="1" t="s">
        <v>3</v>
      </c>
      <c r="G4" s="1" t="s">
        <v>5</v>
      </c>
      <c r="H4" s="24"/>
      <c r="I4" s="24"/>
      <c r="K4" s="25"/>
      <c r="L4" s="25"/>
      <c r="M4" s="2" t="s">
        <v>3</v>
      </c>
      <c r="N4" s="2" t="s">
        <v>23</v>
      </c>
      <c r="O4" s="27"/>
    </row>
    <row r="5" spans="3:15" x14ac:dyDescent="0.3">
      <c r="C5" s="24">
        <v>1</v>
      </c>
      <c r="D5" s="24" t="s">
        <v>6</v>
      </c>
      <c r="E5" s="1" t="s">
        <v>20</v>
      </c>
      <c r="F5" s="1">
        <v>6.95</v>
      </c>
      <c r="G5" s="1">
        <v>2.64</v>
      </c>
      <c r="H5" s="1">
        <v>2</v>
      </c>
      <c r="I5" s="3">
        <f>F5*G5*H5</f>
        <v>36.696000000000005</v>
      </c>
      <c r="K5" s="2">
        <v>1</v>
      </c>
      <c r="L5" s="2" t="s">
        <v>6</v>
      </c>
      <c r="M5" s="2">
        <v>6.95</v>
      </c>
      <c r="N5" s="2">
        <v>5.76</v>
      </c>
      <c r="O5" s="4">
        <f>M5*N5</f>
        <v>40.031999999999996</v>
      </c>
    </row>
    <row r="6" spans="3:15" x14ac:dyDescent="0.3">
      <c r="C6" s="24"/>
      <c r="D6" s="24"/>
      <c r="E6" s="1" t="s">
        <v>19</v>
      </c>
      <c r="F6" s="1">
        <v>5.76</v>
      </c>
      <c r="G6" s="1">
        <v>2.64</v>
      </c>
      <c r="H6" s="1">
        <v>2</v>
      </c>
      <c r="I6" s="3">
        <f t="shared" ref="I6:I12" si="0">F6*G6*H6</f>
        <v>30.412800000000001</v>
      </c>
      <c r="K6" s="2">
        <v>2</v>
      </c>
      <c r="L6" s="2" t="s">
        <v>7</v>
      </c>
      <c r="M6" s="2">
        <v>5.94</v>
      </c>
      <c r="N6" s="2">
        <v>5.76</v>
      </c>
      <c r="O6" s="4">
        <f t="shared" ref="O6:O8" si="1">M6*N6</f>
        <v>34.214399999999998</v>
      </c>
    </row>
    <row r="7" spans="3:15" x14ac:dyDescent="0.3">
      <c r="C7" s="24">
        <v>2</v>
      </c>
      <c r="D7" s="24" t="s">
        <v>7</v>
      </c>
      <c r="E7" s="1" t="s">
        <v>20</v>
      </c>
      <c r="F7" s="1">
        <v>6.94</v>
      </c>
      <c r="G7" s="1">
        <v>2.64</v>
      </c>
      <c r="H7" s="1">
        <v>2</v>
      </c>
      <c r="I7" s="3">
        <f t="shared" si="0"/>
        <v>36.643200000000007</v>
      </c>
      <c r="K7" s="2">
        <v>3</v>
      </c>
      <c r="L7" s="2" t="s">
        <v>8</v>
      </c>
      <c r="M7" s="2">
        <v>6.93</v>
      </c>
      <c r="N7" s="2">
        <v>5.76</v>
      </c>
      <c r="O7" s="4">
        <f t="shared" si="1"/>
        <v>39.916799999999995</v>
      </c>
    </row>
    <row r="8" spans="3:15" x14ac:dyDescent="0.3">
      <c r="C8" s="24"/>
      <c r="D8" s="24"/>
      <c r="E8" s="1" t="s">
        <v>19</v>
      </c>
      <c r="F8" s="1">
        <v>5.74</v>
      </c>
      <c r="G8" s="1">
        <v>2.64</v>
      </c>
      <c r="H8" s="1">
        <v>2</v>
      </c>
      <c r="I8" s="3">
        <f t="shared" si="0"/>
        <v>30.307200000000002</v>
      </c>
      <c r="K8" s="2">
        <v>4</v>
      </c>
      <c r="L8" s="2" t="s">
        <v>9</v>
      </c>
      <c r="M8" s="2">
        <v>6.98</v>
      </c>
      <c r="N8" s="2">
        <v>5.77</v>
      </c>
      <c r="O8" s="4">
        <f t="shared" si="1"/>
        <v>40.2746</v>
      </c>
    </row>
    <row r="9" spans="3:15" x14ac:dyDescent="0.3">
      <c r="C9" s="24">
        <v>3</v>
      </c>
      <c r="D9" s="24" t="s">
        <v>8</v>
      </c>
      <c r="E9" s="1" t="s">
        <v>20</v>
      </c>
      <c r="F9" s="1">
        <v>6.93</v>
      </c>
      <c r="G9" s="1">
        <v>2.64</v>
      </c>
      <c r="H9" s="1">
        <v>2</v>
      </c>
      <c r="I9" s="3">
        <f t="shared" si="0"/>
        <v>36.590400000000002</v>
      </c>
      <c r="K9" s="2">
        <v>7</v>
      </c>
      <c r="L9" s="2" t="s">
        <v>10</v>
      </c>
      <c r="M9" s="2">
        <v>5.9</v>
      </c>
      <c r="N9" s="2">
        <v>3.2</v>
      </c>
      <c r="O9" s="4">
        <f>M9*N9</f>
        <v>18.880000000000003</v>
      </c>
    </row>
    <row r="10" spans="3:15" x14ac:dyDescent="0.3">
      <c r="C10" s="24"/>
      <c r="D10" s="24"/>
      <c r="E10" s="1" t="s">
        <v>19</v>
      </c>
      <c r="F10" s="1">
        <v>5.77</v>
      </c>
      <c r="G10" s="1">
        <v>2.64</v>
      </c>
      <c r="H10" s="1">
        <v>2</v>
      </c>
      <c r="I10" s="3">
        <f t="shared" si="0"/>
        <v>30.465599999999998</v>
      </c>
      <c r="K10" s="2">
        <v>8</v>
      </c>
      <c r="L10" s="2" t="s">
        <v>11</v>
      </c>
      <c r="M10" s="2">
        <v>5.77</v>
      </c>
      <c r="N10" s="2">
        <v>5.2</v>
      </c>
      <c r="O10" s="4">
        <f>M10*N10</f>
        <v>30.003999999999998</v>
      </c>
    </row>
    <row r="11" spans="3:15" x14ac:dyDescent="0.3">
      <c r="C11" s="24">
        <v>4</v>
      </c>
      <c r="D11" s="24" t="s">
        <v>9</v>
      </c>
      <c r="E11" s="1" t="s">
        <v>20</v>
      </c>
      <c r="F11" s="1">
        <v>6.98</v>
      </c>
      <c r="G11" s="1">
        <v>2.64</v>
      </c>
      <c r="H11" s="1">
        <v>2</v>
      </c>
      <c r="I11" s="3">
        <f t="shared" si="0"/>
        <v>36.854400000000005</v>
      </c>
      <c r="K11" s="2">
        <v>9</v>
      </c>
      <c r="L11" s="2" t="s">
        <v>13</v>
      </c>
      <c r="M11" s="2">
        <v>5.16</v>
      </c>
      <c r="N11" s="2">
        <v>5.73</v>
      </c>
      <c r="O11" s="4">
        <f>M11*N11</f>
        <v>29.566800000000004</v>
      </c>
    </row>
    <row r="12" spans="3:15" x14ac:dyDescent="0.3">
      <c r="C12" s="24"/>
      <c r="D12" s="24"/>
      <c r="E12" s="1" t="s">
        <v>19</v>
      </c>
      <c r="F12" s="1">
        <v>5.78</v>
      </c>
      <c r="G12" s="1">
        <v>2.64</v>
      </c>
      <c r="H12" s="1">
        <v>2</v>
      </c>
      <c r="I12" s="3">
        <f t="shared" si="0"/>
        <v>30.518400000000003</v>
      </c>
      <c r="K12" s="2">
        <v>10</v>
      </c>
      <c r="L12" s="2" t="s">
        <v>14</v>
      </c>
      <c r="M12" s="2">
        <v>28.4</v>
      </c>
      <c r="N12" s="2">
        <v>2.9</v>
      </c>
      <c r="O12" s="4">
        <f>M12*N12</f>
        <v>82.36</v>
      </c>
    </row>
    <row r="13" spans="3:15" x14ac:dyDescent="0.3">
      <c r="C13" s="26">
        <v>7</v>
      </c>
      <c r="D13" s="26" t="s">
        <v>10</v>
      </c>
      <c r="E13" s="1" t="s">
        <v>19</v>
      </c>
      <c r="F13" s="1">
        <v>5.91</v>
      </c>
      <c r="G13" s="1">
        <v>2.64</v>
      </c>
      <c r="H13" s="1">
        <v>2</v>
      </c>
      <c r="I13" s="3">
        <f t="shared" ref="I13:I20" si="2">F13*G13*H13</f>
        <v>31.204800000000002</v>
      </c>
      <c r="K13" s="2">
        <v>11</v>
      </c>
      <c r="L13" s="2" t="s">
        <v>24</v>
      </c>
      <c r="M13" s="2">
        <v>18</v>
      </c>
      <c r="N13" s="2">
        <v>2.9</v>
      </c>
      <c r="O13" s="4">
        <f>M13*N13</f>
        <v>52.199999999999996</v>
      </c>
    </row>
    <row r="14" spans="3:15" x14ac:dyDescent="0.3">
      <c r="C14" s="27"/>
      <c r="D14" s="27"/>
      <c r="E14" s="1" t="s">
        <v>21</v>
      </c>
      <c r="F14" s="1">
        <v>3.3</v>
      </c>
      <c r="G14" s="1">
        <v>2.64</v>
      </c>
      <c r="H14" s="1">
        <v>2</v>
      </c>
      <c r="I14" s="3">
        <f t="shared" si="2"/>
        <v>17.423999999999999</v>
      </c>
      <c r="K14" s="25" t="s">
        <v>17</v>
      </c>
      <c r="L14" s="25"/>
      <c r="M14" s="25"/>
      <c r="N14" s="25"/>
      <c r="O14" s="4">
        <f>SUM(O5:O13)</f>
        <v>367.44859999999994</v>
      </c>
    </row>
    <row r="15" spans="3:15" x14ac:dyDescent="0.3">
      <c r="C15" s="26">
        <v>8</v>
      </c>
      <c r="D15" s="26" t="s">
        <v>11</v>
      </c>
      <c r="E15" s="1" t="s">
        <v>21</v>
      </c>
      <c r="F15" s="1">
        <v>5.27</v>
      </c>
      <c r="G15" s="1">
        <v>2.64</v>
      </c>
      <c r="H15" s="1">
        <v>2</v>
      </c>
      <c r="I15" s="3">
        <f t="shared" si="2"/>
        <v>27.825599999999998</v>
      </c>
    </row>
    <row r="16" spans="3:15" x14ac:dyDescent="0.3">
      <c r="C16" s="27"/>
      <c r="D16" s="27"/>
      <c r="E16" s="1" t="s">
        <v>22</v>
      </c>
      <c r="F16" s="1">
        <v>5.77</v>
      </c>
      <c r="G16" s="1">
        <v>2.64</v>
      </c>
      <c r="H16" s="1">
        <v>2</v>
      </c>
      <c r="I16" s="3">
        <f t="shared" si="2"/>
        <v>30.465599999999998</v>
      </c>
    </row>
    <row r="17" spans="3:9" x14ac:dyDescent="0.3">
      <c r="C17" s="26">
        <v>9</v>
      </c>
      <c r="D17" s="26" t="s">
        <v>13</v>
      </c>
      <c r="E17" s="1" t="s">
        <v>22</v>
      </c>
      <c r="F17" s="1">
        <v>5.75</v>
      </c>
      <c r="G17" s="1">
        <v>2.64</v>
      </c>
      <c r="H17" s="1">
        <v>2</v>
      </c>
      <c r="I17" s="3">
        <f t="shared" si="2"/>
        <v>30.360000000000003</v>
      </c>
    </row>
    <row r="18" spans="3:9" x14ac:dyDescent="0.3">
      <c r="C18" s="27"/>
      <c r="D18" s="27"/>
      <c r="E18" s="1" t="s">
        <v>21</v>
      </c>
      <c r="F18" s="1">
        <v>5.17</v>
      </c>
      <c r="G18" s="1">
        <v>2.64</v>
      </c>
      <c r="H18" s="1">
        <v>2</v>
      </c>
      <c r="I18" s="3">
        <f t="shared" si="2"/>
        <v>27.297599999999999</v>
      </c>
    </row>
    <row r="19" spans="3:9" ht="15.75" customHeight="1" x14ac:dyDescent="0.3">
      <c r="C19" s="1">
        <v>10</v>
      </c>
      <c r="D19" s="1" t="s">
        <v>14</v>
      </c>
      <c r="E19" s="1" t="s">
        <v>20</v>
      </c>
      <c r="F19" s="1">
        <v>28.5</v>
      </c>
      <c r="G19" s="1">
        <v>2.64</v>
      </c>
      <c r="H19" s="1">
        <v>2</v>
      </c>
      <c r="I19" s="3">
        <f t="shared" si="2"/>
        <v>150.48000000000002</v>
      </c>
    </row>
    <row r="20" spans="3:9" x14ac:dyDescent="0.3">
      <c r="C20" s="1">
        <v>11</v>
      </c>
      <c r="D20" s="1" t="s">
        <v>15</v>
      </c>
      <c r="E20" s="1" t="s">
        <v>22</v>
      </c>
      <c r="F20" s="1">
        <v>18</v>
      </c>
      <c r="G20" s="1">
        <v>2.64</v>
      </c>
      <c r="H20" s="1">
        <v>2</v>
      </c>
      <c r="I20" s="3">
        <f t="shared" si="2"/>
        <v>95.04</v>
      </c>
    </row>
    <row r="21" spans="3:9" x14ac:dyDescent="0.3">
      <c r="C21" s="28" t="s">
        <v>28</v>
      </c>
      <c r="D21" s="29"/>
      <c r="E21" s="29"/>
      <c r="F21" s="29"/>
      <c r="G21" s="29"/>
      <c r="H21" s="30"/>
      <c r="I21" s="6">
        <f>-G36</f>
        <v>-49.791000000000004</v>
      </c>
    </row>
    <row r="22" spans="3:9" x14ac:dyDescent="0.3">
      <c r="C22" s="24" t="s">
        <v>17</v>
      </c>
      <c r="D22" s="24"/>
      <c r="E22" s="24"/>
      <c r="F22" s="24"/>
      <c r="G22" s="24"/>
      <c r="H22" s="24"/>
      <c r="I22" s="5">
        <f>SUM(I5:I21)</f>
        <v>628.79459999999983</v>
      </c>
    </row>
    <row r="23" spans="3:9" ht="16.5" customHeight="1" x14ac:dyDescent="0.3"/>
    <row r="30" spans="3:9" x14ac:dyDescent="0.3">
      <c r="C30" s="24" t="s">
        <v>0</v>
      </c>
      <c r="D30" s="24" t="s">
        <v>27</v>
      </c>
      <c r="E30" s="24"/>
      <c r="F30" s="24" t="s">
        <v>12</v>
      </c>
      <c r="G30" s="24" t="s">
        <v>4</v>
      </c>
    </row>
    <row r="31" spans="3:9" x14ac:dyDescent="0.3">
      <c r="C31" s="24"/>
      <c r="D31" s="1" t="s">
        <v>23</v>
      </c>
      <c r="E31" s="1" t="s">
        <v>26</v>
      </c>
      <c r="F31" s="24"/>
      <c r="G31" s="24"/>
    </row>
    <row r="32" spans="3:9" x14ac:dyDescent="0.3">
      <c r="C32" s="1">
        <v>1</v>
      </c>
      <c r="D32" s="1">
        <v>1.79</v>
      </c>
      <c r="E32" s="1">
        <v>2.1</v>
      </c>
      <c r="F32" s="1">
        <v>9</v>
      </c>
      <c r="G32" s="1">
        <f>D32*E32*F32</f>
        <v>33.831000000000003</v>
      </c>
    </row>
    <row r="33" spans="3:7" x14ac:dyDescent="0.3">
      <c r="C33" s="1">
        <v>2</v>
      </c>
      <c r="D33" s="1">
        <v>1.5</v>
      </c>
      <c r="E33" s="1">
        <v>2.1</v>
      </c>
      <c r="F33" s="1">
        <v>2</v>
      </c>
      <c r="G33" s="1">
        <f>D33*E33*F33</f>
        <v>6.3000000000000007</v>
      </c>
    </row>
    <row r="34" spans="3:7" x14ac:dyDescent="0.3">
      <c r="C34" s="1">
        <v>3</v>
      </c>
      <c r="D34" s="1">
        <v>1.2</v>
      </c>
      <c r="E34" s="1">
        <v>2.1</v>
      </c>
      <c r="F34" s="1">
        <v>3</v>
      </c>
      <c r="G34" s="1">
        <f t="shared" ref="G34:G35" si="3">D34*E34*F34</f>
        <v>7.5600000000000005</v>
      </c>
    </row>
    <row r="35" spans="3:7" x14ac:dyDescent="0.3">
      <c r="C35" s="1">
        <v>4</v>
      </c>
      <c r="D35" s="1">
        <v>1</v>
      </c>
      <c r="E35" s="1">
        <v>2.1</v>
      </c>
      <c r="F35" s="8">
        <v>1</v>
      </c>
      <c r="G35" s="1">
        <f t="shared" si="3"/>
        <v>2.1</v>
      </c>
    </row>
    <row r="36" spans="3:7" x14ac:dyDescent="0.3">
      <c r="C36" s="1">
        <v>5</v>
      </c>
      <c r="D36" s="21" t="s">
        <v>17</v>
      </c>
      <c r="E36" s="22"/>
      <c r="F36" s="23"/>
      <c r="G36" s="7">
        <f>SUM(G32:G35)</f>
        <v>49.791000000000004</v>
      </c>
    </row>
  </sheetData>
  <mergeCells count="34">
    <mergeCell ref="E3:E4"/>
    <mergeCell ref="C21:H21"/>
    <mergeCell ref="C22:H22"/>
    <mergeCell ref="K3:K4"/>
    <mergeCell ref="K14:N14"/>
    <mergeCell ref="C7:C8"/>
    <mergeCell ref="C9:C10"/>
    <mergeCell ref="C11:C12"/>
    <mergeCell ref="C13:C14"/>
    <mergeCell ref="C3:C4"/>
    <mergeCell ref="D3:D4"/>
    <mergeCell ref="F3:G3"/>
    <mergeCell ref="I3:I4"/>
    <mergeCell ref="K2:O2"/>
    <mergeCell ref="C15:C16"/>
    <mergeCell ref="D15:D16"/>
    <mergeCell ref="C17:C18"/>
    <mergeCell ref="D17:D18"/>
    <mergeCell ref="D5:D6"/>
    <mergeCell ref="C5:C6"/>
    <mergeCell ref="D7:D8"/>
    <mergeCell ref="D9:D10"/>
    <mergeCell ref="L3:L4"/>
    <mergeCell ref="M3:N3"/>
    <mergeCell ref="O3:O4"/>
    <mergeCell ref="C2:I2"/>
    <mergeCell ref="H3:H4"/>
    <mergeCell ref="D11:D12"/>
    <mergeCell ref="D13:D14"/>
    <mergeCell ref="D36:F36"/>
    <mergeCell ref="C30:C31"/>
    <mergeCell ref="D30:E30"/>
    <mergeCell ref="G30:G31"/>
    <mergeCell ref="F30: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2:Q29"/>
  <sheetViews>
    <sheetView topLeftCell="A3" workbookViewId="0">
      <selection activeCell="F17" sqref="F17:F18"/>
    </sheetView>
  </sheetViews>
  <sheetFormatPr defaultRowHeight="14.4" x14ac:dyDescent="0.3"/>
  <cols>
    <col min="3" max="3" width="11.88671875" bestFit="1" customWidth="1"/>
    <col min="12" max="12" width="12.6640625" customWidth="1"/>
  </cols>
  <sheetData>
    <row r="2" spans="2:17" x14ac:dyDescent="0.3">
      <c r="B2" s="34" t="s">
        <v>29</v>
      </c>
      <c r="C2" s="34"/>
      <c r="D2" s="34"/>
      <c r="E2" s="34"/>
      <c r="F2" s="34"/>
      <c r="G2" s="34"/>
      <c r="H2" s="34"/>
    </row>
    <row r="3" spans="2:17" x14ac:dyDescent="0.3">
      <c r="B3" s="24" t="s">
        <v>0</v>
      </c>
      <c r="C3" s="24" t="s">
        <v>1</v>
      </c>
      <c r="D3" s="24" t="s">
        <v>18</v>
      </c>
      <c r="E3" s="24" t="s">
        <v>2</v>
      </c>
      <c r="F3" s="24"/>
      <c r="G3" s="24" t="s">
        <v>12</v>
      </c>
      <c r="H3" s="24" t="s">
        <v>4</v>
      </c>
    </row>
    <row r="4" spans="2:17" x14ac:dyDescent="0.3">
      <c r="B4" s="24"/>
      <c r="C4" s="24"/>
      <c r="D4" s="24"/>
      <c r="E4" s="1" t="s">
        <v>3</v>
      </c>
      <c r="F4" s="1" t="s">
        <v>5</v>
      </c>
      <c r="G4" s="24"/>
      <c r="H4" s="24"/>
    </row>
    <row r="5" spans="2:17" x14ac:dyDescent="0.3">
      <c r="B5" s="24">
        <v>1</v>
      </c>
      <c r="C5" s="24" t="s">
        <v>30</v>
      </c>
      <c r="D5" s="1" t="s">
        <v>19</v>
      </c>
      <c r="E5" s="1">
        <v>5.74</v>
      </c>
      <c r="F5" s="1">
        <v>2.64</v>
      </c>
      <c r="G5" s="1">
        <v>2</v>
      </c>
      <c r="H5" s="3">
        <f>E5*F5*G5</f>
        <v>30.307200000000002</v>
      </c>
      <c r="K5" s="1">
        <v>1</v>
      </c>
      <c r="L5" s="1" t="s">
        <v>31</v>
      </c>
      <c r="M5" s="1" t="s">
        <v>19</v>
      </c>
      <c r="N5" s="1">
        <v>19</v>
      </c>
      <c r="O5" s="1">
        <v>2.64</v>
      </c>
      <c r="P5" s="1">
        <v>2</v>
      </c>
      <c r="Q5" s="3">
        <f t="shared" ref="Q5:Q6" si="0">N5*O5*P5</f>
        <v>100.32000000000001</v>
      </c>
    </row>
    <row r="6" spans="2:17" x14ac:dyDescent="0.3">
      <c r="B6" s="24"/>
      <c r="C6" s="24"/>
      <c r="D6" s="1" t="s">
        <v>20</v>
      </c>
      <c r="E6" s="1">
        <v>7.05</v>
      </c>
      <c r="F6" s="1">
        <v>2.64</v>
      </c>
      <c r="G6" s="1">
        <v>2</v>
      </c>
      <c r="H6" s="3">
        <f t="shared" ref="H6:H9" si="1">E6*F6*G6</f>
        <v>37.224000000000004</v>
      </c>
      <c r="K6" s="1">
        <v>2</v>
      </c>
      <c r="L6" s="1" t="s">
        <v>32</v>
      </c>
      <c r="M6" s="1" t="s">
        <v>22</v>
      </c>
      <c r="N6" s="1">
        <v>15</v>
      </c>
      <c r="O6" s="1">
        <v>2.64</v>
      </c>
      <c r="P6" s="1">
        <v>2</v>
      </c>
      <c r="Q6" s="3">
        <f t="shared" si="0"/>
        <v>79.2</v>
      </c>
    </row>
    <row r="7" spans="2:17" x14ac:dyDescent="0.3">
      <c r="B7" s="24">
        <v>2</v>
      </c>
      <c r="C7" s="24" t="s">
        <v>33</v>
      </c>
      <c r="D7" s="1" t="s">
        <v>19</v>
      </c>
      <c r="E7" s="1">
        <v>5.75</v>
      </c>
      <c r="F7" s="1">
        <v>2.64</v>
      </c>
      <c r="G7" s="1">
        <v>2</v>
      </c>
      <c r="H7" s="3">
        <f t="shared" si="1"/>
        <v>30.360000000000003</v>
      </c>
    </row>
    <row r="8" spans="2:17" x14ac:dyDescent="0.3">
      <c r="B8" s="24"/>
      <c r="C8" s="24"/>
      <c r="D8" s="1" t="s">
        <v>20</v>
      </c>
      <c r="E8" s="1">
        <v>6.96</v>
      </c>
      <c r="F8" s="1">
        <v>2.64</v>
      </c>
      <c r="G8" s="1">
        <v>2</v>
      </c>
      <c r="H8" s="3">
        <f t="shared" si="1"/>
        <v>36.748800000000003</v>
      </c>
      <c r="K8" s="2">
        <v>1</v>
      </c>
      <c r="L8" s="1" t="s">
        <v>31</v>
      </c>
      <c r="M8" s="2">
        <v>21.2</v>
      </c>
      <c r="N8" s="2">
        <v>2.9</v>
      </c>
      <c r="O8" s="2">
        <f t="shared" ref="O8:O9" si="2">M8*N8</f>
        <v>61.48</v>
      </c>
    </row>
    <row r="9" spans="2:17" x14ac:dyDescent="0.3">
      <c r="B9" s="1">
        <v>3</v>
      </c>
      <c r="C9" s="1" t="s">
        <v>34</v>
      </c>
      <c r="D9" s="1" t="s">
        <v>20</v>
      </c>
      <c r="E9" s="1">
        <v>18.100000000000001</v>
      </c>
      <c r="F9" s="1">
        <v>2.64</v>
      </c>
      <c r="G9" s="1">
        <v>2</v>
      </c>
      <c r="H9" s="3">
        <f t="shared" si="1"/>
        <v>95.568000000000012</v>
      </c>
      <c r="K9" s="2">
        <v>2</v>
      </c>
      <c r="L9" s="1" t="s">
        <v>32</v>
      </c>
      <c r="M9" s="2">
        <v>15</v>
      </c>
      <c r="N9" s="2">
        <v>2.9</v>
      </c>
      <c r="O9" s="2">
        <f t="shared" si="2"/>
        <v>43.5</v>
      </c>
    </row>
    <row r="10" spans="2:17" x14ac:dyDescent="0.3">
      <c r="B10" s="1">
        <v>4</v>
      </c>
      <c r="C10" s="31" t="s">
        <v>35</v>
      </c>
      <c r="D10" s="32"/>
      <c r="E10" s="32"/>
      <c r="F10" s="32"/>
      <c r="G10" s="33"/>
      <c r="H10" s="3">
        <f>-F29</f>
        <v>-22.617000000000001</v>
      </c>
    </row>
    <row r="11" spans="2:17" x14ac:dyDescent="0.3">
      <c r="B11" s="1">
        <v>5</v>
      </c>
      <c r="C11" s="24" t="s">
        <v>17</v>
      </c>
      <c r="D11" s="24"/>
      <c r="E11" s="24"/>
      <c r="F11" s="24"/>
      <c r="G11" s="24"/>
      <c r="H11" s="3">
        <f>SUM(H5:H10)</f>
        <v>207.59100000000004</v>
      </c>
    </row>
    <row r="14" spans="2:17" x14ac:dyDescent="0.3">
      <c r="B14" s="25" t="s">
        <v>25</v>
      </c>
      <c r="C14" s="25"/>
      <c r="D14" s="25"/>
      <c r="E14" s="25"/>
      <c r="F14" s="25"/>
    </row>
    <row r="15" spans="2:17" x14ac:dyDescent="0.3">
      <c r="B15" s="25" t="s">
        <v>0</v>
      </c>
      <c r="C15" s="25" t="s">
        <v>1</v>
      </c>
      <c r="D15" s="25" t="s">
        <v>2</v>
      </c>
      <c r="E15" s="25"/>
      <c r="F15" s="24" t="s">
        <v>4</v>
      </c>
    </row>
    <row r="16" spans="2:17" x14ac:dyDescent="0.3">
      <c r="B16" s="25"/>
      <c r="C16" s="25"/>
      <c r="D16" s="2" t="s">
        <v>3</v>
      </c>
      <c r="E16" s="2" t="s">
        <v>23</v>
      </c>
      <c r="F16" s="24"/>
    </row>
    <row r="17" spans="2:6" x14ac:dyDescent="0.3">
      <c r="B17" s="2">
        <v>1</v>
      </c>
      <c r="C17" s="1" t="s">
        <v>30</v>
      </c>
      <c r="D17" s="1">
        <v>5.74</v>
      </c>
      <c r="E17" s="1">
        <v>7.05</v>
      </c>
      <c r="F17" s="2">
        <f>D17*E17</f>
        <v>40.466999999999999</v>
      </c>
    </row>
    <row r="18" spans="2:6" x14ac:dyDescent="0.3">
      <c r="B18" s="2">
        <v>2</v>
      </c>
      <c r="C18" s="1" t="s">
        <v>33</v>
      </c>
      <c r="D18" s="1">
        <v>5.75</v>
      </c>
      <c r="E18" s="1">
        <v>6.96</v>
      </c>
      <c r="F18" s="2">
        <f>D18*E18</f>
        <v>40.020000000000003</v>
      </c>
    </row>
    <row r="19" spans="2:6" x14ac:dyDescent="0.3">
      <c r="B19" s="2">
        <v>3</v>
      </c>
      <c r="C19" s="1" t="s">
        <v>32</v>
      </c>
      <c r="D19" s="2">
        <v>15</v>
      </c>
      <c r="E19" s="2">
        <v>2.9</v>
      </c>
      <c r="F19" s="2">
        <f t="shared" ref="F19:F20" si="3">D19*E19</f>
        <v>43.5</v>
      </c>
    </row>
    <row r="20" spans="2:6" x14ac:dyDescent="0.3">
      <c r="B20" s="2">
        <v>4</v>
      </c>
      <c r="C20" s="1" t="s">
        <v>34</v>
      </c>
      <c r="D20" s="2">
        <v>18.100000000000001</v>
      </c>
      <c r="E20" s="2">
        <v>2.9</v>
      </c>
      <c r="F20" s="2">
        <f t="shared" si="3"/>
        <v>52.49</v>
      </c>
    </row>
    <row r="21" spans="2:6" x14ac:dyDescent="0.3">
      <c r="B21" s="2">
        <v>5</v>
      </c>
      <c r="C21" s="25" t="s">
        <v>17</v>
      </c>
      <c r="D21" s="25"/>
      <c r="E21" s="25"/>
      <c r="F21" s="2">
        <f>SUM(F17:F20)</f>
        <v>176.477</v>
      </c>
    </row>
    <row r="24" spans="2:6" x14ac:dyDescent="0.3">
      <c r="B24" s="24" t="s">
        <v>0</v>
      </c>
      <c r="C24" s="24" t="s">
        <v>27</v>
      </c>
      <c r="D24" s="24"/>
      <c r="E24" s="24" t="s">
        <v>12</v>
      </c>
      <c r="F24" s="24" t="s">
        <v>4</v>
      </c>
    </row>
    <row r="25" spans="2:6" x14ac:dyDescent="0.3">
      <c r="B25" s="24"/>
      <c r="C25" s="1" t="s">
        <v>23</v>
      </c>
      <c r="D25" s="1" t="s">
        <v>26</v>
      </c>
      <c r="E25" s="24"/>
      <c r="F25" s="24"/>
    </row>
    <row r="26" spans="2:6" x14ac:dyDescent="0.3">
      <c r="B26" s="2">
        <v>1</v>
      </c>
      <c r="C26" s="2">
        <v>1.79</v>
      </c>
      <c r="D26" s="2">
        <v>2.1</v>
      </c>
      <c r="E26" s="2">
        <v>3</v>
      </c>
      <c r="F26" s="2">
        <f>C26*D26*E26</f>
        <v>11.277000000000001</v>
      </c>
    </row>
    <row r="27" spans="2:6" x14ac:dyDescent="0.3">
      <c r="B27" s="2">
        <v>2</v>
      </c>
      <c r="C27" s="2">
        <v>1.5</v>
      </c>
      <c r="D27" s="2">
        <v>2.1</v>
      </c>
      <c r="E27" s="2">
        <v>2</v>
      </c>
      <c r="F27" s="2">
        <f>C27*D27*E27</f>
        <v>6.3000000000000007</v>
      </c>
    </row>
    <row r="28" spans="2:6" x14ac:dyDescent="0.3">
      <c r="B28" s="2">
        <v>3</v>
      </c>
      <c r="C28" s="2">
        <v>1.2</v>
      </c>
      <c r="D28" s="2">
        <v>2.1</v>
      </c>
      <c r="E28" s="2">
        <v>2</v>
      </c>
      <c r="F28" s="2">
        <f>C28*D28*E28</f>
        <v>5.04</v>
      </c>
    </row>
    <row r="29" spans="2:6" x14ac:dyDescent="0.3">
      <c r="B29" s="2">
        <v>4</v>
      </c>
      <c r="C29" s="25" t="s">
        <v>17</v>
      </c>
      <c r="D29" s="25"/>
      <c r="E29" s="25"/>
      <c r="F29" s="2">
        <f>SUM(F26:F28)</f>
        <v>22.617000000000001</v>
      </c>
    </row>
  </sheetData>
  <mergeCells count="24">
    <mergeCell ref="B2:H2"/>
    <mergeCell ref="B3:B4"/>
    <mergeCell ref="C3:C4"/>
    <mergeCell ref="D3:D4"/>
    <mergeCell ref="E3:F3"/>
    <mergeCell ref="G3:G4"/>
    <mergeCell ref="H3:H4"/>
    <mergeCell ref="C21:E21"/>
    <mergeCell ref="B5:B6"/>
    <mergeCell ref="C5:C6"/>
    <mergeCell ref="B7:B8"/>
    <mergeCell ref="C7:C8"/>
    <mergeCell ref="C10:G10"/>
    <mergeCell ref="C11:G11"/>
    <mergeCell ref="B14:F14"/>
    <mergeCell ref="B15:B16"/>
    <mergeCell ref="C15:C16"/>
    <mergeCell ref="D15:E15"/>
    <mergeCell ref="F15:F16"/>
    <mergeCell ref="B24:B25"/>
    <mergeCell ref="C24:D24"/>
    <mergeCell ref="E24:E25"/>
    <mergeCell ref="F24:F25"/>
    <mergeCell ref="C29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2:M30"/>
  <sheetViews>
    <sheetView topLeftCell="A7" workbookViewId="0">
      <selection activeCell="E8" sqref="E8"/>
    </sheetView>
  </sheetViews>
  <sheetFormatPr defaultRowHeight="14.4" x14ac:dyDescent="0.3"/>
  <cols>
    <col min="1" max="1" width="5.109375" bestFit="1" customWidth="1"/>
    <col min="2" max="2" width="18.5546875" customWidth="1"/>
    <col min="3" max="3" width="11.88671875" customWidth="1"/>
    <col min="4" max="4" width="15.109375" bestFit="1" customWidth="1"/>
    <col min="5" max="5" width="17.44140625" customWidth="1"/>
    <col min="6" max="6" width="25.109375" bestFit="1" customWidth="1"/>
    <col min="7" max="7" width="13.44140625" bestFit="1" customWidth="1"/>
  </cols>
  <sheetData>
    <row r="2" spans="2:13" x14ac:dyDescent="0.3">
      <c r="B2" s="2" t="s">
        <v>0</v>
      </c>
      <c r="C2" s="2" t="s">
        <v>1</v>
      </c>
      <c r="D2" s="2" t="s">
        <v>29</v>
      </c>
      <c r="E2" s="2" t="s">
        <v>25</v>
      </c>
      <c r="F2" s="2" t="s">
        <v>36</v>
      </c>
      <c r="G2" s="2" t="s">
        <v>37</v>
      </c>
    </row>
    <row r="3" spans="2:13" x14ac:dyDescent="0.3">
      <c r="B3" s="2">
        <v>1</v>
      </c>
      <c r="C3" s="2" t="s">
        <v>38</v>
      </c>
      <c r="D3" s="11">
        <f>'OT-1-4'!I5+'OT-1-4'!I6</f>
        <v>67.108800000000002</v>
      </c>
      <c r="E3" s="11">
        <f>'OT-1-4'!O5</f>
        <v>40.031999999999996</v>
      </c>
      <c r="F3" s="11">
        <f>E3</f>
        <v>40.031999999999996</v>
      </c>
      <c r="G3" s="11">
        <v>0</v>
      </c>
    </row>
    <row r="4" spans="2:13" x14ac:dyDescent="0.3">
      <c r="B4" s="2">
        <v>2</v>
      </c>
      <c r="C4" s="2" t="s">
        <v>39</v>
      </c>
      <c r="D4" s="11">
        <f>'OT-1-4'!I7+'OT-1-4'!I8</f>
        <v>66.950400000000002</v>
      </c>
      <c r="E4" s="11">
        <f>'OT-1-4'!O6</f>
        <v>34.214399999999998</v>
      </c>
      <c r="F4" s="11">
        <f t="shared" ref="F4:F12" si="0">E4</f>
        <v>34.214399999999998</v>
      </c>
      <c r="G4" s="11">
        <v>0</v>
      </c>
    </row>
    <row r="5" spans="2:13" x14ac:dyDescent="0.3">
      <c r="B5" s="2">
        <v>3</v>
      </c>
      <c r="C5" s="2" t="s">
        <v>40</v>
      </c>
      <c r="D5" s="11">
        <f>'OT-1-4'!I9+'OT-1-4'!I10</f>
        <v>67.055999999999997</v>
      </c>
      <c r="E5" s="11">
        <f>'OT-1-4'!O7</f>
        <v>39.916799999999995</v>
      </c>
      <c r="F5" s="11">
        <f t="shared" si="0"/>
        <v>39.916799999999995</v>
      </c>
      <c r="G5" s="11">
        <v>0</v>
      </c>
    </row>
    <row r="6" spans="2:13" x14ac:dyDescent="0.3">
      <c r="B6" s="2">
        <v>4</v>
      </c>
      <c r="C6" s="2" t="s">
        <v>41</v>
      </c>
      <c r="D6" s="11">
        <f>'OT-1-4'!I11+'OT-1-4'!I12</f>
        <v>67.372800000000012</v>
      </c>
      <c r="E6" s="11">
        <f>'OT-1-4'!O8</f>
        <v>40.2746</v>
      </c>
      <c r="F6" s="11">
        <f t="shared" si="0"/>
        <v>40.2746</v>
      </c>
      <c r="G6" s="11">
        <v>0</v>
      </c>
      <c r="I6" s="37"/>
      <c r="M6" s="7">
        <v>15010</v>
      </c>
    </row>
    <row r="7" spans="2:13" x14ac:dyDescent="0.3">
      <c r="B7" s="2">
        <v>5</v>
      </c>
      <c r="C7" s="2" t="s">
        <v>14</v>
      </c>
      <c r="D7" s="11">
        <f>'OT-1-4'!I15</f>
        <v>27.825599999999998</v>
      </c>
      <c r="E7" s="11">
        <f>'OT-1-4'!O12</f>
        <v>82.36</v>
      </c>
      <c r="F7" s="11">
        <v>0</v>
      </c>
      <c r="G7" s="11">
        <f>E7</f>
        <v>82.36</v>
      </c>
      <c r="M7" s="7">
        <v>15010</v>
      </c>
    </row>
    <row r="8" spans="2:13" x14ac:dyDescent="0.3">
      <c r="B8" s="2"/>
      <c r="C8" s="10" t="s">
        <v>17</v>
      </c>
      <c r="D8" s="12">
        <f>SUM(D3:D7)</f>
        <v>296.31360000000006</v>
      </c>
      <c r="E8" s="12">
        <f t="shared" ref="E8:G8" si="1">SUM(E3:E7)</f>
        <v>236.7978</v>
      </c>
      <c r="F8" s="12">
        <f t="shared" si="1"/>
        <v>154.43779999999998</v>
      </c>
      <c r="G8" s="12">
        <f t="shared" si="1"/>
        <v>82.36</v>
      </c>
      <c r="M8" s="7">
        <v>4035</v>
      </c>
    </row>
    <row r="9" spans="2:13" ht="5.25" customHeight="1" x14ac:dyDescent="0.3">
      <c r="B9" s="13"/>
      <c r="C9" s="13"/>
      <c r="D9" s="14"/>
      <c r="E9" s="14"/>
      <c r="F9" s="14"/>
      <c r="G9" s="14"/>
    </row>
    <row r="10" spans="2:13" x14ac:dyDescent="0.3">
      <c r="B10" s="2">
        <v>1</v>
      </c>
      <c r="C10" s="2" t="s">
        <v>10</v>
      </c>
      <c r="D10" s="11">
        <f>'OT-1-4'!I13+'OT-1-4'!I14</f>
        <v>48.628799999999998</v>
      </c>
      <c r="E10" s="11">
        <f>'OT-1-4'!O9</f>
        <v>18.880000000000003</v>
      </c>
      <c r="F10" s="11">
        <f t="shared" si="0"/>
        <v>18.880000000000003</v>
      </c>
      <c r="G10" s="11">
        <v>0</v>
      </c>
      <c r="M10" s="7">
        <v>3750</v>
      </c>
    </row>
    <row r="11" spans="2:13" x14ac:dyDescent="0.3">
      <c r="B11" s="2">
        <v>2</v>
      </c>
      <c r="C11" s="2" t="s">
        <v>11</v>
      </c>
      <c r="D11" s="11">
        <f>'OT-1-4'!I15+'OT-1-4'!I16</f>
        <v>58.291199999999996</v>
      </c>
      <c r="E11" s="11">
        <f>'OT-1-4'!O10</f>
        <v>30.003999999999998</v>
      </c>
      <c r="F11" s="11">
        <f t="shared" si="0"/>
        <v>30.003999999999998</v>
      </c>
      <c r="G11" s="11">
        <v>0</v>
      </c>
    </row>
    <row r="12" spans="2:13" x14ac:dyDescent="0.3">
      <c r="B12" s="2">
        <v>3</v>
      </c>
      <c r="C12" s="2" t="s">
        <v>13</v>
      </c>
      <c r="D12" s="11">
        <f>'OT-1-4'!I17+'OT-1-4'!I18</f>
        <v>57.657600000000002</v>
      </c>
      <c r="E12" s="11">
        <f>'OT-1-4'!O11</f>
        <v>29.566800000000004</v>
      </c>
      <c r="F12" s="11">
        <f t="shared" si="0"/>
        <v>29.566800000000004</v>
      </c>
      <c r="G12" s="11">
        <v>0</v>
      </c>
    </row>
    <row r="13" spans="2:13" x14ac:dyDescent="0.3">
      <c r="B13" s="2">
        <v>4</v>
      </c>
      <c r="C13" s="2" t="s">
        <v>24</v>
      </c>
      <c r="D13" s="11">
        <f>'OT-1-4'!I20</f>
        <v>95.04</v>
      </c>
      <c r="E13" s="11">
        <f>'OT-1-4'!O13</f>
        <v>52.199999999999996</v>
      </c>
      <c r="F13" s="11">
        <v>0</v>
      </c>
      <c r="G13" s="11">
        <f>E13</f>
        <v>52.199999999999996</v>
      </c>
    </row>
    <row r="14" spans="2:13" x14ac:dyDescent="0.3">
      <c r="B14" s="2"/>
      <c r="C14" s="10" t="s">
        <v>17</v>
      </c>
      <c r="D14" s="12">
        <f>SUM(D10:D13)</f>
        <v>259.61759999999998</v>
      </c>
      <c r="E14" s="12">
        <f t="shared" ref="E14:G14" si="2">SUM(E10:E13)</f>
        <v>130.6508</v>
      </c>
      <c r="F14" s="12">
        <f t="shared" si="2"/>
        <v>78.450800000000001</v>
      </c>
      <c r="G14" s="12">
        <f t="shared" si="2"/>
        <v>52.199999999999996</v>
      </c>
    </row>
    <row r="15" spans="2:13" ht="7.5" customHeight="1" x14ac:dyDescent="0.3">
      <c r="B15" s="15"/>
      <c r="C15" s="16"/>
      <c r="D15" s="17"/>
      <c r="E15" s="17"/>
      <c r="F15" s="17"/>
      <c r="G15" s="17"/>
    </row>
    <row r="16" spans="2:13" x14ac:dyDescent="0.3">
      <c r="B16" s="35" t="s">
        <v>43</v>
      </c>
      <c r="C16" s="36"/>
      <c r="D16" s="12">
        <f>D8+D14</f>
        <v>555.93119999999999</v>
      </c>
      <c r="E16" s="12">
        <f>E8+E14</f>
        <v>367.4486</v>
      </c>
      <c r="F16" s="12">
        <f>F8+F14</f>
        <v>232.8886</v>
      </c>
      <c r="G16" s="12">
        <f>G8+G14</f>
        <v>134.56</v>
      </c>
    </row>
    <row r="17" spans="1:9" ht="8.25" customHeight="1" x14ac:dyDescent="0.3">
      <c r="B17" s="13"/>
      <c r="C17" s="13"/>
      <c r="D17" s="14"/>
      <c r="E17" s="14"/>
      <c r="F17" s="14"/>
      <c r="G17" s="14"/>
    </row>
    <row r="18" spans="1:9" x14ac:dyDescent="0.3">
      <c r="B18" s="2">
        <v>1</v>
      </c>
      <c r="C18" s="2" t="s">
        <v>30</v>
      </c>
      <c r="D18" s="11">
        <f>'OT-5,6'!H5+'OT-5,6'!H6</f>
        <v>67.531200000000013</v>
      </c>
      <c r="E18" s="11">
        <f>'OT-5,6'!F17</f>
        <v>40.466999999999999</v>
      </c>
      <c r="F18" s="11">
        <f>E18</f>
        <v>40.466999999999999</v>
      </c>
      <c r="G18" s="11">
        <v>0</v>
      </c>
    </row>
    <row r="19" spans="1:9" x14ac:dyDescent="0.3">
      <c r="B19" s="2">
        <v>2</v>
      </c>
      <c r="C19" s="2" t="s">
        <v>33</v>
      </c>
      <c r="D19" s="11">
        <f>'OT-5,6'!H7+'OT-5,6'!H8</f>
        <v>67.108800000000002</v>
      </c>
      <c r="E19" s="11">
        <f>'OT-5,6'!F18</f>
        <v>40.020000000000003</v>
      </c>
      <c r="F19" s="11">
        <f>E19</f>
        <v>40.020000000000003</v>
      </c>
      <c r="G19" s="11">
        <v>0</v>
      </c>
    </row>
    <row r="20" spans="1:9" x14ac:dyDescent="0.3">
      <c r="B20" s="2">
        <v>3</v>
      </c>
      <c r="C20" s="2" t="s">
        <v>42</v>
      </c>
      <c r="D20" s="11">
        <f>'OT-5,6'!H9</f>
        <v>95.568000000000012</v>
      </c>
      <c r="E20" s="11">
        <f>'OT-5,6'!F20</f>
        <v>52.49</v>
      </c>
      <c r="F20" s="11">
        <v>0</v>
      </c>
      <c r="G20" s="11">
        <f>E20</f>
        <v>52.49</v>
      </c>
    </row>
    <row r="21" spans="1:9" x14ac:dyDescent="0.3">
      <c r="B21" s="2"/>
      <c r="C21" s="10" t="s">
        <v>17</v>
      </c>
      <c r="D21" s="12">
        <f>SUM(D18:D20)</f>
        <v>230.20800000000003</v>
      </c>
      <c r="E21" s="12">
        <f t="shared" ref="E21:G21" si="3">SUM(E18:E20)</f>
        <v>132.977</v>
      </c>
      <c r="F21" s="12">
        <f t="shared" si="3"/>
        <v>80.486999999999995</v>
      </c>
      <c r="G21" s="12">
        <f t="shared" si="3"/>
        <v>52.49</v>
      </c>
    </row>
    <row r="22" spans="1:9" x14ac:dyDescent="0.3">
      <c r="B22" s="25" t="s">
        <v>44</v>
      </c>
      <c r="C22" s="25"/>
      <c r="D22" s="18">
        <f>D16+D21</f>
        <v>786.13920000000007</v>
      </c>
      <c r="E22" s="18">
        <f t="shared" ref="E22:G22" si="4">E16+E21</f>
        <v>500.42560000000003</v>
      </c>
      <c r="F22" s="18">
        <f t="shared" si="4"/>
        <v>313.37559999999996</v>
      </c>
      <c r="G22" s="18">
        <f t="shared" si="4"/>
        <v>187.05</v>
      </c>
    </row>
    <row r="23" spans="1:9" x14ac:dyDescent="0.3">
      <c r="B23" s="9"/>
      <c r="C23" s="9"/>
      <c r="D23" s="9"/>
      <c r="E23" s="9"/>
      <c r="F23" s="9"/>
      <c r="G23" s="9"/>
    </row>
    <row r="24" spans="1:9" x14ac:dyDescent="0.3">
      <c r="B24" s="9"/>
      <c r="C24" s="9"/>
      <c r="D24" s="9"/>
      <c r="E24" s="9"/>
      <c r="F24" s="9"/>
      <c r="G24" s="9"/>
    </row>
    <row r="25" spans="1:9" ht="28.8" x14ac:dyDescent="0.3">
      <c r="A25" s="2" t="s">
        <v>0</v>
      </c>
      <c r="B25" s="1" t="s">
        <v>49</v>
      </c>
      <c r="C25" s="1" t="s">
        <v>45</v>
      </c>
      <c r="D25" s="1" t="s">
        <v>50</v>
      </c>
      <c r="E25" s="1" t="s">
        <v>17</v>
      </c>
      <c r="F25" s="1" t="s">
        <v>46</v>
      </c>
      <c r="G25" s="1" t="s">
        <v>51</v>
      </c>
      <c r="H25" s="1" t="s">
        <v>52</v>
      </c>
      <c r="I25" s="1" t="s">
        <v>53</v>
      </c>
    </row>
    <row r="26" spans="1:9" x14ac:dyDescent="0.3">
      <c r="A26" s="2">
        <v>1</v>
      </c>
      <c r="B26" s="1" t="s">
        <v>47</v>
      </c>
      <c r="C26" s="2">
        <f>400+202</f>
        <v>602</v>
      </c>
      <c r="D26" s="2">
        <v>350</v>
      </c>
      <c r="E26" s="2">
        <f>C26+D26</f>
        <v>952</v>
      </c>
      <c r="F26" s="2">
        <v>787</v>
      </c>
      <c r="G26" s="2">
        <f>E26-F26</f>
        <v>165</v>
      </c>
      <c r="H26" s="2">
        <v>15010</v>
      </c>
      <c r="I26" s="19">
        <f>G26*H26</f>
        <v>2476650</v>
      </c>
    </row>
    <row r="27" spans="1:9" x14ac:dyDescent="0.3">
      <c r="A27" s="2">
        <v>2</v>
      </c>
      <c r="B27" s="1" t="s">
        <v>48</v>
      </c>
      <c r="C27" s="2">
        <f>385+146</f>
        <v>531</v>
      </c>
      <c r="D27" s="2">
        <v>78</v>
      </c>
      <c r="E27" s="2">
        <f t="shared" ref="E27:E29" si="5">C27+D27</f>
        <v>609</v>
      </c>
      <c r="F27" s="2">
        <v>459</v>
      </c>
      <c r="G27" s="2">
        <f t="shared" ref="G27:G29" si="6">E27-F27</f>
        <v>150</v>
      </c>
      <c r="H27" s="2">
        <v>15010</v>
      </c>
      <c r="I27" s="19">
        <f t="shared" ref="I27:I29" si="7">G27*H27</f>
        <v>2251500</v>
      </c>
    </row>
    <row r="28" spans="1:9" ht="28.8" x14ac:dyDescent="0.3">
      <c r="A28" s="2">
        <v>3</v>
      </c>
      <c r="B28" s="1" t="s">
        <v>36</v>
      </c>
      <c r="C28" s="2">
        <f>160+146</f>
        <v>306</v>
      </c>
      <c r="D28" s="2">
        <v>80</v>
      </c>
      <c r="E28" s="2">
        <f t="shared" si="5"/>
        <v>386</v>
      </c>
      <c r="F28" s="2">
        <v>314</v>
      </c>
      <c r="G28" s="2">
        <f t="shared" si="6"/>
        <v>72</v>
      </c>
      <c r="H28" s="2">
        <v>4035</v>
      </c>
      <c r="I28" s="19">
        <f t="shared" si="7"/>
        <v>290520</v>
      </c>
    </row>
    <row r="29" spans="1:9" x14ac:dyDescent="0.3">
      <c r="A29" s="2">
        <v>4</v>
      </c>
      <c r="B29" s="1" t="s">
        <v>37</v>
      </c>
      <c r="C29" s="2">
        <f>175+61</f>
        <v>236</v>
      </c>
      <c r="D29" s="2">
        <v>50</v>
      </c>
      <c r="E29" s="2">
        <f t="shared" si="5"/>
        <v>286</v>
      </c>
      <c r="F29" s="2">
        <v>145</v>
      </c>
      <c r="G29" s="2">
        <f t="shared" si="6"/>
        <v>141</v>
      </c>
      <c r="H29" s="2">
        <v>3750</v>
      </c>
      <c r="I29" s="19">
        <f t="shared" si="7"/>
        <v>528750</v>
      </c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0">
        <f>SUM(I26:I29)</f>
        <v>5547420</v>
      </c>
    </row>
  </sheetData>
  <mergeCells count="2">
    <mergeCell ref="B16:C16"/>
    <mergeCell ref="B22:C2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7"/>
  <sheetViews>
    <sheetView tabSelected="1" workbookViewId="0">
      <selection activeCell="A2" sqref="A2:I7"/>
    </sheetView>
  </sheetViews>
  <sheetFormatPr defaultRowHeight="14.4" x14ac:dyDescent="0.3"/>
  <cols>
    <col min="2" max="2" width="25.109375" bestFit="1" customWidth="1"/>
    <col min="3" max="3" width="8.6640625" bestFit="1" customWidth="1"/>
    <col min="4" max="4" width="10.33203125" bestFit="1" customWidth="1"/>
    <col min="7" max="7" width="10.6640625" customWidth="1"/>
  </cols>
  <sheetData>
    <row r="2" spans="1:9" ht="28.8" x14ac:dyDescent="0.3">
      <c r="A2" s="2" t="s">
        <v>0</v>
      </c>
      <c r="B2" s="1" t="s">
        <v>49</v>
      </c>
      <c r="C2" s="1" t="s">
        <v>45</v>
      </c>
      <c r="D2" s="1" t="s">
        <v>50</v>
      </c>
      <c r="E2" s="1" t="s">
        <v>17</v>
      </c>
      <c r="F2" s="1" t="s">
        <v>46</v>
      </c>
      <c r="G2" s="1" t="s">
        <v>51</v>
      </c>
      <c r="H2" s="1" t="s">
        <v>52</v>
      </c>
      <c r="I2" s="1" t="s">
        <v>53</v>
      </c>
    </row>
    <row r="3" spans="1:9" x14ac:dyDescent="0.3">
      <c r="A3" s="2">
        <v>1</v>
      </c>
      <c r="B3" s="2" t="s">
        <v>47</v>
      </c>
      <c r="C3" s="2">
        <f>400+202</f>
        <v>602</v>
      </c>
      <c r="D3" s="2">
        <v>350</v>
      </c>
      <c r="E3" s="2">
        <f>C3+D3</f>
        <v>952</v>
      </c>
      <c r="F3" s="2">
        <v>787</v>
      </c>
      <c r="G3" s="2">
        <f>E3-F3</f>
        <v>165</v>
      </c>
      <c r="H3" s="2">
        <v>15010</v>
      </c>
      <c r="I3" s="19">
        <f>G3*H3</f>
        <v>2476650</v>
      </c>
    </row>
    <row r="4" spans="1:9" x14ac:dyDescent="0.3">
      <c r="A4" s="2">
        <v>2</v>
      </c>
      <c r="B4" s="2" t="s">
        <v>48</v>
      </c>
      <c r="C4" s="2">
        <f>385+146</f>
        <v>531</v>
      </c>
      <c r="D4" s="2">
        <v>78</v>
      </c>
      <c r="E4" s="2">
        <f t="shared" ref="E4:E6" si="0">C4+D4</f>
        <v>609</v>
      </c>
      <c r="F4" s="2">
        <v>459</v>
      </c>
      <c r="G4" s="2">
        <f t="shared" ref="G4:G6" si="1">E4-F4</f>
        <v>150</v>
      </c>
      <c r="H4" s="2">
        <v>15010</v>
      </c>
      <c r="I4" s="19">
        <f t="shared" ref="I4:I6" si="2">G4*H4</f>
        <v>2251500</v>
      </c>
    </row>
    <row r="5" spans="1:9" x14ac:dyDescent="0.3">
      <c r="A5" s="2">
        <v>3</v>
      </c>
      <c r="B5" s="2" t="s">
        <v>36</v>
      </c>
      <c r="C5" s="2">
        <f>160+146</f>
        <v>306</v>
      </c>
      <c r="D5" s="2">
        <v>80</v>
      </c>
      <c r="E5" s="2">
        <f t="shared" si="0"/>
        <v>386</v>
      </c>
      <c r="F5" s="2">
        <v>314</v>
      </c>
      <c r="G5" s="2">
        <f t="shared" si="1"/>
        <v>72</v>
      </c>
      <c r="H5" s="2">
        <v>4035</v>
      </c>
      <c r="I5" s="19">
        <f t="shared" si="2"/>
        <v>290520</v>
      </c>
    </row>
    <row r="6" spans="1:9" x14ac:dyDescent="0.3">
      <c r="A6" s="2">
        <v>4</v>
      </c>
      <c r="B6" s="2" t="s">
        <v>37</v>
      </c>
      <c r="C6" s="2">
        <f>175+61</f>
        <v>236</v>
      </c>
      <c r="D6" s="2">
        <v>50</v>
      </c>
      <c r="E6" s="2">
        <f t="shared" si="0"/>
        <v>286</v>
      </c>
      <c r="F6" s="2">
        <v>145</v>
      </c>
      <c r="G6" s="2">
        <f t="shared" si="1"/>
        <v>141</v>
      </c>
      <c r="H6" s="2">
        <v>3750</v>
      </c>
      <c r="I6" s="19">
        <f t="shared" si="2"/>
        <v>528750</v>
      </c>
    </row>
    <row r="7" spans="1:9" x14ac:dyDescent="0.3">
      <c r="A7" s="2"/>
      <c r="B7" s="2"/>
      <c r="C7" s="2"/>
      <c r="D7" s="2"/>
      <c r="E7" s="2"/>
      <c r="F7" s="2"/>
      <c r="G7" s="2"/>
      <c r="H7" s="2"/>
      <c r="I7" s="20">
        <f>SUM(I3:I6)</f>
        <v>5547420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OT-1-4</vt:lpstr>
      <vt:lpstr>OT-5,6</vt:lpstr>
      <vt:lpstr>Sheet3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INFRA</dc:creator>
  <cp:lastModifiedBy>shiva manohar</cp:lastModifiedBy>
  <cp:lastPrinted>2023-08-07T05:31:26Z</cp:lastPrinted>
  <dcterms:created xsi:type="dcterms:W3CDTF">2023-07-18T07:26:26Z</dcterms:created>
  <dcterms:modified xsi:type="dcterms:W3CDTF">2023-09-04T09:34:12Z</dcterms:modified>
</cp:coreProperties>
</file>