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22" yWindow="122" windowWidth="15134" windowHeight="7635"/>
  </bookViews>
  <sheets>
    <sheet name="Prices" sheetId="19" r:id="rId1"/>
  </sheets>
  <definedNames>
    <definedName name="_xlnm.Print_Area" localSheetId="0">Prices!$A$1:$I$83</definedName>
  </definedNames>
  <calcPr calcId="145621"/>
</workbook>
</file>

<file path=xl/calcChain.xml><?xml version="1.0" encoding="utf-8"?>
<calcChain xmlns="http://schemas.openxmlformats.org/spreadsheetml/2006/main">
  <c r="H46" i="19" l="1"/>
  <c r="G39" i="19" l="1"/>
  <c r="H39" i="19" s="1"/>
  <c r="G38" i="19"/>
  <c r="H38" i="19" s="1"/>
  <c r="G37" i="19"/>
  <c r="H37" i="19" s="1"/>
  <c r="G36" i="19"/>
  <c r="H36" i="19" s="1"/>
  <c r="G35" i="19"/>
  <c r="H35" i="19" s="1"/>
  <c r="G34" i="19"/>
  <c r="H34" i="19" s="1"/>
  <c r="G33" i="19"/>
  <c r="H33" i="19" s="1"/>
  <c r="G32" i="19"/>
  <c r="H32" i="19" s="1"/>
  <c r="G31" i="19"/>
  <c r="H31" i="19" s="1"/>
  <c r="G30" i="19"/>
  <c r="H30" i="19" s="1"/>
  <c r="G29" i="19"/>
  <c r="H29" i="19" s="1"/>
  <c r="G28" i="19"/>
  <c r="H28" i="19" s="1"/>
  <c r="G27" i="19"/>
  <c r="H27" i="19" s="1"/>
  <c r="G26" i="19"/>
  <c r="H26" i="19" s="1"/>
  <c r="H52" i="19"/>
  <c r="H51" i="19"/>
  <c r="H50" i="19"/>
  <c r="H49" i="19"/>
  <c r="H48" i="19"/>
  <c r="H47" i="19"/>
  <c r="H45" i="19"/>
  <c r="H44" i="19"/>
  <c r="H43" i="19"/>
  <c r="H42" i="19"/>
  <c r="H41" i="19"/>
  <c r="A41" i="19"/>
  <c r="A42" i="19" s="1"/>
  <c r="A43" i="19" s="1"/>
  <c r="A44" i="19" s="1"/>
  <c r="A45" i="19" s="1"/>
  <c r="A48" i="19" s="1"/>
  <c r="A49" i="19" s="1"/>
  <c r="A50" i="19" s="1"/>
  <c r="H40" i="19"/>
  <c r="A26" i="19"/>
  <c r="H25" i="19"/>
  <c r="H22" i="19" l="1"/>
  <c r="H24" i="19" l="1"/>
  <c r="A24" i="19" l="1"/>
  <c r="H17" i="19" l="1"/>
  <c r="A17" i="19"/>
  <c r="H21" i="19" l="1"/>
  <c r="H19" i="19"/>
  <c r="H53" i="19" s="1"/>
  <c r="H56" i="19" l="1"/>
  <c r="H59" i="19" s="1"/>
  <c r="A19" i="19"/>
  <c r="A21" i="19"/>
  <c r="A22" i="19" s="1"/>
</calcChain>
</file>

<file path=xl/sharedStrings.xml><?xml version="1.0" encoding="utf-8"?>
<sst xmlns="http://schemas.openxmlformats.org/spreadsheetml/2006/main" count="143" uniqueCount="113">
  <si>
    <t>Nos</t>
  </si>
  <si>
    <t xml:space="preserve"> </t>
  </si>
  <si>
    <t>S.No</t>
  </si>
  <si>
    <t>Qty</t>
  </si>
  <si>
    <t>AHLADA CLEAN ROOM TECH PRIVATE LIMITED</t>
  </si>
  <si>
    <t>Hyderabad - 501401, Telangana, India</t>
  </si>
  <si>
    <t>CLIENT</t>
  </si>
  <si>
    <t>ADDRESS</t>
  </si>
  <si>
    <t>PROJECT</t>
  </si>
  <si>
    <t>OFFER NO</t>
  </si>
  <si>
    <t>OFFER DATE</t>
  </si>
  <si>
    <t>KIND ATTN</t>
  </si>
  <si>
    <t>Material Description</t>
  </si>
  <si>
    <t>Unit Rate</t>
  </si>
  <si>
    <t>Total Amount</t>
  </si>
  <si>
    <t>Units</t>
  </si>
  <si>
    <t>Terms &amp; Conditions</t>
  </si>
  <si>
    <t>Unloading, Shifting and Storage</t>
  </si>
  <si>
    <t xml:space="preserve">GST       </t>
  </si>
  <si>
    <t xml:space="preserve">Packing </t>
  </si>
  <si>
    <t>Payment Terms for Supply</t>
  </si>
  <si>
    <t>Payment Terms for Service</t>
  </si>
  <si>
    <t>Transportation</t>
  </si>
  <si>
    <t>Insurance</t>
  </si>
  <si>
    <t>Delivery</t>
  </si>
  <si>
    <t>Offer Validity</t>
  </si>
  <si>
    <t>Warranty</t>
  </si>
  <si>
    <t>Prices are subject to vary as per price escalation of raw material in the market</t>
  </si>
  <si>
    <t>FOR AHLADA CLEAN ROOM TECH PVT LTD</t>
  </si>
  <si>
    <t xml:space="preserve">: Included with Polythene Sheet &amp; Corrugated Sheet. </t>
  </si>
  <si>
    <t>: your site shall be your responsibility and arranged by you at your cost</t>
  </si>
  <si>
    <t>: To your Account</t>
  </si>
  <si>
    <t xml:space="preserve">  commercially clear Purchase order and advance payment</t>
  </si>
  <si>
    <t>: 1 Week</t>
  </si>
  <si>
    <t>: 12 Months from the Date of Supply</t>
  </si>
  <si>
    <t>Authorised Signatory</t>
  </si>
  <si>
    <t>CONTACT PERSON</t>
  </si>
  <si>
    <t>CONTACT NO</t>
  </si>
  <si>
    <t>MAIL ID</t>
  </si>
  <si>
    <r>
      <rPr>
        <b/>
        <sz val="13"/>
        <rFont val="Calibri"/>
        <family val="2"/>
        <scheme val="minor"/>
      </rPr>
      <t>ADDRESS :</t>
    </r>
    <r>
      <rPr>
        <sz val="13"/>
        <rFont val="Calibri"/>
        <family val="2"/>
        <scheme val="minor"/>
      </rPr>
      <t xml:space="preserve"> Sy No. 687 Part, Gundlapochampalli, Medchal - Malkajgiri Dist, </t>
    </r>
  </si>
  <si>
    <r>
      <rPr>
        <b/>
        <sz val="13"/>
        <rFont val="Calibri"/>
        <family val="2"/>
        <scheme val="minor"/>
      </rPr>
      <t>GSTIN :</t>
    </r>
    <r>
      <rPr>
        <sz val="13"/>
        <rFont val="Calibri"/>
        <family val="2"/>
        <scheme val="minor"/>
      </rPr>
      <t xml:space="preserve"> 36AAQCA4826R1ZU</t>
    </r>
  </si>
  <si>
    <t>HSN / SAC Code</t>
  </si>
  <si>
    <t>Sqmt</t>
  </si>
  <si>
    <t>Installation Charges</t>
  </si>
  <si>
    <t>TOTAL AMOUNT - Supply</t>
  </si>
  <si>
    <t>Rmt</t>
  </si>
  <si>
    <t>: On Pro Rata Basis - Immedaitely</t>
  </si>
  <si>
    <t>Aluminium Extruded Male &amp; Female Coving Powder Coated R70 ( Int &amp; Ext )</t>
  </si>
  <si>
    <t>Accessories</t>
  </si>
  <si>
    <t>2D &amp; 3D Cornners</t>
  </si>
  <si>
    <t>50mm thick double skin False cealing panels of skin thick 0.8mm GPSP (120GSM Zinc Coated ) Sheet. PUF as infill material Density 40-42 Kg/Cu mtr with both side powder coating of thickness 60-70 microns.with suitable Ceiling grid and supporting hardware. Joints shall be sealed with cleanroom compatible silicon</t>
  </si>
  <si>
    <t>Ceiling Panels  50mm Thick (Powder Coated)</t>
  </si>
  <si>
    <t xml:space="preserve">: Unloading of the material, Shifting to requied area &amp; storage and security of material on receipt at </t>
  </si>
  <si>
    <t>: Extra At Actuals / Vehicle Client Scope</t>
  </si>
  <si>
    <r>
      <rPr>
        <b/>
        <sz val="13"/>
        <color indexed="8"/>
        <rFont val="Calibri"/>
        <family val="2"/>
        <scheme val="minor"/>
      </rPr>
      <t xml:space="preserve">MAIL ID : </t>
    </r>
    <r>
      <rPr>
        <sz val="13"/>
        <color indexed="8"/>
        <rFont val="Calibri"/>
        <family val="2"/>
        <scheme val="minor"/>
      </rPr>
      <t>sales@ahladacleanroom.com</t>
    </r>
  </si>
  <si>
    <t>TOTAL AMOUNT (Supply + Installation Charges) - Basic</t>
  </si>
  <si>
    <t>: @ 18% Extra As Applicable</t>
  </si>
  <si>
    <r>
      <t xml:space="preserve">HVAC and Electrical cutouts </t>
    </r>
    <r>
      <rPr>
        <sz val="13"/>
        <color theme="1"/>
        <rFont val="Calibri"/>
        <family val="2"/>
        <scheme val="minor"/>
      </rPr>
      <t xml:space="preserve"> (Approx Qty)</t>
    </r>
  </si>
  <si>
    <t>Bank Name</t>
  </si>
  <si>
    <t>: IDFC First Bank</t>
  </si>
  <si>
    <t>Account No : 10078799632</t>
  </si>
  <si>
    <t>IFSC Code</t>
  </si>
  <si>
    <t>: IDFB0080203</t>
  </si>
  <si>
    <t>Address       : Paradise Secunderabad Branch,</t>
  </si>
  <si>
    <t>Legend Crystal, First Floor, Hyderabad - 500003</t>
  </si>
  <si>
    <t>QUOTATION</t>
  </si>
  <si>
    <t>Wall Panels 50mm Thick (Powder Coated)</t>
  </si>
  <si>
    <t>Cutouts</t>
  </si>
  <si>
    <t xml:space="preserve">50mm thick double skin wall panels of skin thick 0.8mm GPSP (120GSM Zinc Coated ) Sheet. PUF as infill material Density 40-42 Kg/Cu mtr with both side powder coating of thickness 60-70 microns including Bottom track &amp; silicon sealent etc. </t>
  </si>
  <si>
    <t>: Asta Infra Projects Pvt Ltd</t>
  </si>
  <si>
    <t>: Gandhi Hospital</t>
  </si>
  <si>
    <t>: Mr. A.Mallikarjun</t>
  </si>
  <si>
    <t>: +91 9963994994</t>
  </si>
  <si>
    <t>: mallikarjun@ahladacleanroom.com</t>
  </si>
  <si>
    <t>: 20% Advance, 70% against PI, 10% after Installation</t>
  </si>
  <si>
    <t>: 8th Floor Corridors</t>
  </si>
  <si>
    <t>: ACTPL/QUO/ASTA/0563/23-24</t>
  </si>
  <si>
    <t xml:space="preserve">: Minimum 5 - 7 weeks from the date of receipt of Drawings Approval along with technically &amp; </t>
  </si>
  <si>
    <t>: Mr. Shiva</t>
  </si>
  <si>
    <t>GI Powder Coated Scientific Doors (0.8mm shutter sheet thk &amp; 1.2mm frame sheet thk with Single Rebate and Honeycomb Infill)</t>
  </si>
  <si>
    <t>Hardware</t>
  </si>
  <si>
    <t>SS Ball baring hinges of size 102x76x3mm - Dorset</t>
  </si>
  <si>
    <t>Door Closer Standard Arm TS 68 - Dorma Make</t>
  </si>
  <si>
    <t>Dead Lock with Both side key operating lock-ML 100D+CL206 - Dorset</t>
  </si>
  <si>
    <t>SS D-Handle 19X254mm on Both Sides - Dorset</t>
  </si>
  <si>
    <t>Concealed Flush Bolt 300mm - Ahlada</t>
  </si>
  <si>
    <t>Triple Point Locking Panic Bar - Geze</t>
  </si>
  <si>
    <t>External Trim - Geze</t>
  </si>
  <si>
    <t>Concealed automatic door drop seal</t>
  </si>
  <si>
    <t>SS304 Kick Plates upto 350mmht - Ahlada</t>
  </si>
  <si>
    <t xml:space="preserve">Fire Rated Clear Glass 200 x 300 mm with Ceramic Tape </t>
  </si>
  <si>
    <t>Single Leaf Door 950 x 2150 mm</t>
  </si>
  <si>
    <t>Single Leaf Door 975 x 2150 mm</t>
  </si>
  <si>
    <t xml:space="preserve">Double Unequal Leaf Door 1400 x 2150 mm </t>
  </si>
  <si>
    <t>Single Leaf Door 990 x 2150 mm</t>
  </si>
  <si>
    <t>Single Leaf Door 995 x 2125 mm</t>
  </si>
  <si>
    <t>Double Unequal Leaf Door 1500 x 2150 mm</t>
  </si>
  <si>
    <t>Double Unequal Leaf Door 1500 x 2155 mm</t>
  </si>
  <si>
    <t>Double Unequal Leaf Door1980 x 2108 mm</t>
  </si>
  <si>
    <t>Double Unequal Leaf Door2000 x 2115 mm</t>
  </si>
  <si>
    <t>Double Unequal Leaf Door2000 x 2130 mm</t>
  </si>
  <si>
    <t>Double Unequal Leaf Door2000 x 2150 mm</t>
  </si>
  <si>
    <t>Double Unequal Leaf Door2000 x 2165 mm</t>
  </si>
  <si>
    <t>5.10</t>
  </si>
  <si>
    <t>5.11</t>
  </si>
  <si>
    <t>5.12</t>
  </si>
  <si>
    <t>Single Leaf Emergency Door 995 x2115 mm - Emergency Exit Fire Door 2 Hrs</t>
  </si>
  <si>
    <t>5.13</t>
  </si>
  <si>
    <t>5.14</t>
  </si>
  <si>
    <t>Double Leaf Door 1800 x 2150 mm - Emergency Exit Fire Door 2 Hrs</t>
  </si>
  <si>
    <t>Double Glazed Clear Toughened Glass of size 350x750x6mm with Both side Adhesive tape, Silicon sealent &amp; Black Border</t>
  </si>
  <si>
    <t>: 02-07-2024</t>
  </si>
  <si>
    <t>Single Point Locking Panic Bar - Geze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</si>
</sst>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3"/>
      <name val="Calibri"/>
      <family val="2"/>
      <scheme val="minor"/>
    </font>
    <font>
      <sz val="13"/>
      <color indexed="8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sz val="13"/>
      <color rgb="FF0FA9A5"/>
      <name val="Calibri"/>
      <family val="2"/>
      <scheme val="minor"/>
    </font>
    <font>
      <b/>
      <sz val="13"/>
      <color rgb="FF0D959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7030A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rgb="FF7030A0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</cellStyleXfs>
  <cellXfs count="160">
    <xf numFmtId="0" fontId="0" fillId="0" borderId="0" xfId="0"/>
    <xf numFmtId="0" fontId="7" fillId="0" borderId="0" xfId="0" applyFont="1" applyFill="1" applyAlignment="1">
      <alignment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43" fontId="16" fillId="3" borderId="1" xfId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43" fontId="18" fillId="2" borderId="1" xfId="1" applyFont="1" applyFill="1" applyBorder="1" applyAlignment="1">
      <alignment horizontal="right" vertical="center" wrapText="1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43" fontId="9" fillId="0" borderId="0" xfId="1" applyFont="1" applyFill="1" applyBorder="1" applyAlignment="1">
      <alignment vertical="center"/>
    </xf>
    <xf numFmtId="43" fontId="18" fillId="0" borderId="0" xfId="1" applyFont="1" applyFill="1" applyBorder="1" applyAlignment="1">
      <alignment vertical="center"/>
    </xf>
    <xf numFmtId="0" fontId="12" fillId="0" borderId="5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0" fontId="9" fillId="0" borderId="5" xfId="0" applyNumberFormat="1" applyFont="1" applyFill="1" applyBorder="1" applyAlignment="1">
      <alignment horizontal="left" vertical="center"/>
    </xf>
    <xf numFmtId="0" fontId="9" fillId="0" borderId="8" xfId="0" applyNumberFormat="1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3" fontId="9" fillId="0" borderId="1" xfId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3" fontId="5" fillId="0" borderId="0" xfId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0" fillId="0" borderId="5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vertical="center"/>
    </xf>
    <xf numFmtId="43" fontId="9" fillId="0" borderId="8" xfId="1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43" fontId="7" fillId="0" borderId="0" xfId="1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43" fontId="9" fillId="0" borderId="3" xfId="1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vertical="center" wrapText="1"/>
    </xf>
    <xf numFmtId="2" fontId="9" fillId="0" borderId="1" xfId="0" applyNumberFormat="1" applyFont="1" applyFill="1" applyBorder="1" applyAlignment="1">
      <alignment vertical="center"/>
    </xf>
    <xf numFmtId="0" fontId="12" fillId="0" borderId="7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/>
    </xf>
    <xf numFmtId="0" fontId="10" fillId="0" borderId="3" xfId="0" applyFont="1" applyFill="1" applyBorder="1" applyAlignment="1"/>
    <xf numFmtId="0" fontId="13" fillId="0" borderId="3" xfId="0" applyFont="1" applyFill="1" applyBorder="1" applyAlignment="1"/>
    <xf numFmtId="0" fontId="10" fillId="0" borderId="4" xfId="0" applyFont="1" applyFill="1" applyBorder="1" applyAlignment="1"/>
    <xf numFmtId="0" fontId="12" fillId="0" borderId="5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13" fillId="0" borderId="0" xfId="0" applyFont="1" applyFill="1" applyBorder="1" applyAlignment="1"/>
    <xf numFmtId="0" fontId="10" fillId="0" borderId="6" xfId="0" applyFont="1" applyFill="1" applyBorder="1" applyAlignment="1"/>
    <xf numFmtId="14" fontId="13" fillId="0" borderId="0" xfId="0" applyNumberFormat="1" applyFont="1" applyFill="1" applyBorder="1" applyAlignment="1">
      <alignment horizontal="left"/>
    </xf>
    <xf numFmtId="0" fontId="10" fillId="0" borderId="5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3" fillId="0" borderId="6" xfId="0" applyFont="1" applyFill="1" applyBorder="1" applyAlignment="1"/>
    <xf numFmtId="0" fontId="10" fillId="0" borderId="5" xfId="0" applyFont="1" applyFill="1" applyBorder="1" applyAlignment="1"/>
    <xf numFmtId="0" fontId="10" fillId="0" borderId="7" xfId="0" applyFont="1" applyFill="1" applyBorder="1" applyAlignment="1"/>
    <xf numFmtId="0" fontId="10" fillId="0" borderId="8" xfId="0" applyFont="1" applyFill="1" applyBorder="1" applyAlignment="1"/>
    <xf numFmtId="0" fontId="10" fillId="0" borderId="9" xfId="0" applyFont="1" applyFill="1" applyBorder="1" applyAlignment="1"/>
    <xf numFmtId="2" fontId="9" fillId="0" borderId="1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/>
    </xf>
    <xf numFmtId="0" fontId="9" fillId="0" borderId="0" xfId="0" applyNumberFormat="1" applyFont="1" applyFill="1" applyBorder="1" applyAlignment="1"/>
    <xf numFmtId="2" fontId="9" fillId="4" borderId="1" xfId="0" applyNumberFormat="1" applyFont="1" applyFill="1" applyBorder="1" applyAlignment="1">
      <alignment horizontal="right" vertical="center" wrapText="1"/>
    </xf>
    <xf numFmtId="0" fontId="9" fillId="0" borderId="7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2" xfId="0" applyNumberFormat="1" applyFont="1" applyFill="1" applyBorder="1" applyAlignment="1">
      <alignment horizontal="left" vertical="center"/>
    </xf>
    <xf numFmtId="0" fontId="12" fillId="0" borderId="3" xfId="0" applyNumberFormat="1" applyFont="1" applyFill="1" applyBorder="1" applyAlignment="1">
      <alignment horizontal="left" vertical="center"/>
    </xf>
    <xf numFmtId="0" fontId="13" fillId="0" borderId="3" xfId="0" applyNumberFormat="1" applyFont="1" applyFill="1" applyBorder="1" applyAlignment="1">
      <alignment horizontal="left" vertical="center"/>
    </xf>
    <xf numFmtId="0" fontId="13" fillId="0" borderId="13" xfId="0" applyNumberFormat="1" applyFont="1" applyFill="1" applyBorder="1" applyAlignment="1">
      <alignment horizontal="left" vertical="center"/>
    </xf>
    <xf numFmtId="0" fontId="13" fillId="0" borderId="5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14" xfId="0" applyNumberFormat="1" applyFont="1" applyFill="1" applyBorder="1" applyAlignment="1">
      <alignment horizontal="left" vertical="center"/>
    </xf>
    <xf numFmtId="0" fontId="13" fillId="0" borderId="14" xfId="1" applyNumberFormat="1" applyFont="1" applyFill="1" applyBorder="1" applyAlignment="1">
      <alignment horizontal="left" vertical="center"/>
    </xf>
    <xf numFmtId="0" fontId="13" fillId="0" borderId="7" xfId="0" applyNumberFormat="1" applyFont="1" applyFill="1" applyBorder="1" applyAlignment="1">
      <alignment horizontal="left" vertical="center"/>
    </xf>
    <xf numFmtId="0" fontId="12" fillId="0" borderId="8" xfId="0" applyNumberFormat="1" applyFont="1" applyFill="1" applyBorder="1" applyAlignment="1">
      <alignment horizontal="left" vertical="center"/>
    </xf>
    <xf numFmtId="0" fontId="13" fillId="0" borderId="8" xfId="0" applyNumberFormat="1" applyFont="1" applyFill="1" applyBorder="1" applyAlignment="1">
      <alignment horizontal="left" vertical="center"/>
    </xf>
    <xf numFmtId="0" fontId="13" fillId="0" borderId="15" xfId="1" applyNumberFormat="1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43" fontId="9" fillId="0" borderId="1" xfId="1" applyFont="1" applyFill="1" applyBorder="1" applyAlignment="1">
      <alignment horizontal="right" vertical="center" wrapText="1"/>
    </xf>
    <xf numFmtId="0" fontId="18" fillId="0" borderId="0" xfId="1" applyNumberFormat="1" applyFont="1" applyFill="1" applyBorder="1" applyAlignment="1" applyProtection="1">
      <alignment vertical="center"/>
      <protection locked="0"/>
    </xf>
    <xf numFmtId="0" fontId="10" fillId="0" borderId="0" xfId="2" applyFont="1" applyFill="1" applyBorder="1" applyAlignment="1"/>
    <xf numFmtId="49" fontId="10" fillId="0" borderId="0" xfId="3" applyNumberFormat="1" applyFont="1" applyFill="1" applyBorder="1" applyAlignment="1"/>
    <xf numFmtId="0" fontId="9" fillId="0" borderId="1" xfId="0" applyFont="1" applyFill="1" applyBorder="1" applyAlignment="1">
      <alignment horizontal="right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2" fontId="20" fillId="4" borderId="1" xfId="0" applyNumberFormat="1" applyFont="1" applyFill="1" applyBorder="1" applyAlignment="1">
      <alignment vertical="center" wrapText="1"/>
    </xf>
    <xf numFmtId="2" fontId="9" fillId="0" borderId="1" xfId="1" applyNumberFormat="1" applyFont="1" applyFill="1" applyBorder="1" applyAlignment="1">
      <alignment horizontal="right" vertical="center"/>
    </xf>
    <xf numFmtId="0" fontId="9" fillId="0" borderId="1" xfId="0" quotePrefix="1" applyNumberFormat="1" applyFont="1" applyFill="1" applyBorder="1" applyAlignment="1">
      <alignment horizontal="center" vertical="center"/>
    </xf>
    <xf numFmtId="2" fontId="9" fillId="0" borderId="1" xfId="0" quotePrefix="1" applyNumberFormat="1" applyFont="1" applyFill="1" applyBorder="1" applyAlignment="1">
      <alignment horizontal="center" vertical="center"/>
    </xf>
    <xf numFmtId="2" fontId="18" fillId="2" borderId="1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12" xfId="0" applyFont="1" applyFill="1" applyBorder="1" applyAlignment="1" applyProtection="1">
      <alignment horizontal="left" vertical="center" wrapText="1"/>
      <protection locked="0"/>
    </xf>
    <xf numFmtId="0" fontId="9" fillId="0" borderId="11" xfId="0" applyFont="1" applyFill="1" applyBorder="1" applyAlignment="1" applyProtection="1">
      <alignment horizontal="left" vertical="center" wrapText="1"/>
      <protection locked="0"/>
    </xf>
    <xf numFmtId="0" fontId="17" fillId="0" borderId="10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17" fillId="0" borderId="10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7" fillId="0" borderId="12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9" fillId="4" borderId="12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9" fillId="4" borderId="10" xfId="0" applyFont="1" applyFill="1" applyBorder="1" applyAlignment="1">
      <alignment horizontal="left" vertical="center" wrapText="1"/>
    </xf>
    <xf numFmtId="0" fontId="9" fillId="4" borderId="12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CC"/>
      <color rgb="FF6600CC"/>
      <color rgb="FF0D9592"/>
      <color rgb="FF0EA29E"/>
      <color rgb="FF0FA9A5"/>
      <color rgb="FF0FADA9"/>
      <color rgb="FF11BBB7"/>
      <color rgb="FF0000CC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2</xdr:row>
      <xdr:rowOff>76201</xdr:rowOff>
    </xdr:from>
    <xdr:to>
      <xdr:col>3</xdr:col>
      <xdr:colOff>457200</xdr:colOff>
      <xdr:row>4</xdr:row>
      <xdr:rowOff>228600</xdr:rowOff>
    </xdr:to>
    <xdr:pic>
      <xdr:nvPicPr>
        <xdr:cNvPr id="3" name="Picture 10" descr="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6" y="581026"/>
          <a:ext cx="2981324" cy="685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0"/>
  <sheetViews>
    <sheetView tabSelected="1" zoomScaleNormal="100" zoomScaleSheetLayoutView="100" workbookViewId="0">
      <selection sqref="A1:XFD12"/>
    </sheetView>
  </sheetViews>
  <sheetFormatPr defaultColWidth="9.125" defaultRowHeight="16.3" x14ac:dyDescent="0.2"/>
  <cols>
    <col min="1" max="1" width="6.125" style="2" customWidth="1"/>
    <col min="2" max="2" width="7.75" style="2" customWidth="1"/>
    <col min="3" max="3" width="24.75" style="52" customWidth="1"/>
    <col min="4" max="4" width="52" style="52" customWidth="1"/>
    <col min="5" max="6" width="9.625" style="3" customWidth="1"/>
    <col min="7" max="7" width="13" style="1" customWidth="1"/>
    <col min="8" max="8" width="19.875" style="53" bestFit="1" customWidth="1"/>
    <col min="9" max="9" width="13.75" style="1" customWidth="1"/>
    <col min="10" max="16384" width="9.125" style="1"/>
  </cols>
  <sheetData>
    <row r="1" spans="1:9" s="36" customFormat="1" ht="18.7" customHeight="1" x14ac:dyDescent="0.2">
      <c r="A1" s="32"/>
      <c r="B1" s="32"/>
      <c r="C1" s="33"/>
      <c r="D1" s="33"/>
      <c r="E1" s="4"/>
      <c r="F1" s="34"/>
      <c r="G1" s="34"/>
      <c r="H1" s="35"/>
    </row>
    <row r="2" spans="1:9" s="36" customFormat="1" ht="21.1" customHeight="1" x14ac:dyDescent="0.2">
      <c r="A2" s="128" t="s">
        <v>65</v>
      </c>
      <c r="B2" s="129"/>
      <c r="C2" s="129"/>
      <c r="D2" s="129"/>
      <c r="E2" s="129"/>
      <c r="F2" s="129"/>
      <c r="G2" s="129"/>
      <c r="H2" s="129"/>
      <c r="I2" s="130"/>
    </row>
    <row r="3" spans="1:9" s="36" customFormat="1" ht="21.1" customHeight="1" x14ac:dyDescent="0.3">
      <c r="A3" s="37"/>
      <c r="B3" s="38"/>
      <c r="C3" s="39"/>
      <c r="D3" s="39"/>
      <c r="E3" s="70" t="s">
        <v>6</v>
      </c>
      <c r="F3" s="71"/>
      <c r="G3" s="72" t="s">
        <v>69</v>
      </c>
      <c r="H3" s="71"/>
      <c r="I3" s="73"/>
    </row>
    <row r="4" spans="1:9" s="36" customFormat="1" ht="21.1" customHeight="1" x14ac:dyDescent="0.3">
      <c r="A4" s="40"/>
      <c r="B4" s="38"/>
      <c r="C4" s="39"/>
      <c r="D4" s="39"/>
      <c r="E4" s="74" t="s">
        <v>7</v>
      </c>
      <c r="F4" s="75"/>
      <c r="G4" s="76" t="s">
        <v>70</v>
      </c>
      <c r="H4" s="75"/>
      <c r="I4" s="77"/>
    </row>
    <row r="5" spans="1:9" s="36" customFormat="1" ht="21.1" customHeight="1" x14ac:dyDescent="0.3">
      <c r="A5" s="37"/>
      <c r="B5" s="38"/>
      <c r="C5" s="39"/>
      <c r="D5" s="39"/>
      <c r="E5" s="74" t="s">
        <v>8</v>
      </c>
      <c r="F5" s="75"/>
      <c r="G5" s="76" t="s">
        <v>75</v>
      </c>
      <c r="H5" s="75"/>
      <c r="I5" s="77"/>
    </row>
    <row r="6" spans="1:9" s="36" customFormat="1" ht="21.1" customHeight="1" x14ac:dyDescent="0.3">
      <c r="A6" s="41" t="s">
        <v>4</v>
      </c>
      <c r="B6" s="20"/>
      <c r="C6" s="39"/>
      <c r="D6" s="39"/>
      <c r="E6" s="74" t="s">
        <v>9</v>
      </c>
      <c r="F6" s="75"/>
      <c r="G6" s="76" t="s">
        <v>76</v>
      </c>
      <c r="H6" s="75"/>
      <c r="I6" s="77"/>
    </row>
    <row r="7" spans="1:9" s="36" customFormat="1" ht="21.1" customHeight="1" x14ac:dyDescent="0.3">
      <c r="A7" s="94" t="s">
        <v>39</v>
      </c>
      <c r="B7" s="20"/>
      <c r="C7" s="39"/>
      <c r="D7" s="39"/>
      <c r="E7" s="74" t="s">
        <v>10</v>
      </c>
      <c r="F7" s="75"/>
      <c r="G7" s="78" t="s">
        <v>111</v>
      </c>
      <c r="H7" s="75"/>
      <c r="I7" s="77"/>
    </row>
    <row r="8" spans="1:9" s="36" customFormat="1" ht="21.1" customHeight="1" x14ac:dyDescent="0.3">
      <c r="A8" s="94" t="s">
        <v>5</v>
      </c>
      <c r="B8" s="20"/>
      <c r="C8" s="39"/>
      <c r="D8" s="39"/>
      <c r="E8" s="74" t="s">
        <v>11</v>
      </c>
      <c r="F8" s="75"/>
      <c r="G8" s="76" t="s">
        <v>78</v>
      </c>
      <c r="H8" s="75"/>
      <c r="I8" s="77"/>
    </row>
    <row r="9" spans="1:9" s="36" customFormat="1" ht="21.1" customHeight="1" x14ac:dyDescent="0.3">
      <c r="A9" s="94" t="s">
        <v>40</v>
      </c>
      <c r="B9" s="95"/>
      <c r="C9" s="39"/>
      <c r="D9" s="39"/>
      <c r="E9" s="79"/>
      <c r="F9" s="75"/>
      <c r="G9" s="75"/>
      <c r="H9" s="75"/>
      <c r="I9" s="77"/>
    </row>
    <row r="10" spans="1:9" s="36" customFormat="1" ht="21.1" customHeight="1" x14ac:dyDescent="0.2">
      <c r="A10" s="37" t="s">
        <v>54</v>
      </c>
      <c r="B10" s="95"/>
      <c r="C10" s="96"/>
      <c r="D10" s="97"/>
      <c r="E10" s="111"/>
      <c r="F10" s="112"/>
      <c r="G10" s="112"/>
      <c r="H10" s="112"/>
      <c r="I10" s="113"/>
    </row>
    <row r="11" spans="1:9" s="36" customFormat="1" ht="21.1" customHeight="1" x14ac:dyDescent="0.3">
      <c r="A11" s="98" t="s">
        <v>58</v>
      </c>
      <c r="B11" s="99"/>
      <c r="C11" s="100" t="s">
        <v>59</v>
      </c>
      <c r="D11" s="101" t="s">
        <v>60</v>
      </c>
      <c r="E11" s="80" t="s">
        <v>36</v>
      </c>
      <c r="F11" s="71"/>
      <c r="G11" s="116" t="s">
        <v>71</v>
      </c>
      <c r="H11" s="71"/>
      <c r="I11" s="82"/>
    </row>
    <row r="12" spans="1:9" s="36" customFormat="1" ht="21.1" customHeight="1" x14ac:dyDescent="0.3">
      <c r="A12" s="102" t="s">
        <v>61</v>
      </c>
      <c r="B12" s="103"/>
      <c r="C12" s="104" t="s">
        <v>62</v>
      </c>
      <c r="D12" s="105" t="s">
        <v>63</v>
      </c>
      <c r="E12" s="81" t="s">
        <v>37</v>
      </c>
      <c r="F12" s="75"/>
      <c r="G12" s="117" t="s">
        <v>72</v>
      </c>
      <c r="H12" s="75"/>
      <c r="I12" s="82"/>
    </row>
    <row r="13" spans="1:9" s="36" customFormat="1" ht="21.1" customHeight="1" x14ac:dyDescent="0.3">
      <c r="A13" s="102"/>
      <c r="B13" s="103"/>
      <c r="C13" s="104"/>
      <c r="D13" s="106" t="s">
        <v>64</v>
      </c>
      <c r="E13" s="83" t="s">
        <v>38</v>
      </c>
      <c r="F13" s="75"/>
      <c r="G13" s="117" t="s">
        <v>73</v>
      </c>
      <c r="H13" s="75"/>
      <c r="I13" s="82"/>
    </row>
    <row r="14" spans="1:9" s="36" customFormat="1" ht="21.1" customHeight="1" x14ac:dyDescent="0.3">
      <c r="A14" s="107"/>
      <c r="B14" s="108"/>
      <c r="C14" s="109"/>
      <c r="D14" s="110"/>
      <c r="E14" s="84"/>
      <c r="F14" s="85"/>
      <c r="G14" s="85"/>
      <c r="H14" s="85"/>
      <c r="I14" s="86"/>
    </row>
    <row r="15" spans="1:9" ht="35.35" customHeight="1" x14ac:dyDescent="0.2">
      <c r="A15" s="5" t="s">
        <v>2</v>
      </c>
      <c r="B15" s="131" t="s">
        <v>12</v>
      </c>
      <c r="C15" s="132"/>
      <c r="D15" s="133"/>
      <c r="E15" s="6" t="s">
        <v>3</v>
      </c>
      <c r="F15" s="5" t="s">
        <v>15</v>
      </c>
      <c r="G15" s="5" t="s">
        <v>13</v>
      </c>
      <c r="H15" s="7" t="s">
        <v>14</v>
      </c>
      <c r="I15" s="6" t="s">
        <v>41</v>
      </c>
    </row>
    <row r="16" spans="1:9" ht="21.75" customHeight="1" x14ac:dyDescent="0.2">
      <c r="A16" s="25">
        <v>1</v>
      </c>
      <c r="B16" s="137" t="s">
        <v>66</v>
      </c>
      <c r="C16" s="138"/>
      <c r="D16" s="139"/>
      <c r="E16" s="26"/>
      <c r="F16" s="26"/>
      <c r="G16" s="66"/>
      <c r="H16" s="27"/>
      <c r="I16" s="42"/>
    </row>
    <row r="17" spans="1:9" ht="68.3" customHeight="1" x14ac:dyDescent="0.2">
      <c r="A17" s="28">
        <f>A16+0.1</f>
        <v>1.1000000000000001</v>
      </c>
      <c r="B17" s="134" t="s">
        <v>68</v>
      </c>
      <c r="C17" s="135"/>
      <c r="D17" s="136"/>
      <c r="E17" s="29">
        <v>387</v>
      </c>
      <c r="F17" s="26" t="s">
        <v>42</v>
      </c>
      <c r="G17" s="90">
        <v>3344</v>
      </c>
      <c r="H17" s="27">
        <f>G17*E17</f>
        <v>1294128</v>
      </c>
      <c r="I17" s="30">
        <v>73089090</v>
      </c>
    </row>
    <row r="18" spans="1:9" ht="21.75" customHeight="1" x14ac:dyDescent="0.2">
      <c r="A18" s="25">
        <v>2</v>
      </c>
      <c r="B18" s="63" t="s">
        <v>51</v>
      </c>
      <c r="C18" s="31"/>
      <c r="D18" s="62"/>
      <c r="E18" s="29"/>
      <c r="F18" s="26"/>
      <c r="G18" s="67"/>
      <c r="H18" s="27"/>
      <c r="I18" s="30"/>
    </row>
    <row r="19" spans="1:9" ht="72.7" customHeight="1" x14ac:dyDescent="0.2">
      <c r="A19" s="28">
        <f>A18+0.1</f>
        <v>2.1</v>
      </c>
      <c r="B19" s="134" t="s">
        <v>50</v>
      </c>
      <c r="C19" s="135"/>
      <c r="D19" s="136"/>
      <c r="E19" s="29">
        <v>189</v>
      </c>
      <c r="F19" s="26" t="s">
        <v>42</v>
      </c>
      <c r="G19" s="87">
        <v>3432</v>
      </c>
      <c r="H19" s="87">
        <f>G19*E19</f>
        <v>648648</v>
      </c>
      <c r="I19" s="30">
        <v>73089090</v>
      </c>
    </row>
    <row r="20" spans="1:9" ht="21.75" customHeight="1" x14ac:dyDescent="0.2">
      <c r="A20" s="25">
        <v>3</v>
      </c>
      <c r="B20" s="140" t="s">
        <v>48</v>
      </c>
      <c r="C20" s="141"/>
      <c r="D20" s="142"/>
      <c r="E20" s="29"/>
      <c r="F20" s="26"/>
      <c r="G20" s="67"/>
      <c r="H20" s="27"/>
      <c r="I20" s="30"/>
    </row>
    <row r="21" spans="1:9" ht="21.75" customHeight="1" x14ac:dyDescent="0.2">
      <c r="A21" s="28">
        <f t="shared" ref="A21:A24" si="0">A20+0.1</f>
        <v>3.1</v>
      </c>
      <c r="B21" s="134" t="s">
        <v>47</v>
      </c>
      <c r="C21" s="135"/>
      <c r="D21" s="136"/>
      <c r="E21" s="29">
        <v>198</v>
      </c>
      <c r="F21" s="26" t="s">
        <v>45</v>
      </c>
      <c r="G21" s="90">
        <v>422</v>
      </c>
      <c r="H21" s="87">
        <f t="shared" ref="H21" si="1">G21*E21</f>
        <v>83556</v>
      </c>
      <c r="I21" s="30">
        <v>73089090</v>
      </c>
    </row>
    <row r="22" spans="1:9" ht="21.75" customHeight="1" x14ac:dyDescent="0.2">
      <c r="A22" s="28">
        <f t="shared" si="0"/>
        <v>3.2</v>
      </c>
      <c r="B22" s="134" t="s">
        <v>49</v>
      </c>
      <c r="C22" s="141"/>
      <c r="D22" s="142"/>
      <c r="E22" s="29">
        <v>18</v>
      </c>
      <c r="F22" s="26" t="s">
        <v>0</v>
      </c>
      <c r="G22" s="90">
        <v>264</v>
      </c>
      <c r="H22" s="87">
        <f t="shared" ref="H22" si="2">G22*E22</f>
        <v>4752</v>
      </c>
      <c r="I22" s="30">
        <v>73089090</v>
      </c>
    </row>
    <row r="23" spans="1:9" ht="21.75" customHeight="1" x14ac:dyDescent="0.2">
      <c r="A23" s="25">
        <v>4</v>
      </c>
      <c r="B23" s="140" t="s">
        <v>67</v>
      </c>
      <c r="C23" s="143"/>
      <c r="D23" s="144"/>
      <c r="E23" s="29"/>
      <c r="F23" s="26"/>
      <c r="G23" s="67"/>
      <c r="H23" s="27"/>
      <c r="I23" s="30"/>
    </row>
    <row r="24" spans="1:9" ht="21.75" customHeight="1" x14ac:dyDescent="0.2">
      <c r="A24" s="28">
        <f t="shared" si="0"/>
        <v>4.0999999999999996</v>
      </c>
      <c r="B24" s="145" t="s">
        <v>57</v>
      </c>
      <c r="C24" s="141"/>
      <c r="D24" s="142"/>
      <c r="E24" s="69">
        <v>50</v>
      </c>
      <c r="F24" s="26" t="s">
        <v>0</v>
      </c>
      <c r="G24" s="90">
        <v>396</v>
      </c>
      <c r="H24" s="114">
        <f>G24*E24</f>
        <v>19800</v>
      </c>
      <c r="I24" s="30">
        <v>73089090</v>
      </c>
    </row>
    <row r="25" spans="1:9" ht="41.95" customHeight="1" x14ac:dyDescent="0.2">
      <c r="A25" s="25">
        <v>5</v>
      </c>
      <c r="B25" s="140" t="s">
        <v>79</v>
      </c>
      <c r="C25" s="143"/>
      <c r="D25" s="144"/>
      <c r="E25" s="26"/>
      <c r="F25" s="26"/>
      <c r="G25" s="66"/>
      <c r="H25" s="27">
        <f t="shared" ref="H25:H52" si="3">G25*E25</f>
        <v>0</v>
      </c>
      <c r="I25" s="118"/>
    </row>
    <row r="26" spans="1:9" ht="21.75" customHeight="1" x14ac:dyDescent="0.2">
      <c r="A26" s="119">
        <f t="shared" ref="A26" si="4">A25+0.1</f>
        <v>5.0999999999999996</v>
      </c>
      <c r="B26" s="152" t="s">
        <v>91</v>
      </c>
      <c r="C26" s="153"/>
      <c r="D26" s="154"/>
      <c r="E26" s="29">
        <v>1</v>
      </c>
      <c r="F26" s="26" t="s">
        <v>0</v>
      </c>
      <c r="G26" s="120">
        <f>0.95*2.15*4224</f>
        <v>8627.52</v>
      </c>
      <c r="H26" s="27">
        <f t="shared" si="3"/>
        <v>8627.52</v>
      </c>
      <c r="I26" s="118">
        <v>73083000</v>
      </c>
    </row>
    <row r="27" spans="1:9" ht="21.75" customHeight="1" x14ac:dyDescent="0.2">
      <c r="A27" s="119">
        <v>5.2</v>
      </c>
      <c r="B27" s="152" t="s">
        <v>92</v>
      </c>
      <c r="C27" s="153"/>
      <c r="D27" s="154"/>
      <c r="E27" s="29">
        <v>1</v>
      </c>
      <c r="F27" s="26" t="s">
        <v>0</v>
      </c>
      <c r="G27" s="120">
        <f>0.975*2.15*4224</f>
        <v>8854.56</v>
      </c>
      <c r="H27" s="27">
        <f t="shared" ref="H27" si="5">G27*E27</f>
        <v>8854.56</v>
      </c>
      <c r="I27" s="118">
        <v>73083000</v>
      </c>
    </row>
    <row r="28" spans="1:9" ht="21.75" customHeight="1" x14ac:dyDescent="0.2">
      <c r="A28" s="119">
        <v>5.3</v>
      </c>
      <c r="B28" s="152" t="s">
        <v>94</v>
      </c>
      <c r="C28" s="153"/>
      <c r="D28" s="154"/>
      <c r="E28" s="29">
        <v>1</v>
      </c>
      <c r="F28" s="26" t="s">
        <v>0</v>
      </c>
      <c r="G28" s="120">
        <f>0.99*2.15*4224</f>
        <v>8990.7839999999997</v>
      </c>
      <c r="H28" s="27">
        <f t="shared" ref="H28" si="6">G28*E28</f>
        <v>8990.7839999999997</v>
      </c>
      <c r="I28" s="118">
        <v>73083000</v>
      </c>
    </row>
    <row r="29" spans="1:9" ht="21.75" customHeight="1" x14ac:dyDescent="0.2">
      <c r="A29" s="119">
        <v>5.4</v>
      </c>
      <c r="B29" s="152" t="s">
        <v>95</v>
      </c>
      <c r="C29" s="153"/>
      <c r="D29" s="154"/>
      <c r="E29" s="29">
        <v>1</v>
      </c>
      <c r="F29" s="26" t="s">
        <v>0</v>
      </c>
      <c r="G29" s="120">
        <f>0.995*2.125*4224</f>
        <v>8931.119999999999</v>
      </c>
      <c r="H29" s="27">
        <f t="shared" ref="H29:H30" si="7">G29*E29</f>
        <v>8931.119999999999</v>
      </c>
      <c r="I29" s="118">
        <v>73083000</v>
      </c>
    </row>
    <row r="30" spans="1:9" ht="21.75" customHeight="1" x14ac:dyDescent="0.2">
      <c r="A30" s="119">
        <v>5.5</v>
      </c>
      <c r="B30" s="152" t="s">
        <v>93</v>
      </c>
      <c r="C30" s="153"/>
      <c r="D30" s="154"/>
      <c r="E30" s="29">
        <v>1</v>
      </c>
      <c r="F30" s="26" t="s">
        <v>0</v>
      </c>
      <c r="G30" s="120">
        <f>1.4*2.15*4224</f>
        <v>12714.24</v>
      </c>
      <c r="H30" s="27">
        <f t="shared" si="7"/>
        <v>12714.24</v>
      </c>
      <c r="I30" s="118">
        <v>73083000</v>
      </c>
    </row>
    <row r="31" spans="1:9" ht="21.75" customHeight="1" x14ac:dyDescent="0.2">
      <c r="A31" s="119">
        <v>5.6</v>
      </c>
      <c r="B31" s="152" t="s">
        <v>96</v>
      </c>
      <c r="C31" s="153"/>
      <c r="D31" s="154"/>
      <c r="E31" s="29">
        <v>1</v>
      </c>
      <c r="F31" s="26" t="s">
        <v>0</v>
      </c>
      <c r="G31" s="120">
        <f>1.5*2.15*4224</f>
        <v>13622.399999999998</v>
      </c>
      <c r="H31" s="27">
        <f t="shared" ref="H31" si="8">G31*E31</f>
        <v>13622.399999999998</v>
      </c>
      <c r="I31" s="118">
        <v>73083000</v>
      </c>
    </row>
    <row r="32" spans="1:9" ht="21.75" customHeight="1" x14ac:dyDescent="0.2">
      <c r="A32" s="119">
        <v>5.7</v>
      </c>
      <c r="B32" s="152" t="s">
        <v>97</v>
      </c>
      <c r="C32" s="153"/>
      <c r="D32" s="154"/>
      <c r="E32" s="29">
        <v>1</v>
      </c>
      <c r="F32" s="26" t="s">
        <v>0</v>
      </c>
      <c r="G32" s="120">
        <f>1.5*2.155*4224</f>
        <v>13654.08</v>
      </c>
      <c r="H32" s="27">
        <f t="shared" ref="H32" si="9">G32*E32</f>
        <v>13654.08</v>
      </c>
      <c r="I32" s="118">
        <v>73083000</v>
      </c>
    </row>
    <row r="33" spans="1:9" ht="21.75" customHeight="1" x14ac:dyDescent="0.2">
      <c r="A33" s="119">
        <v>5.8</v>
      </c>
      <c r="B33" s="152" t="s">
        <v>98</v>
      </c>
      <c r="C33" s="153"/>
      <c r="D33" s="154"/>
      <c r="E33" s="29">
        <v>1</v>
      </c>
      <c r="F33" s="26" t="s">
        <v>0</v>
      </c>
      <c r="G33" s="120">
        <f>1.98*2.108*4224</f>
        <v>17630.300160000003</v>
      </c>
      <c r="H33" s="27">
        <f t="shared" ref="H33" si="10">G33*E33</f>
        <v>17630.300160000003</v>
      </c>
      <c r="I33" s="118">
        <v>73083000</v>
      </c>
    </row>
    <row r="34" spans="1:9" ht="21.75" customHeight="1" x14ac:dyDescent="0.2">
      <c r="A34" s="119">
        <v>5.9</v>
      </c>
      <c r="B34" s="152" t="s">
        <v>99</v>
      </c>
      <c r="C34" s="153"/>
      <c r="D34" s="154"/>
      <c r="E34" s="29">
        <v>1</v>
      </c>
      <c r="F34" s="26" t="s">
        <v>0</v>
      </c>
      <c r="G34" s="120">
        <f>2*2.115*4224</f>
        <v>17867.52</v>
      </c>
      <c r="H34" s="27">
        <f t="shared" ref="H34" si="11">G34*E34</f>
        <v>17867.52</v>
      </c>
      <c r="I34" s="118">
        <v>73083000</v>
      </c>
    </row>
    <row r="35" spans="1:9" ht="21.75" customHeight="1" x14ac:dyDescent="0.2">
      <c r="A35" s="122" t="s">
        <v>103</v>
      </c>
      <c r="B35" s="152" t="s">
        <v>100</v>
      </c>
      <c r="C35" s="153"/>
      <c r="D35" s="154"/>
      <c r="E35" s="29">
        <v>1</v>
      </c>
      <c r="F35" s="26" t="s">
        <v>0</v>
      </c>
      <c r="G35" s="120">
        <f>2*2.13*4230</f>
        <v>18019.8</v>
      </c>
      <c r="H35" s="27">
        <f t="shared" ref="H35" si="12">G35*E35</f>
        <v>18019.8</v>
      </c>
      <c r="I35" s="118">
        <v>73083000</v>
      </c>
    </row>
    <row r="36" spans="1:9" ht="21.75" customHeight="1" x14ac:dyDescent="0.2">
      <c r="A36" s="122" t="s">
        <v>104</v>
      </c>
      <c r="B36" s="152" t="s">
        <v>101</v>
      </c>
      <c r="C36" s="153"/>
      <c r="D36" s="154"/>
      <c r="E36" s="29">
        <v>1</v>
      </c>
      <c r="F36" s="26" t="s">
        <v>0</v>
      </c>
      <c r="G36" s="120">
        <f>2*2.15*4230</f>
        <v>18189</v>
      </c>
      <c r="H36" s="27">
        <f t="shared" ref="H36" si="13">G36*E36</f>
        <v>18189</v>
      </c>
      <c r="I36" s="118">
        <v>73083000</v>
      </c>
    </row>
    <row r="37" spans="1:9" ht="21.75" customHeight="1" x14ac:dyDescent="0.2">
      <c r="A37" s="122" t="s">
        <v>105</v>
      </c>
      <c r="B37" s="152" t="s">
        <v>102</v>
      </c>
      <c r="C37" s="153"/>
      <c r="D37" s="154"/>
      <c r="E37" s="29">
        <v>1</v>
      </c>
      <c r="F37" s="26" t="s">
        <v>0</v>
      </c>
      <c r="G37" s="120">
        <f>2*2.165*4230</f>
        <v>18315.900000000001</v>
      </c>
      <c r="H37" s="27">
        <f t="shared" ref="H37" si="14">G37*E37</f>
        <v>18315.900000000001</v>
      </c>
      <c r="I37" s="118">
        <v>73083000</v>
      </c>
    </row>
    <row r="38" spans="1:9" ht="21.75" customHeight="1" x14ac:dyDescent="0.2">
      <c r="A38" s="122" t="s">
        <v>107</v>
      </c>
      <c r="B38" s="149" t="s">
        <v>106</v>
      </c>
      <c r="C38" s="150"/>
      <c r="D38" s="151"/>
      <c r="E38" s="29">
        <v>1</v>
      </c>
      <c r="F38" s="26" t="s">
        <v>0</v>
      </c>
      <c r="G38" s="120">
        <f>0.995*2.115*4224</f>
        <v>8889.0912000000008</v>
      </c>
      <c r="H38" s="27">
        <f t="shared" si="3"/>
        <v>8889.0912000000008</v>
      </c>
      <c r="I38" s="118">
        <v>73083000</v>
      </c>
    </row>
    <row r="39" spans="1:9" ht="21.75" customHeight="1" x14ac:dyDescent="0.2">
      <c r="A39" s="122" t="s">
        <v>108</v>
      </c>
      <c r="B39" s="149" t="s">
        <v>109</v>
      </c>
      <c r="C39" s="150"/>
      <c r="D39" s="151"/>
      <c r="E39" s="29">
        <v>1</v>
      </c>
      <c r="F39" s="26" t="s">
        <v>0</v>
      </c>
      <c r="G39" s="120">
        <f>1.8*2.15*4224</f>
        <v>16346.880000000001</v>
      </c>
      <c r="H39" s="27">
        <f t="shared" ref="H39" si="15">G39*E39</f>
        <v>16346.880000000001</v>
      </c>
      <c r="I39" s="118">
        <v>73083000</v>
      </c>
    </row>
    <row r="40" spans="1:9" ht="21.75" customHeight="1" x14ac:dyDescent="0.2">
      <c r="A40" s="25">
        <v>6</v>
      </c>
      <c r="B40" s="137" t="s">
        <v>80</v>
      </c>
      <c r="C40" s="138"/>
      <c r="D40" s="139"/>
      <c r="E40" s="26"/>
      <c r="F40" s="26"/>
      <c r="G40" s="26"/>
      <c r="H40" s="27">
        <f t="shared" si="3"/>
        <v>0</v>
      </c>
      <c r="I40" s="118"/>
    </row>
    <row r="41" spans="1:9" ht="21.75" customHeight="1" x14ac:dyDescent="0.2">
      <c r="A41" s="119">
        <f t="shared" ref="A41:A50" si="16">A40+0.1</f>
        <v>6.1</v>
      </c>
      <c r="B41" s="146" t="s">
        <v>81</v>
      </c>
      <c r="C41" s="147"/>
      <c r="D41" s="148"/>
      <c r="E41" s="26">
        <v>69</v>
      </c>
      <c r="F41" s="26" t="s">
        <v>0</v>
      </c>
      <c r="G41" s="121">
        <v>218</v>
      </c>
      <c r="H41" s="27">
        <f t="shared" si="3"/>
        <v>15042</v>
      </c>
      <c r="I41" s="118">
        <v>83026000</v>
      </c>
    </row>
    <row r="42" spans="1:9" ht="21.75" customHeight="1" x14ac:dyDescent="0.2">
      <c r="A42" s="119">
        <f t="shared" si="16"/>
        <v>6.1999999999999993</v>
      </c>
      <c r="B42" s="149" t="s">
        <v>82</v>
      </c>
      <c r="C42" s="150"/>
      <c r="D42" s="151"/>
      <c r="E42" s="26">
        <v>14</v>
      </c>
      <c r="F42" s="26" t="s">
        <v>0</v>
      </c>
      <c r="G42" s="121">
        <v>2200</v>
      </c>
      <c r="H42" s="27">
        <f t="shared" si="3"/>
        <v>30800</v>
      </c>
      <c r="I42" s="118">
        <v>83026000</v>
      </c>
    </row>
    <row r="43" spans="1:9" ht="21.75" customHeight="1" x14ac:dyDescent="0.2">
      <c r="A43" s="119">
        <f t="shared" si="16"/>
        <v>6.2999999999999989</v>
      </c>
      <c r="B43" s="146" t="s">
        <v>83</v>
      </c>
      <c r="C43" s="147"/>
      <c r="D43" s="148"/>
      <c r="E43" s="26">
        <v>12</v>
      </c>
      <c r="F43" s="26" t="s">
        <v>0</v>
      </c>
      <c r="G43" s="87">
        <v>1446</v>
      </c>
      <c r="H43" s="27">
        <f t="shared" si="3"/>
        <v>17352</v>
      </c>
      <c r="I43" s="118">
        <v>83011000</v>
      </c>
    </row>
    <row r="44" spans="1:9" ht="21.75" customHeight="1" x14ac:dyDescent="0.2">
      <c r="A44" s="119">
        <f t="shared" si="16"/>
        <v>6.3999999999999986</v>
      </c>
      <c r="B44" s="146" t="s">
        <v>84</v>
      </c>
      <c r="C44" s="147"/>
      <c r="D44" s="148"/>
      <c r="E44" s="26">
        <v>20</v>
      </c>
      <c r="F44" s="26" t="s">
        <v>0</v>
      </c>
      <c r="G44" s="121">
        <v>850</v>
      </c>
      <c r="H44" s="27">
        <f t="shared" si="3"/>
        <v>17000</v>
      </c>
      <c r="I44" s="118">
        <v>83024110</v>
      </c>
    </row>
    <row r="45" spans="1:9" ht="21.75" customHeight="1" x14ac:dyDescent="0.2">
      <c r="A45" s="119">
        <f t="shared" si="16"/>
        <v>6.4999999999999982</v>
      </c>
      <c r="B45" s="146" t="s">
        <v>85</v>
      </c>
      <c r="C45" s="147"/>
      <c r="D45" s="148"/>
      <c r="E45" s="26">
        <v>8</v>
      </c>
      <c r="F45" s="26" t="s">
        <v>0</v>
      </c>
      <c r="G45" s="121">
        <v>659</v>
      </c>
      <c r="H45" s="27">
        <f t="shared" si="3"/>
        <v>5272</v>
      </c>
      <c r="I45" s="118">
        <v>83026000</v>
      </c>
    </row>
    <row r="46" spans="1:9" ht="21.75" customHeight="1" x14ac:dyDescent="0.2">
      <c r="A46" s="119">
        <v>6.6</v>
      </c>
      <c r="B46" s="146" t="s">
        <v>112</v>
      </c>
      <c r="C46" s="147"/>
      <c r="D46" s="148"/>
      <c r="E46" s="26">
        <v>1</v>
      </c>
      <c r="F46" s="26" t="s">
        <v>0</v>
      </c>
      <c r="G46" s="121">
        <v>5500</v>
      </c>
      <c r="H46" s="27">
        <f t="shared" ref="H46" si="17">G46*E46</f>
        <v>5500</v>
      </c>
      <c r="I46" s="118">
        <v>83026000</v>
      </c>
    </row>
    <row r="47" spans="1:9" ht="21.75" customHeight="1" x14ac:dyDescent="0.2">
      <c r="A47" s="119">
        <v>6.7</v>
      </c>
      <c r="B47" s="146" t="s">
        <v>86</v>
      </c>
      <c r="C47" s="147"/>
      <c r="D47" s="148"/>
      <c r="E47" s="26">
        <v>1</v>
      </c>
      <c r="F47" s="26" t="s">
        <v>0</v>
      </c>
      <c r="G47" s="121">
        <v>11475</v>
      </c>
      <c r="H47" s="27">
        <f t="shared" si="3"/>
        <v>11475</v>
      </c>
      <c r="I47" s="118">
        <v>83026000</v>
      </c>
    </row>
    <row r="48" spans="1:9" ht="21.75" customHeight="1" x14ac:dyDescent="0.2">
      <c r="A48" s="119">
        <f t="shared" si="16"/>
        <v>6.8</v>
      </c>
      <c r="B48" s="146" t="s">
        <v>87</v>
      </c>
      <c r="C48" s="147"/>
      <c r="D48" s="148"/>
      <c r="E48" s="26">
        <v>2</v>
      </c>
      <c r="F48" s="26" t="s">
        <v>0</v>
      </c>
      <c r="G48" s="121">
        <v>3995</v>
      </c>
      <c r="H48" s="27">
        <f t="shared" si="3"/>
        <v>7990</v>
      </c>
      <c r="I48" s="118">
        <v>83026000</v>
      </c>
    </row>
    <row r="49" spans="1:9" ht="21.75" customHeight="1" x14ac:dyDescent="0.2">
      <c r="A49" s="119">
        <f t="shared" si="16"/>
        <v>6.8999999999999995</v>
      </c>
      <c r="B49" s="146" t="s">
        <v>88</v>
      </c>
      <c r="C49" s="147"/>
      <c r="D49" s="148"/>
      <c r="E49" s="26">
        <v>23</v>
      </c>
      <c r="F49" s="26" t="s">
        <v>0</v>
      </c>
      <c r="G49" s="121">
        <v>1709</v>
      </c>
      <c r="H49" s="27">
        <f t="shared" si="3"/>
        <v>39307</v>
      </c>
      <c r="I49" s="118">
        <v>83024190</v>
      </c>
    </row>
    <row r="50" spans="1:9" ht="27.7" customHeight="1" x14ac:dyDescent="0.2">
      <c r="A50" s="119">
        <f t="shared" si="16"/>
        <v>6.9999999999999991</v>
      </c>
      <c r="B50" s="146" t="s">
        <v>89</v>
      </c>
      <c r="C50" s="147"/>
      <c r="D50" s="148"/>
      <c r="E50" s="26">
        <v>23</v>
      </c>
      <c r="F50" s="26" t="s">
        <v>0</v>
      </c>
      <c r="G50" s="121">
        <v>1615</v>
      </c>
      <c r="H50" s="27">
        <f t="shared" si="3"/>
        <v>37145</v>
      </c>
      <c r="I50" s="30">
        <v>73089090</v>
      </c>
    </row>
    <row r="51" spans="1:9" ht="37.549999999999997" customHeight="1" x14ac:dyDescent="0.2">
      <c r="A51" s="123">
        <v>7.1</v>
      </c>
      <c r="B51" s="145" t="s">
        <v>110</v>
      </c>
      <c r="C51" s="155"/>
      <c r="D51" s="156"/>
      <c r="E51" s="69">
        <v>20</v>
      </c>
      <c r="F51" s="26" t="s">
        <v>0</v>
      </c>
      <c r="G51" s="121">
        <v>1700</v>
      </c>
      <c r="H51" s="27">
        <f t="shared" si="3"/>
        <v>34000</v>
      </c>
      <c r="I51" s="118">
        <v>70071900</v>
      </c>
    </row>
    <row r="52" spans="1:9" ht="28.55" customHeight="1" x14ac:dyDescent="0.2">
      <c r="A52" s="123">
        <v>7.12</v>
      </c>
      <c r="B52" s="157" t="s">
        <v>90</v>
      </c>
      <c r="C52" s="158"/>
      <c r="D52" s="159"/>
      <c r="E52" s="69">
        <v>3</v>
      </c>
      <c r="F52" s="26" t="s">
        <v>0</v>
      </c>
      <c r="G52" s="121">
        <v>2948</v>
      </c>
      <c r="H52" s="27">
        <f t="shared" si="3"/>
        <v>8844</v>
      </c>
      <c r="I52" s="118">
        <v>70071900</v>
      </c>
    </row>
    <row r="53" spans="1:9" ht="21.1" customHeight="1" x14ac:dyDescent="0.2">
      <c r="A53" s="8"/>
      <c r="B53" s="125" t="s">
        <v>44</v>
      </c>
      <c r="C53" s="126"/>
      <c r="D53" s="127"/>
      <c r="E53" s="124" t="s">
        <v>1</v>
      </c>
      <c r="F53" s="124"/>
      <c r="G53" s="9"/>
      <c r="H53" s="10">
        <f>SUM(H16:H52)</f>
        <v>2471264.1953600002</v>
      </c>
      <c r="I53" s="43"/>
    </row>
    <row r="54" spans="1:9" ht="17" x14ac:dyDescent="0.2">
      <c r="A54" s="55"/>
      <c r="B54" s="56"/>
      <c r="C54" s="57"/>
      <c r="D54" s="57"/>
      <c r="E54" s="58"/>
      <c r="F54" s="58"/>
      <c r="G54" s="59"/>
      <c r="H54" s="60"/>
      <c r="I54" s="61"/>
    </row>
    <row r="55" spans="1:9" ht="17" x14ac:dyDescent="0.2">
      <c r="A55" s="11"/>
      <c r="B55" s="12"/>
      <c r="C55" s="13"/>
      <c r="D55" s="13"/>
      <c r="E55" s="14"/>
      <c r="F55" s="14"/>
      <c r="G55" s="15"/>
      <c r="H55" s="16"/>
      <c r="I55" s="44"/>
    </row>
    <row r="56" spans="1:9" ht="17" x14ac:dyDescent="0.2">
      <c r="A56" s="8"/>
      <c r="B56" s="125" t="s">
        <v>43</v>
      </c>
      <c r="C56" s="126"/>
      <c r="D56" s="127"/>
      <c r="E56" s="124" t="s">
        <v>1</v>
      </c>
      <c r="F56" s="124"/>
      <c r="G56" s="9"/>
      <c r="H56" s="10">
        <f>H53*13%</f>
        <v>321264.34539680002</v>
      </c>
      <c r="I56" s="65">
        <v>998719</v>
      </c>
    </row>
    <row r="57" spans="1:9" ht="17" x14ac:dyDescent="0.2">
      <c r="A57" s="55"/>
      <c r="B57" s="56"/>
      <c r="C57" s="57"/>
      <c r="D57" s="57"/>
      <c r="E57" s="58"/>
      <c r="F57" s="58"/>
      <c r="G57" s="59"/>
      <c r="H57" s="60"/>
      <c r="I57" s="61"/>
    </row>
    <row r="58" spans="1:9" ht="17" x14ac:dyDescent="0.2">
      <c r="A58" s="91"/>
      <c r="B58" s="92"/>
      <c r="C58" s="93"/>
      <c r="D58" s="93"/>
      <c r="E58" s="24"/>
      <c r="F58" s="24"/>
      <c r="G58" s="49"/>
      <c r="H58" s="50"/>
      <c r="I58" s="51"/>
    </row>
    <row r="59" spans="1:9" ht="17" x14ac:dyDescent="0.2">
      <c r="A59" s="8"/>
      <c r="B59" s="125" t="s">
        <v>55</v>
      </c>
      <c r="C59" s="126"/>
      <c r="D59" s="127"/>
      <c r="E59" s="124" t="s">
        <v>1</v>
      </c>
      <c r="F59" s="124"/>
      <c r="G59" s="9"/>
      <c r="H59" s="10">
        <f>SUM(H53:H58)</f>
        <v>2792528.5407568002</v>
      </c>
      <c r="I59" s="43"/>
    </row>
    <row r="60" spans="1:9" ht="18" customHeight="1" x14ac:dyDescent="0.2">
      <c r="A60" s="55"/>
      <c r="B60" s="56"/>
      <c r="C60" s="57"/>
      <c r="D60" s="57"/>
      <c r="E60" s="58"/>
      <c r="F60" s="58"/>
      <c r="G60" s="59"/>
      <c r="H60" s="60"/>
      <c r="I60" s="61"/>
    </row>
    <row r="61" spans="1:9" ht="18" customHeight="1" x14ac:dyDescent="0.2">
      <c r="A61" s="11"/>
      <c r="B61" s="12"/>
      <c r="C61" s="13"/>
      <c r="D61" s="13"/>
      <c r="E61" s="14"/>
      <c r="F61" s="14"/>
      <c r="G61" s="15"/>
      <c r="H61" s="16"/>
      <c r="I61" s="44"/>
    </row>
    <row r="62" spans="1:9" ht="18" customHeight="1" x14ac:dyDescent="0.2">
      <c r="A62" s="21" t="s">
        <v>16</v>
      </c>
      <c r="B62" s="12"/>
      <c r="C62" s="45"/>
      <c r="D62" s="45"/>
      <c r="E62" s="14"/>
      <c r="F62" s="14"/>
      <c r="G62" s="15"/>
      <c r="H62" s="16"/>
      <c r="I62" s="44"/>
    </row>
    <row r="63" spans="1:9" ht="18" customHeight="1" x14ac:dyDescent="0.2">
      <c r="A63" s="18">
        <v>1</v>
      </c>
      <c r="B63" s="46" t="s">
        <v>18</v>
      </c>
      <c r="C63" s="20"/>
      <c r="D63" s="20" t="s">
        <v>56</v>
      </c>
      <c r="E63" s="14"/>
      <c r="F63" s="14"/>
      <c r="G63" s="15"/>
      <c r="H63" s="16"/>
      <c r="I63" s="44"/>
    </row>
    <row r="64" spans="1:9" ht="18" customHeight="1" x14ac:dyDescent="0.2">
      <c r="A64" s="18">
        <v>2</v>
      </c>
      <c r="B64" s="46" t="s">
        <v>19</v>
      </c>
      <c r="C64" s="45"/>
      <c r="D64" s="20" t="s">
        <v>29</v>
      </c>
      <c r="E64" s="115"/>
      <c r="F64" s="115"/>
      <c r="G64" s="15"/>
      <c r="H64" s="16"/>
      <c r="I64" s="44"/>
    </row>
    <row r="65" spans="1:9" ht="18" customHeight="1" x14ac:dyDescent="0.2">
      <c r="A65" s="18">
        <v>3</v>
      </c>
      <c r="B65" s="46" t="s">
        <v>20</v>
      </c>
      <c r="C65" s="45"/>
      <c r="D65" s="20" t="s">
        <v>74</v>
      </c>
      <c r="E65" s="14"/>
      <c r="F65" s="14"/>
      <c r="G65" s="15"/>
      <c r="H65" s="16"/>
      <c r="I65" s="44"/>
    </row>
    <row r="66" spans="1:9" ht="18" customHeight="1" x14ac:dyDescent="0.2">
      <c r="A66" s="18">
        <v>4</v>
      </c>
      <c r="B66" s="46" t="s">
        <v>21</v>
      </c>
      <c r="C66" s="20"/>
      <c r="D66" s="20" t="s">
        <v>46</v>
      </c>
      <c r="E66" s="14"/>
      <c r="F66" s="14"/>
      <c r="G66" s="15"/>
      <c r="H66" s="16"/>
      <c r="I66" s="44"/>
    </row>
    <row r="67" spans="1:9" ht="18" customHeight="1" x14ac:dyDescent="0.3">
      <c r="A67" s="18">
        <v>5</v>
      </c>
      <c r="B67" s="46" t="s">
        <v>22</v>
      </c>
      <c r="C67" s="20"/>
      <c r="D67" s="88" t="s">
        <v>53</v>
      </c>
      <c r="E67" s="14"/>
      <c r="F67" s="14"/>
      <c r="G67" s="15"/>
      <c r="H67" s="16"/>
      <c r="I67" s="44"/>
    </row>
    <row r="68" spans="1:9" ht="18" customHeight="1" x14ac:dyDescent="0.3">
      <c r="A68" s="18">
        <v>6</v>
      </c>
      <c r="B68" s="46" t="s">
        <v>17</v>
      </c>
      <c r="C68" s="20"/>
      <c r="D68" s="88" t="s">
        <v>52</v>
      </c>
      <c r="E68" s="14"/>
      <c r="F68" s="14"/>
      <c r="G68" s="15"/>
      <c r="H68" s="17"/>
      <c r="I68" s="44"/>
    </row>
    <row r="69" spans="1:9" ht="18" customHeight="1" x14ac:dyDescent="0.3">
      <c r="A69" s="18"/>
      <c r="B69" s="12"/>
      <c r="C69" s="47"/>
      <c r="D69" s="89" t="s">
        <v>30</v>
      </c>
      <c r="E69" s="14"/>
      <c r="F69" s="14"/>
      <c r="G69" s="15"/>
      <c r="H69" s="16"/>
      <c r="I69" s="44"/>
    </row>
    <row r="70" spans="1:9" ht="18" customHeight="1" x14ac:dyDescent="0.2">
      <c r="A70" s="18">
        <v>7</v>
      </c>
      <c r="B70" s="46" t="s">
        <v>23</v>
      </c>
      <c r="C70" s="64"/>
      <c r="D70" s="20" t="s">
        <v>31</v>
      </c>
      <c r="E70" s="14"/>
      <c r="F70" s="14"/>
      <c r="G70" s="15"/>
      <c r="H70" s="17"/>
      <c r="I70" s="44"/>
    </row>
    <row r="71" spans="1:9" ht="18" customHeight="1" x14ac:dyDescent="0.2">
      <c r="A71" s="18">
        <v>8</v>
      </c>
      <c r="B71" s="46" t="s">
        <v>24</v>
      </c>
      <c r="C71" s="13"/>
      <c r="D71" s="20" t="s">
        <v>77</v>
      </c>
      <c r="E71" s="14"/>
      <c r="F71" s="14"/>
      <c r="G71" s="15"/>
      <c r="H71" s="16"/>
      <c r="I71" s="44"/>
    </row>
    <row r="72" spans="1:9" ht="18" customHeight="1" x14ac:dyDescent="0.2">
      <c r="A72" s="18"/>
      <c r="B72" s="19"/>
      <c r="C72" s="13"/>
      <c r="D72" s="20" t="s">
        <v>32</v>
      </c>
      <c r="E72" s="14"/>
      <c r="F72" s="14"/>
      <c r="G72" s="15"/>
      <c r="H72" s="16"/>
      <c r="I72" s="44"/>
    </row>
    <row r="73" spans="1:9" ht="18" customHeight="1" x14ac:dyDescent="0.2">
      <c r="A73" s="18">
        <v>9</v>
      </c>
      <c r="B73" s="46" t="s">
        <v>25</v>
      </c>
      <c r="C73" s="13"/>
      <c r="D73" s="20" t="s">
        <v>33</v>
      </c>
      <c r="E73" s="14"/>
      <c r="F73" s="14"/>
      <c r="G73" s="15"/>
      <c r="H73" s="16"/>
      <c r="I73" s="44"/>
    </row>
    <row r="74" spans="1:9" ht="18" customHeight="1" x14ac:dyDescent="0.2">
      <c r="A74" s="18">
        <v>10</v>
      </c>
      <c r="B74" s="46" t="s">
        <v>26</v>
      </c>
      <c r="C74" s="20"/>
      <c r="D74" s="20" t="s">
        <v>34</v>
      </c>
      <c r="E74" s="14"/>
      <c r="F74" s="14"/>
      <c r="G74" s="15"/>
      <c r="H74" s="16"/>
      <c r="I74" s="44"/>
    </row>
    <row r="75" spans="1:9" ht="18" customHeight="1" x14ac:dyDescent="0.2">
      <c r="A75" s="18">
        <v>11</v>
      </c>
      <c r="B75" s="46" t="s">
        <v>27</v>
      </c>
      <c r="C75" s="20"/>
      <c r="D75" s="20"/>
      <c r="E75" s="14"/>
      <c r="F75" s="14"/>
      <c r="G75" s="15"/>
      <c r="H75" s="16"/>
      <c r="I75" s="44"/>
    </row>
    <row r="76" spans="1:9" ht="18" customHeight="1" x14ac:dyDescent="0.2">
      <c r="A76" s="18"/>
      <c r="B76" s="19"/>
      <c r="C76" s="20"/>
      <c r="D76" s="20"/>
      <c r="E76" s="14"/>
      <c r="F76" s="14"/>
      <c r="G76" s="15"/>
      <c r="H76" s="16"/>
      <c r="I76" s="44"/>
    </row>
    <row r="77" spans="1:9" ht="18" customHeight="1" x14ac:dyDescent="0.2">
      <c r="A77" s="18"/>
      <c r="B77" s="19"/>
      <c r="C77" s="20"/>
      <c r="D77" s="20"/>
      <c r="E77" s="14"/>
      <c r="F77" s="14"/>
      <c r="G77" s="15"/>
      <c r="H77" s="16"/>
      <c r="I77" s="44"/>
    </row>
    <row r="78" spans="1:9" ht="18" customHeight="1" x14ac:dyDescent="0.2">
      <c r="A78" s="18"/>
      <c r="B78" s="19"/>
      <c r="C78" s="20"/>
      <c r="D78" s="20"/>
      <c r="E78" s="14"/>
      <c r="F78" s="14"/>
      <c r="G78" s="15"/>
      <c r="H78" s="16"/>
      <c r="I78" s="44"/>
    </row>
    <row r="79" spans="1:9" ht="18" customHeight="1" x14ac:dyDescent="0.2">
      <c r="A79" s="21" t="s">
        <v>28</v>
      </c>
      <c r="B79" s="19"/>
      <c r="C79" s="20"/>
      <c r="D79" s="20"/>
      <c r="E79" s="14"/>
      <c r="F79" s="14"/>
      <c r="G79" s="15"/>
      <c r="H79" s="16"/>
      <c r="I79" s="44"/>
    </row>
    <row r="80" spans="1:9" ht="18" customHeight="1" x14ac:dyDescent="0.2">
      <c r="A80" s="22"/>
      <c r="B80" s="19"/>
      <c r="C80" s="20"/>
      <c r="D80" s="20"/>
      <c r="E80" s="14"/>
      <c r="F80" s="14"/>
      <c r="G80" s="15"/>
      <c r="H80" s="16"/>
      <c r="I80" s="44"/>
    </row>
    <row r="81" spans="1:9" ht="18" customHeight="1" x14ac:dyDescent="0.2">
      <c r="A81" s="22"/>
      <c r="B81" s="19"/>
      <c r="C81" s="20"/>
      <c r="D81" s="20"/>
      <c r="E81" s="14"/>
      <c r="F81" s="14"/>
      <c r="G81" s="15"/>
      <c r="H81" s="16"/>
      <c r="I81" s="44"/>
    </row>
    <row r="82" spans="1:9" ht="18" customHeight="1" x14ac:dyDescent="0.2">
      <c r="A82" s="21" t="s">
        <v>35</v>
      </c>
      <c r="B82" s="19"/>
      <c r="C82" s="20"/>
      <c r="D82" s="20"/>
      <c r="E82" s="14"/>
      <c r="F82" s="14"/>
      <c r="G82" s="15"/>
      <c r="H82" s="16"/>
      <c r="I82" s="44"/>
    </row>
    <row r="83" spans="1:9" ht="18" customHeight="1" x14ac:dyDescent="0.2">
      <c r="A83" s="68"/>
      <c r="B83" s="23"/>
      <c r="C83" s="48"/>
      <c r="D83" s="48"/>
      <c r="E83" s="24"/>
      <c r="F83" s="24"/>
      <c r="G83" s="49"/>
      <c r="H83" s="50"/>
      <c r="I83" s="51"/>
    </row>
    <row r="90" spans="1:9" x14ac:dyDescent="0.2">
      <c r="C90" s="54"/>
      <c r="D90" s="54"/>
    </row>
  </sheetData>
  <mergeCells count="44">
    <mergeCell ref="B49:D49"/>
    <mergeCell ref="B50:D50"/>
    <mergeCell ref="B51:D51"/>
    <mergeCell ref="B52:D52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9:D39"/>
    <mergeCell ref="B43:D43"/>
    <mergeCell ref="B44:D44"/>
    <mergeCell ref="B45:D45"/>
    <mergeCell ref="B47:D47"/>
    <mergeCell ref="B48:D48"/>
    <mergeCell ref="B46:D46"/>
    <mergeCell ref="B40:D40"/>
    <mergeCell ref="B41:D41"/>
    <mergeCell ref="B42:D42"/>
    <mergeCell ref="B25:D25"/>
    <mergeCell ref="B26:D26"/>
    <mergeCell ref="B38:D38"/>
    <mergeCell ref="E56:F56"/>
    <mergeCell ref="B59:D59"/>
    <mergeCell ref="E59:F59"/>
    <mergeCell ref="A2:I2"/>
    <mergeCell ref="E53:F53"/>
    <mergeCell ref="B53:D53"/>
    <mergeCell ref="B15:D15"/>
    <mergeCell ref="B21:D21"/>
    <mergeCell ref="B19:D19"/>
    <mergeCell ref="B17:D17"/>
    <mergeCell ref="B16:D16"/>
    <mergeCell ref="B20:D20"/>
    <mergeCell ref="B23:D23"/>
    <mergeCell ref="B24:D24"/>
    <mergeCell ref="B22:D22"/>
    <mergeCell ref="B56:D56"/>
  </mergeCells>
  <pageMargins left="0.31496062992125984" right="0.31496062992125984" top="0.27559055118110237" bottom="0.23622047244094491" header="0.31496062992125984" footer="0.31496062992125984"/>
  <pageSetup paperSize="9" scale="65" orientation="portrait" horizontalDpi="144" verticalDpi="144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Prices</vt:lpstr>
      <vt:lpstr>Prices!Print_Area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Sekhar</dc:creator>
  <cp:lastModifiedBy>ASTA INFRA</cp:lastModifiedBy>
  <cp:lastPrinted>2023-09-22T12:24:12Z</cp:lastPrinted>
  <dcterms:created xsi:type="dcterms:W3CDTF">1996-10-14T23:33:28Z</dcterms:created>
  <dcterms:modified xsi:type="dcterms:W3CDTF">2024-08-01T06:48:23Z</dcterms:modified>
</cp:coreProperties>
</file>