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SOTC\Quotations\TO DEPT\"/>
    </mc:Choice>
  </mc:AlternateContent>
  <xr:revisionPtr revIDLastSave="0" documentId="13_ncr:1_{268B4BC7-F0F1-48F8-862B-220108C01B7B}" xr6:coauthVersionLast="47" xr6:coauthVersionMax="47" xr10:uidLastSave="{00000000-0000-0000-0000-000000000000}"/>
  <bookViews>
    <workbookView xWindow="-108" yWindow="-108" windowWidth="23256" windowHeight="12456" xr2:uid="{0891F58B-E777-431F-A50B-F387F94FBABA}"/>
  </bookViews>
  <sheets>
    <sheet name="Template" sheetId="15" r:id="rId1"/>
    <sheet name="Civil1" sheetId="1" r:id="rId2"/>
    <sheet name="GAS1" sheetId="7" r:id="rId3"/>
    <sheet name="ELV1" sheetId="9" r:id="rId4"/>
    <sheet name="ELE1" sheetId="11" r:id="rId5"/>
    <sheet name="EQP1" sheetId="13" r:id="rId6"/>
    <sheet name="Civil2" sheetId="6" r:id="rId7"/>
    <sheet name="GAS2" sheetId="8" r:id="rId8"/>
    <sheet name="ELV2" sheetId="10" r:id="rId9"/>
    <sheet name="ELE2" sheetId="12" r:id="rId10"/>
    <sheet name="EQP2" sheetId="14" r:id="rId11"/>
    <sheet name="Gas" sheetId="2" r:id="rId12"/>
    <sheet name="ELV" sheetId="3" r:id="rId13"/>
    <sheet name="ELE" sheetId="4" r:id="rId14"/>
    <sheet name="EQP" sheetId="5" r:id="rId15"/>
  </sheets>
  <definedNames>
    <definedName name="_xlnm.Print_Area" localSheetId="1">Civil1!$A$1:$J$38</definedName>
    <definedName name="_xlnm.Print_Area" localSheetId="6">Civil2!$A$1:$G$35</definedName>
    <definedName name="_xlnm.Print_Area" localSheetId="4">'ELE1'!$A$1:$G$25</definedName>
    <definedName name="_xlnm.Print_Area" localSheetId="9">'ELE2'!$A$1:$G$30</definedName>
    <definedName name="_xlnm.Print_Area" localSheetId="3">'ELV1'!$A$1:$G$27</definedName>
    <definedName name="_xlnm.Print_Area" localSheetId="8">'ELV2'!$A$1:$G$32</definedName>
    <definedName name="_xlnm.Print_Area" localSheetId="5">'EQP1'!$A$1:$G$25</definedName>
    <definedName name="_xlnm.Print_Area" localSheetId="10">'EQP2'!$A$1:$G$30</definedName>
    <definedName name="_xlnm.Print_Area" localSheetId="7">'GAS2'!$A$1:$G$32</definedName>
    <definedName name="_xlnm.Print_Area" localSheetId="0">Template!$A$1:$J$28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5" l="1"/>
  <c r="I10" i="15"/>
  <c r="I9" i="15"/>
  <c r="I8" i="15"/>
  <c r="I7" i="15"/>
  <c r="J7" i="15" s="1"/>
  <c r="I6" i="15"/>
  <c r="I5" i="15"/>
  <c r="J21" i="1"/>
  <c r="E33" i="1"/>
  <c r="E34" i="1"/>
  <c r="E35" i="1"/>
  <c r="E36" i="1"/>
  <c r="E38" i="1" s="1"/>
  <c r="I24" i="1" s="1"/>
  <c r="E32" i="1"/>
  <c r="D37" i="1"/>
  <c r="J17" i="1" s="1"/>
  <c r="E30" i="1"/>
  <c r="J5" i="15" l="1"/>
  <c r="J6" i="15"/>
  <c r="J8" i="15"/>
  <c r="J9" i="15"/>
  <c r="J10" i="15"/>
  <c r="J11" i="15" s="1"/>
  <c r="I11" i="15"/>
  <c r="J16" i="1"/>
  <c r="J15" i="1"/>
  <c r="J20" i="1"/>
  <c r="J19" i="1"/>
  <c r="J18" i="1"/>
  <c r="F21" i="14"/>
  <c r="F22" i="14" s="1"/>
  <c r="F24" i="14" s="1"/>
  <c r="F21" i="12"/>
  <c r="F22" i="12" s="1"/>
  <c r="F24" i="12" s="1"/>
  <c r="F23" i="10"/>
  <c r="F24" i="10" s="1"/>
  <c r="F26" i="10" s="1"/>
  <c r="F23" i="8"/>
  <c r="F24" i="8" s="1"/>
  <c r="F26" i="8" s="1"/>
  <c r="F26" i="6"/>
  <c r="F27" i="6" s="1"/>
  <c r="F29" i="6" s="1"/>
  <c r="F17" i="13"/>
  <c r="F18" i="13" s="1"/>
  <c r="F20" i="13" s="1"/>
  <c r="F17" i="11"/>
  <c r="F18" i="11" s="1"/>
  <c r="F20" i="11" s="1"/>
  <c r="F19" i="9"/>
  <c r="F20" i="9" s="1"/>
  <c r="F22" i="9" s="1"/>
  <c r="F24" i="7"/>
  <c r="F25" i="7" s="1"/>
  <c r="F27" i="7" s="1"/>
  <c r="F19" i="14"/>
  <c r="G19" i="14" s="1"/>
  <c r="F15" i="13"/>
  <c r="G15" i="13" s="1"/>
  <c r="F19" i="12"/>
  <c r="G19" i="12" s="1"/>
  <c r="F15" i="11"/>
  <c r="G15" i="11" s="1"/>
  <c r="F20" i="10"/>
  <c r="G20" i="10" s="1"/>
  <c r="F19" i="10"/>
  <c r="G19" i="10" s="1"/>
  <c r="F21" i="10"/>
  <c r="G21" i="10" s="1"/>
  <c r="I12" i="15" l="1"/>
  <c r="I13" i="15" s="1"/>
  <c r="E20" i="15"/>
  <c r="F22" i="10"/>
  <c r="F20" i="14"/>
  <c r="F16" i="13"/>
  <c r="F20" i="12"/>
  <c r="F16" i="11"/>
  <c r="F17" i="9"/>
  <c r="G17" i="9" s="1"/>
  <c r="F16" i="9"/>
  <c r="G16" i="9" s="1"/>
  <c r="F15" i="9"/>
  <c r="G15" i="9" s="1"/>
  <c r="F16" i="8"/>
  <c r="G16" i="8" s="1"/>
  <c r="F21" i="8"/>
  <c r="G21" i="8" s="1"/>
  <c r="F18" i="8"/>
  <c r="G18" i="8" s="1"/>
  <c r="F17" i="8"/>
  <c r="G17" i="8" s="1"/>
  <c r="F19" i="8"/>
  <c r="G19" i="8" s="1"/>
  <c r="F14" i="8"/>
  <c r="F20" i="8"/>
  <c r="G20" i="8" s="1"/>
  <c r="F15" i="8"/>
  <c r="G15" i="8" s="1"/>
  <c r="F21" i="7"/>
  <c r="G21" i="7" s="1"/>
  <c r="F20" i="7"/>
  <c r="G20" i="7" s="1"/>
  <c r="F22" i="7"/>
  <c r="G22" i="7" s="1"/>
  <c r="F19" i="7"/>
  <c r="G19" i="7" s="1"/>
  <c r="F18" i="7"/>
  <c r="G18" i="7" s="1"/>
  <c r="F17" i="7"/>
  <c r="G17" i="7" s="1"/>
  <c r="F16" i="7"/>
  <c r="G16" i="7" s="1"/>
  <c r="F15" i="7"/>
  <c r="F23" i="7" s="1"/>
  <c r="E26" i="15" l="1"/>
  <c r="E25" i="15"/>
  <c r="E24" i="15"/>
  <c r="E23" i="15"/>
  <c r="E22" i="15"/>
  <c r="E28" i="15" s="1"/>
  <c r="I14" i="15" s="1"/>
  <c r="I15" i="15" s="1"/>
  <c r="G14" i="8"/>
  <c r="F22" i="8"/>
  <c r="F18" i="9"/>
  <c r="G15" i="7"/>
  <c r="F20" i="6" l="1"/>
  <c r="G20" i="6" s="1"/>
  <c r="F21" i="6"/>
  <c r="G21" i="6" s="1"/>
  <c r="F19" i="6"/>
  <c r="F23" i="6"/>
  <c r="G23" i="6" s="1"/>
  <c r="F24" i="6"/>
  <c r="G24" i="6" s="1"/>
  <c r="F22" i="6"/>
  <c r="G22" i="6" s="1"/>
  <c r="G14" i="4"/>
  <c r="G16" i="3"/>
  <c r="G15" i="3"/>
  <c r="G14" i="3"/>
  <c r="G21" i="2"/>
  <c r="G20" i="2"/>
  <c r="G19" i="2"/>
  <c r="G18" i="2"/>
  <c r="G17" i="2"/>
  <c r="G16" i="2"/>
  <c r="G15" i="2"/>
  <c r="G14" i="2"/>
  <c r="G19" i="6" l="1"/>
  <c r="F25" i="6"/>
  <c r="I17" i="1"/>
  <c r="I16" i="1"/>
  <c r="I18" i="1"/>
  <c r="I19" i="1"/>
  <c r="I20" i="1"/>
  <c r="I15" i="1"/>
  <c r="G14" i="5"/>
  <c r="I21" i="1" l="1"/>
  <c r="I22" i="1" l="1"/>
  <c r="I23" i="1" s="1"/>
  <c r="I25" i="1" s="1"/>
</calcChain>
</file>

<file path=xl/sharedStrings.xml><?xml version="1.0" encoding="utf-8"?>
<sst xmlns="http://schemas.openxmlformats.org/spreadsheetml/2006/main" count="452" uniqueCount="75">
  <si>
    <t>Sl.
 No</t>
  </si>
  <si>
    <t>Item Description</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</si>
  <si>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</si>
  <si>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</si>
  <si>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</si>
  <si>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Glass Sliding Door in TIR-2 &amp; TIR-3
*Size 1.8mt x 2.1mt.
*The door will be sliding.
”The material of door will be Glass.
*The door will be operate by sensor.
*The door movement will be easy and smooth.</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</si>
  <si>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</si>
  <si>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</si>
  <si>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Qty</t>
  </si>
  <si>
    <t>Unit</t>
  </si>
  <si>
    <t>Sqm</t>
  </si>
  <si>
    <t>Nos</t>
  </si>
  <si>
    <t xml:space="preserve">We are giving our lowest Quotation Rates of the items mentioned for the work of Design, Development </t>
  </si>
  <si>
    <t>&amp; Commisssioning on Turnkey Basis, the work of Establishment of State Organ Transplantation Centre</t>
  </si>
  <si>
    <t>in the 8th Floor, South West Block of Gandhi Hospital, Secunderabad.</t>
  </si>
  <si>
    <t>To</t>
  </si>
  <si>
    <t>The Executive Engineer,</t>
  </si>
  <si>
    <t>TSMSIDC, NIMS -SPL-Division,</t>
  </si>
  <si>
    <t>Narayanaguda, Hyderabad.</t>
  </si>
  <si>
    <t>Sir,</t>
  </si>
  <si>
    <t>Submission of Quotation - Request - Reg.</t>
  </si>
  <si>
    <t>Request for the early approoval for the above mentioned items.</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</si>
  <si>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</si>
  <si>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</si>
  <si>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</si>
  <si>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</si>
  <si>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</si>
  <si>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</si>
  <si>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</si>
  <si>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</si>
  <si>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Job</t>
  </si>
  <si>
    <t>Recording in counselling room</t>
  </si>
  <si>
    <t xml:space="preserve">Local Area Network (LAN) System   </t>
  </si>
  <si>
    <t xml:space="preserve">Supply, Transportation and installation of 20KVA / 312V DC on line UPS system </t>
  </si>
  <si>
    <t>Rate</t>
  </si>
  <si>
    <t>Amount</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</si>
  <si>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</si>
  <si>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Monitor Stand beside Bed in ICUs &amp; TIRs</t>
  </si>
  <si>
    <t xml:space="preserve">We are giving our lowest Quotation Rates of the items mentioned for the work of Design, Development &amp; Commisssioning on Turnkey Basis, </t>
  </si>
  <si>
    <t xml:space="preserve"> the work of Establishment of State Organ Transplantation Centre in the 8th Floor, South West Block of Gandhi Hospital, Secunderabad.</t>
  </si>
  <si>
    <t>Specification of the item</t>
  </si>
  <si>
    <t>UOM</t>
  </si>
  <si>
    <t>Quantity</t>
  </si>
  <si>
    <t>Rate (Rs.)</t>
  </si>
  <si>
    <t>Amount (Rs.)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</si>
  <si>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</si>
  <si>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r>
      <t>Supply and installation of Under-deck Thermocol insulation sheets of 40 mm thick having more than 30 Kg/m</t>
    </r>
    <r>
      <rPr>
        <vertAlign val="superscript"/>
        <sz val="10"/>
        <color indexed="8"/>
        <rFont val="Times New Roman"/>
        <family val="1"/>
      </rPr>
      <t>3</t>
    </r>
    <r>
      <rPr>
        <sz val="10"/>
        <color indexed="8"/>
        <rFont val="Times New Roman"/>
        <family val="1"/>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</si>
  <si>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0"/>
        <color indexed="8"/>
        <rFont val="Times New Roman"/>
        <family val="1"/>
      </rPr>
      <t>2</t>
    </r>
    <r>
      <rPr>
        <sz val="10"/>
        <color indexed="8"/>
        <rFont val="Times New Roman"/>
        <family val="1"/>
      </rPr>
      <t>, initial setting time not more than 40 minutes and offer a 25 minutes working time, The surface should be walkabe after 30 min of laying. (ICUs)</t>
    </r>
  </si>
  <si>
    <t>AMC Amount</t>
  </si>
  <si>
    <t>Yearly Maintanance Charges post warranty period for 5 years(6th to 10th year) @8, 8,8, 9, 9 % respectively.</t>
  </si>
  <si>
    <r>
      <t>Annual Maintanance Charges for 5 years from 6</t>
    </r>
    <r>
      <rPr>
        <vertAlign val="superscript"/>
        <sz val="11"/>
        <color theme="1"/>
        <rFont val="Times New Roman"/>
        <family val="1"/>
      </rPr>
      <t>th</t>
    </r>
    <r>
      <rPr>
        <sz val="11"/>
        <color theme="1"/>
        <rFont val="Times New Roman"/>
        <family val="1"/>
      </rPr>
      <t xml:space="preserve"> to 10</t>
    </r>
    <r>
      <rPr>
        <vertAlign val="superscript"/>
        <sz val="11"/>
        <color theme="1"/>
        <rFont val="Times New Roman"/>
        <family val="1"/>
      </rPr>
      <t>th</t>
    </r>
    <r>
      <rPr>
        <sz val="11"/>
        <color theme="1"/>
        <rFont val="Times New Roman"/>
        <family val="1"/>
      </rPr>
      <t xml:space="preserve"> year @8% each year.</t>
    </r>
  </si>
  <si>
    <t>Total Amount</t>
  </si>
  <si>
    <t>Total Amount:</t>
  </si>
  <si>
    <t>GST @ 18%</t>
  </si>
  <si>
    <t>Total Amount excluding AMC</t>
  </si>
  <si>
    <t>AMC Amount as per Annexure-1</t>
  </si>
  <si>
    <t>Total Amount including AMC</t>
  </si>
  <si>
    <t>S.No</t>
  </si>
  <si>
    <t>Year</t>
  </si>
  <si>
    <t>AMC %</t>
  </si>
  <si>
    <t>Base Price</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</si>
  <si>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</si>
  <si>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</si>
  <si>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</si>
  <si>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</si>
  <si>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</si>
  <si>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</si>
  <si>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AMC Amount for 5 Years</t>
  </si>
  <si>
    <t>AMC Amount as per below table</t>
  </si>
  <si>
    <t>Total Amount excluding CAMC</t>
  </si>
  <si>
    <t>CAMC Amount as per below table</t>
  </si>
  <si>
    <t>Total Amount including CAMC</t>
  </si>
  <si>
    <t>CAMC Amount for 5 Years</t>
  </si>
  <si>
    <t>Comprehensive Annual Maintanance Charges post warranty period for 5 years(6th to 10th year) @8, 8,8, 9, 9 % respectively.</t>
  </si>
  <si>
    <t>CAMC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</si>
</sst>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9" x14ac:knownFonts="1">
    <font>
      <sz val="11"/>
      <color theme="1"/>
      <name val="Calibri"/>
      <family val="2"/>
      <scheme val="minor"/>
    </font>
    <font>
      <sz val="11"/>
      <color theme="1"/>
      <name val="Calibri"/>
      <family val="2"/>
      <scheme val="minor"/>
    </font>
    <font>
      <b/>
      <sz val="11"/>
      <color theme="1"/>
      <name val="Arial"/>
      <family val="2"/>
    </font>
    <font>
      <b/>
      <sz val="14"/>
      <color theme="1"/>
      <name val="Arial"/>
      <family val="2"/>
    </font>
    <font>
      <sz val="12"/>
      <color theme="1"/>
      <name val="Arial"/>
      <family val="2"/>
    </font>
    <font>
      <sz val="11"/>
      <color theme="1"/>
      <name val="Arial"/>
      <family val="2"/>
    </font>
    <font>
      <vertAlign val="superscript"/>
      <sz val="11"/>
      <color indexed="8"/>
      <name val="Arial"/>
      <family val="2"/>
    </font>
    <font>
      <sz val="11"/>
      <color indexed="8"/>
      <name val="Arial"/>
      <family val="2"/>
    </font>
    <font>
      <sz val="11"/>
      <name val="Arial"/>
      <family val="2"/>
    </font>
    <font>
      <b/>
      <sz val="12"/>
      <color rgb="FF000000"/>
      <name val="Arial"/>
      <family val="2"/>
    </font>
    <font>
      <sz val="10"/>
      <name val="Arial"/>
      <family val="2"/>
    </font>
    <font>
      <sz val="11"/>
      <color rgb="FF000000"/>
      <name val="Arial"/>
      <family val="2"/>
    </font>
    <font>
      <b/>
      <sz val="11"/>
      <color rgb="FF000000"/>
      <name val="Arial"/>
      <family val="2"/>
    </font>
    <font>
      <b/>
      <sz val="10"/>
      <name val="Arial"/>
      <family val="2"/>
    </font>
    <font>
      <sz val="11"/>
      <color theme="1"/>
      <name val="Times New Roman"/>
      <family val="1"/>
    </font>
    <font>
      <b/>
      <sz val="11"/>
      <color rgb="FF000000"/>
      <name val="Times New Roman"/>
      <family val="1"/>
    </font>
    <font>
      <sz val="11"/>
      <color rgb="FF000000"/>
      <name val="Times New Roman"/>
      <family val="1"/>
    </font>
    <font>
      <b/>
      <sz val="11"/>
      <color theme="1"/>
      <name val="Times New Roman"/>
      <family val="1"/>
    </font>
    <font>
      <b/>
      <sz val="12"/>
      <color rgb="FF000000"/>
      <name val="Times New Roman"/>
      <family val="1"/>
    </font>
    <font>
      <sz val="10"/>
      <color theme="1"/>
      <name val="Times New Roman"/>
      <family val="1"/>
    </font>
    <font>
      <vertAlign val="superscript"/>
      <sz val="10"/>
      <color indexed="8"/>
      <name val="Times New Roman"/>
      <family val="1"/>
    </font>
    <font>
      <sz val="10"/>
      <color indexed="8"/>
      <name val="Times New Roman"/>
      <family val="1"/>
    </font>
    <font>
      <sz val="11"/>
      <name val="Times New Roman"/>
      <family val="1"/>
    </font>
    <font>
      <sz val="10"/>
      <name val="Times New Roman"/>
      <family val="1"/>
    </font>
    <font>
      <b/>
      <sz val="10"/>
      <name val="Times New Roman"/>
      <family val="1"/>
    </font>
    <font>
      <vertAlign val="superscript"/>
      <sz val="11"/>
      <color theme="1"/>
      <name val="Times New Roman"/>
      <family val="1"/>
    </font>
    <font>
      <b/>
      <sz val="12"/>
      <color theme="1"/>
      <name val="Arial"/>
      <family val="2"/>
    </font>
    <font>
      <sz val="10"/>
      <color theme="1"/>
      <name val="Arial"/>
      <family val="2"/>
    </font>
    <font>
      <vertAlign val="superscript"/>
      <sz val="11"/>
      <color theme="1"/>
      <name val="Calibri"/>
      <family val="2"/>
      <scheme val="minor"/>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43" fontId="1" fillId="0" borderId="0" applyFont="0" applyFill="0" applyBorder="0" applyAlignment="0" applyProtection="0"/>
    <xf numFmtId="0" fontId="1" fillId="0" borderId="0"/>
    <xf numFmtId="0" fontId="10" fillId="0" borderId="0"/>
  </cellStyleXfs>
  <cellXfs count="131">
    <xf numFmtId="0" fontId="0" fillId="0" borderId="0" xfId="0"/>
    <xf numFmtId="0" fontId="2"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center" vertical="center"/>
    </xf>
    <xf numFmtId="0" fontId="8" fillId="0" borderId="3" xfId="0" applyFont="1"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center" vertical="center"/>
    </xf>
    <xf numFmtId="2" fontId="10" fillId="2" borderId="1" xfId="2" applyNumberFormat="1" applyFont="1" applyFill="1" applyBorder="1" applyAlignment="1">
      <alignment horizontal="center" vertical="center" wrapText="1"/>
    </xf>
    <xf numFmtId="0" fontId="10" fillId="2" borderId="1" xfId="2" applyFont="1" applyFill="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xf numFmtId="0" fontId="11"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2" fontId="8" fillId="2" borderId="1" xfId="2"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0" fontId="5" fillId="0" borderId="6"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3" xfId="3" applyFont="1" applyBorder="1" applyAlignment="1">
      <alignment horizontal="left" vertical="center" wrapText="1"/>
    </xf>
    <xf numFmtId="1" fontId="10" fillId="2" borderId="1" xfId="2" applyNumberFormat="1" applyFont="1" applyFill="1" applyBorder="1" applyAlignment="1">
      <alignment horizontal="center" vertical="center" wrapText="1"/>
    </xf>
    <xf numFmtId="0" fontId="9" fillId="0" borderId="1" xfId="0" applyFont="1" applyBorder="1" applyAlignment="1">
      <alignment horizontal="center" vertical="center" wrapText="1"/>
    </xf>
    <xf numFmtId="164" fontId="13" fillId="2" borderId="1" xfId="1" applyNumberFormat="1" applyFont="1" applyFill="1" applyBorder="1" applyAlignment="1">
      <alignment horizontal="center" vertical="center" wrapText="1"/>
    </xf>
    <xf numFmtId="0" fontId="3" fillId="0" borderId="0" xfId="0" applyFont="1" applyAlignment="1">
      <alignment vertical="center" wrapText="1"/>
    </xf>
    <xf numFmtId="0" fontId="14" fillId="0" borderId="0" xfId="0" applyFont="1"/>
    <xf numFmtId="0" fontId="15"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vertical="center"/>
    </xf>
    <xf numFmtId="0" fontId="16" fillId="0" borderId="0" xfId="0" applyFont="1" applyAlignment="1">
      <alignment horizontal="left"/>
    </xf>
    <xf numFmtId="0" fontId="22" fillId="2" borderId="0" xfId="2" applyFont="1" applyFill="1" applyAlignment="1">
      <alignment horizontal="center" vertical="center" wrapText="1"/>
    </xf>
    <xf numFmtId="2" fontId="22" fillId="2" borderId="0" xfId="2" applyNumberFormat="1" applyFont="1" applyFill="1" applyAlignment="1">
      <alignment horizontal="center" vertical="center" wrapText="1"/>
    </xf>
    <xf numFmtId="1" fontId="23" fillId="2" borderId="0" xfId="2" applyNumberFormat="1" applyFont="1" applyFill="1" applyAlignment="1">
      <alignment horizontal="center" vertical="center" wrapText="1"/>
    </xf>
    <xf numFmtId="164" fontId="24" fillId="2" borderId="0" xfId="1" applyNumberFormat="1" applyFont="1" applyFill="1" applyBorder="1" applyAlignment="1">
      <alignment horizontal="center" vertical="center" wrapText="1"/>
    </xf>
    <xf numFmtId="0" fontId="19" fillId="0" borderId="0" xfId="0" applyFont="1" applyAlignment="1">
      <alignment horizontal="left" vertical="center" wrapText="1"/>
    </xf>
    <xf numFmtId="0" fontId="23" fillId="0" borderId="0" xfId="0" applyFont="1" applyAlignment="1">
      <alignment horizontal="left" vertical="center" wrapText="1"/>
    </xf>
    <xf numFmtId="0" fontId="14" fillId="0" borderId="7" xfId="0" applyFont="1" applyBorder="1" applyAlignment="1">
      <alignment horizontal="center" vertical="center"/>
    </xf>
    <xf numFmtId="0" fontId="22" fillId="2" borderId="8" xfId="2" applyFont="1" applyFill="1" applyBorder="1" applyAlignment="1">
      <alignment horizontal="center" vertical="center" wrapText="1"/>
    </xf>
    <xf numFmtId="2" fontId="22" fillId="2" borderId="8" xfId="2" applyNumberFormat="1" applyFont="1" applyFill="1" applyBorder="1" applyAlignment="1">
      <alignment horizontal="center" vertical="center" wrapText="1"/>
    </xf>
    <xf numFmtId="1" fontId="23" fillId="2" borderId="8" xfId="2" applyNumberFormat="1" applyFont="1" applyFill="1" applyBorder="1" applyAlignment="1">
      <alignment horizontal="center" vertical="center" wrapText="1"/>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9" fillId="0" borderId="16" xfId="0" applyFont="1" applyBorder="1" applyAlignment="1">
      <alignment horizontal="left" vertical="center" wrapText="1"/>
    </xf>
    <xf numFmtId="0" fontId="22" fillId="2" borderId="16" xfId="2" applyFont="1" applyFill="1" applyBorder="1" applyAlignment="1">
      <alignment horizontal="center" vertical="center" wrapText="1"/>
    </xf>
    <xf numFmtId="2" fontId="22" fillId="2" borderId="16" xfId="2" applyNumberFormat="1" applyFont="1" applyFill="1" applyBorder="1" applyAlignment="1">
      <alignment horizontal="center" vertical="center" wrapText="1"/>
    </xf>
    <xf numFmtId="1" fontId="23" fillId="2" borderId="16" xfId="2" applyNumberFormat="1" applyFont="1" applyFill="1" applyBorder="1" applyAlignment="1">
      <alignment horizontal="center" vertical="center" wrapText="1"/>
    </xf>
    <xf numFmtId="164" fontId="24" fillId="2" borderId="16" xfId="1" applyNumberFormat="1" applyFont="1" applyFill="1" applyBorder="1" applyAlignment="1">
      <alignment horizontal="center" vertical="center" wrapText="1"/>
    </xf>
    <xf numFmtId="164" fontId="14" fillId="0" borderId="14" xfId="0" applyNumberFormat="1" applyFont="1" applyBorder="1" applyAlignment="1">
      <alignment horizontal="right" vertical="center"/>
    </xf>
    <xf numFmtId="164" fontId="14" fillId="0" borderId="17" xfId="0" applyNumberFormat="1" applyFont="1" applyBorder="1" applyAlignment="1">
      <alignment horizontal="right" vertical="center"/>
    </xf>
    <xf numFmtId="164" fontId="5" fillId="0" borderId="1" xfId="0" applyNumberFormat="1" applyFont="1" applyBorder="1" applyAlignment="1">
      <alignment vertical="center"/>
    </xf>
    <xf numFmtId="0" fontId="5" fillId="0" borderId="1" xfId="0" applyFont="1" applyBorder="1"/>
    <xf numFmtId="0" fontId="14" fillId="0" borderId="7" xfId="0" applyFont="1" applyBorder="1"/>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16" xfId="0" applyFont="1" applyBorder="1" applyAlignment="1">
      <alignment horizontal="left" vertical="center" wrapText="1"/>
    </xf>
    <xf numFmtId="164" fontId="24" fillId="2" borderId="12" xfId="1" applyNumberFormat="1" applyFont="1" applyFill="1" applyBorder="1" applyAlignment="1">
      <alignment horizontal="center" vertical="center" wrapText="1"/>
    </xf>
    <xf numFmtId="164" fontId="27" fillId="0" borderId="1" xfId="0" applyNumberFormat="1" applyFont="1" applyBorder="1" applyAlignment="1">
      <alignment vertical="center"/>
    </xf>
    <xf numFmtId="1" fontId="10" fillId="2" borderId="9" xfId="2" applyNumberFormat="1" applyFont="1" applyFill="1" applyBorder="1" applyAlignment="1">
      <alignment horizontal="center" vertical="center" wrapText="1"/>
    </xf>
    <xf numFmtId="0" fontId="5" fillId="0" borderId="1" xfId="3" applyFont="1" applyBorder="1" applyAlignment="1">
      <alignment horizontal="left" vertical="center" wrapText="1"/>
    </xf>
    <xf numFmtId="0" fontId="14" fillId="0" borderId="11" xfId="0" applyFont="1" applyBorder="1" applyAlignment="1">
      <alignment horizontal="center" vertical="center"/>
    </xf>
    <xf numFmtId="2" fontId="22" fillId="2" borderId="12" xfId="2" applyNumberFormat="1" applyFont="1" applyFill="1" applyBorder="1" applyAlignment="1">
      <alignment horizontal="center" vertical="center" wrapText="1"/>
    </xf>
    <xf numFmtId="164" fontId="14" fillId="0" borderId="13" xfId="0" applyNumberFormat="1" applyFont="1" applyBorder="1" applyAlignment="1">
      <alignment horizontal="right" vertical="center"/>
    </xf>
    <xf numFmtId="0" fontId="14" fillId="0" borderId="8" xfId="0" applyFont="1" applyBorder="1" applyAlignment="1">
      <alignment horizontal="left" vertical="center" wrapText="1"/>
    </xf>
    <xf numFmtId="164" fontId="24" fillId="2" borderId="8" xfId="1" applyNumberFormat="1" applyFont="1" applyFill="1" applyBorder="1" applyAlignment="1">
      <alignment horizontal="center" vertical="center" wrapText="1"/>
    </xf>
    <xf numFmtId="164" fontId="14" fillId="0" borderId="9" xfId="0" applyNumberFormat="1" applyFont="1" applyBorder="1" applyAlignment="1">
      <alignment horizontal="right" vertical="center"/>
    </xf>
    <xf numFmtId="0" fontId="23" fillId="2" borderId="12" xfId="2" applyFont="1" applyFill="1" applyBorder="1" applyAlignment="1">
      <alignment horizontal="center" vertical="center" wrapText="1"/>
    </xf>
    <xf numFmtId="2" fontId="23" fillId="2" borderId="12" xfId="2" applyNumberFormat="1" applyFont="1" applyFill="1" applyBorder="1" applyAlignment="1">
      <alignment horizontal="center" vertical="center" wrapText="1"/>
    </xf>
    <xf numFmtId="1" fontId="23" fillId="2" borderId="12" xfId="2" applyNumberFormat="1" applyFont="1" applyFill="1" applyBorder="1" applyAlignment="1">
      <alignment horizontal="center" vertical="center" wrapText="1"/>
    </xf>
    <xf numFmtId="0" fontId="23" fillId="2" borderId="0" xfId="2" applyFont="1" applyFill="1" applyAlignment="1">
      <alignment horizontal="center" vertical="center" wrapText="1"/>
    </xf>
    <xf numFmtId="2" fontId="23" fillId="2" borderId="0" xfId="2" applyNumberFormat="1" applyFont="1" applyFill="1" applyAlignment="1">
      <alignment horizontal="center" vertical="center" wrapText="1"/>
    </xf>
    <xf numFmtId="0" fontId="23" fillId="2" borderId="16" xfId="2" applyFont="1" applyFill="1" applyBorder="1" applyAlignment="1">
      <alignment horizontal="center" vertical="center" wrapText="1"/>
    </xf>
    <xf numFmtId="2" fontId="23" fillId="2" borderId="16" xfId="2" applyNumberFormat="1" applyFont="1" applyFill="1" applyBorder="1" applyAlignment="1">
      <alignment horizontal="center" vertical="center" wrapText="1"/>
    </xf>
    <xf numFmtId="0" fontId="22" fillId="0" borderId="12" xfId="0" applyFont="1" applyBorder="1" applyAlignment="1">
      <alignment horizontal="left" vertical="center" wrapText="1"/>
    </xf>
    <xf numFmtId="0" fontId="14" fillId="0" borderId="0" xfId="3" applyFont="1" applyAlignment="1">
      <alignment horizontal="left" vertical="center" wrapText="1"/>
    </xf>
    <xf numFmtId="0" fontId="22" fillId="0" borderId="16" xfId="0" applyFont="1" applyBorder="1" applyAlignment="1">
      <alignment horizontal="left" vertical="center" wrapText="1"/>
    </xf>
    <xf numFmtId="1" fontId="5" fillId="0" borderId="0" xfId="0" applyNumberFormat="1" applyFont="1"/>
    <xf numFmtId="0" fontId="0" fillId="0" borderId="1" xfId="0" applyBorder="1" applyAlignment="1">
      <alignment horizontal="center" vertical="center"/>
    </xf>
    <xf numFmtId="0" fontId="5" fillId="0" borderId="1" xfId="0" applyFont="1" applyBorder="1" applyAlignment="1">
      <alignment horizontal="right" vertical="center"/>
    </xf>
    <xf numFmtId="164" fontId="5" fillId="0" borderId="1" xfId="1" applyNumberFormat="1" applyFont="1" applyBorder="1" applyAlignment="1">
      <alignment horizontal="right" vertical="center"/>
    </xf>
    <xf numFmtId="164" fontId="2" fillId="0" borderId="1" xfId="0" applyNumberFormat="1" applyFont="1" applyBorder="1"/>
    <xf numFmtId="164" fontId="26" fillId="0" borderId="1" xfId="0" applyNumberFormat="1" applyFont="1" applyBorder="1"/>
    <xf numFmtId="164" fontId="13" fillId="2" borderId="7" xfId="1" applyNumberFormat="1" applyFont="1" applyFill="1" applyBorder="1" applyAlignment="1">
      <alignment vertical="center" wrapText="1"/>
    </xf>
    <xf numFmtId="164" fontId="2" fillId="0" borderId="7" xfId="0" applyNumberFormat="1" applyFont="1" applyBorder="1"/>
    <xf numFmtId="164" fontId="26" fillId="0" borderId="7" xfId="0" applyNumberFormat="1" applyFont="1" applyBorder="1"/>
    <xf numFmtId="164" fontId="13" fillId="2" borderId="1" xfId="1" applyNumberFormat="1" applyFont="1" applyFill="1" applyBorder="1" applyAlignment="1">
      <alignment vertical="center" wrapText="1"/>
    </xf>
    <xf numFmtId="0" fontId="2" fillId="0" borderId="1" xfId="0" applyFont="1" applyBorder="1"/>
    <xf numFmtId="164" fontId="2" fillId="0" borderId="1" xfId="1" applyNumberFormat="1" applyFont="1" applyBorder="1" applyAlignment="1">
      <alignment horizontal="right" vertical="center"/>
    </xf>
    <xf numFmtId="164" fontId="2" fillId="0" borderId="1" xfId="0" applyNumberFormat="1" applyFont="1" applyBorder="1" applyAlignment="1">
      <alignment horizontal="right" vertical="center"/>
    </xf>
    <xf numFmtId="0" fontId="5" fillId="0" borderId="1" xfId="0" applyFont="1" applyBorder="1" applyAlignment="1">
      <alignment horizontal="center" vertical="center"/>
    </xf>
    <xf numFmtId="0" fontId="5" fillId="0" borderId="1" xfId="0" applyFont="1" applyBorder="1" applyAlignment="1">
      <alignment horizontal="right" vertical="center"/>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8" fillId="0" borderId="1" xfId="0" applyFont="1" applyBorder="1" applyAlignment="1">
      <alignment horizontal="right" vertical="center" wrapText="1"/>
    </xf>
    <xf numFmtId="0" fontId="2"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164" fontId="2" fillId="0" borderId="1" xfId="0" applyNumberFormat="1" applyFont="1" applyBorder="1" applyAlignment="1">
      <alignment horizontal="center"/>
    </xf>
    <xf numFmtId="164" fontId="26" fillId="0" borderId="1" xfId="0" applyNumberFormat="1" applyFont="1" applyBorder="1" applyAlignment="1">
      <alignment horizontal="center"/>
    </xf>
    <xf numFmtId="164" fontId="2" fillId="0" borderId="7" xfId="0" applyNumberFormat="1" applyFont="1" applyBorder="1" applyAlignment="1">
      <alignment horizontal="center"/>
    </xf>
    <xf numFmtId="0" fontId="2" fillId="0" borderId="9" xfId="0" applyFont="1" applyBorder="1" applyAlignment="1">
      <alignment horizontal="center"/>
    </xf>
    <xf numFmtId="164" fontId="13" fillId="2" borderId="7" xfId="1" applyNumberFormat="1" applyFont="1" applyFill="1" applyBorder="1" applyAlignment="1">
      <alignment horizontal="center" vertical="center" wrapText="1"/>
    </xf>
    <xf numFmtId="164" fontId="13" fillId="2" borderId="9" xfId="1" applyNumberFormat="1" applyFont="1" applyFill="1" applyBorder="1" applyAlignment="1">
      <alignment horizontal="center" vertical="center" wrapText="1"/>
    </xf>
    <xf numFmtId="0" fontId="12" fillId="0" borderId="13" xfId="0" applyFont="1" applyBorder="1" applyAlignment="1">
      <alignment horizontal="center" vertical="center"/>
    </xf>
    <xf numFmtId="0" fontId="12" fillId="0" borderId="17" xfId="0" applyFont="1" applyBorder="1" applyAlignment="1">
      <alignment horizontal="center" vertical="center"/>
    </xf>
    <xf numFmtId="0" fontId="17" fillId="0" borderId="11"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6" xfId="0" applyFont="1" applyBorder="1" applyAlignment="1">
      <alignment horizontal="center" vertical="center" wrapText="1"/>
    </xf>
    <xf numFmtId="0" fontId="15" fillId="0" borderId="12" xfId="0" applyFont="1" applyBorder="1" applyAlignment="1">
      <alignment horizontal="center" vertical="center"/>
    </xf>
    <xf numFmtId="0" fontId="15" fillId="0" borderId="16" xfId="0" applyFont="1" applyBorder="1" applyAlignment="1">
      <alignment horizontal="center" vertical="center"/>
    </xf>
    <xf numFmtId="0" fontId="18" fillId="0" borderId="12" xfId="0" applyFont="1" applyBorder="1" applyAlignment="1">
      <alignment horizontal="center" vertical="center"/>
    </xf>
    <xf numFmtId="0" fontId="18" fillId="0" borderId="16" xfId="0" applyFont="1" applyBorder="1" applyAlignment="1">
      <alignment horizontal="center" vertical="center"/>
    </xf>
    <xf numFmtId="0" fontId="18" fillId="0" borderId="12"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7" xfId="0" applyFont="1" applyBorder="1" applyAlignment="1">
      <alignment horizontal="center" vertical="center" wrapText="1"/>
    </xf>
    <xf numFmtId="0" fontId="22" fillId="0" borderId="8" xfId="0" applyFont="1" applyBorder="1" applyAlignment="1">
      <alignment horizontal="right" vertical="center" wrapText="1"/>
    </xf>
    <xf numFmtId="164" fontId="17" fillId="0" borderId="8" xfId="0" applyNumberFormat="1" applyFont="1" applyBorder="1" applyAlignment="1">
      <alignment horizontal="center"/>
    </xf>
    <xf numFmtId="0" fontId="17" fillId="0" borderId="9" xfId="0" applyFont="1" applyBorder="1" applyAlignment="1">
      <alignment horizontal="center"/>
    </xf>
  </cellXfs>
  <cellStyles count="4">
    <cellStyle name="Comma" xfId="1" builtinId="3"/>
    <cellStyle name="Excel Built-in Normal 1" xfId="3" xr:uid="{BAF1AB12-2816-461A-910E-4FC94B1239C6}"/>
    <cellStyle name="Normal" xfId="0" builtinId="0"/>
    <cellStyle name="Normal 55" xfId="2" xr:uid="{A65D1729-C39B-4D48-A828-F67AA895F0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155E4-F5B0-4E47-B961-FB9EE7293E89}">
  <dimension ref="A3:K28"/>
  <sheetViews>
    <sheetView tabSelected="1" zoomScaleNormal="100" zoomScaleSheetLayoutView="81" workbookViewId="0">
      <selection activeCell="N19" sqref="N19"/>
    </sheetView>
  </sheetViews>
  <sheetFormatPr defaultRowHeight="13.8" x14ac:dyDescent="0.25"/>
  <cols>
    <col min="1" max="1" width="6.5546875" style="12" customWidth="1"/>
    <col min="2" max="2" width="9.44140625" style="12" customWidth="1"/>
    <col min="3" max="3" width="14.77734375" style="12" customWidth="1"/>
    <col min="4" max="4" width="21.33203125" style="12" customWidth="1"/>
    <col min="5" max="5" width="21.109375" style="12" customWidth="1"/>
    <col min="6" max="8" width="10" style="12" customWidth="1"/>
    <col min="9" max="9" width="12.44140625" style="12" customWidth="1"/>
    <col min="10" max="10" width="14.21875" style="12" customWidth="1"/>
    <col min="11" max="11" width="10.44140625" style="12" bestFit="1" customWidth="1"/>
    <col min="12" max="16384" width="8.88671875" style="12"/>
  </cols>
  <sheetData>
    <row r="3" spans="1:11" ht="14.4" customHeight="1" x14ac:dyDescent="0.25">
      <c r="A3" s="96" t="s">
        <v>0</v>
      </c>
      <c r="B3" s="97" t="s">
        <v>1</v>
      </c>
      <c r="C3" s="98"/>
      <c r="D3" s="98"/>
      <c r="E3" s="99"/>
      <c r="F3" s="103" t="s">
        <v>8</v>
      </c>
      <c r="G3" s="105" t="s">
        <v>9</v>
      </c>
      <c r="H3" s="106" t="s">
        <v>34</v>
      </c>
      <c r="I3" s="107" t="s">
        <v>35</v>
      </c>
      <c r="J3" s="96" t="s">
        <v>72</v>
      </c>
    </row>
    <row r="4" spans="1:11" ht="13.8" customHeight="1" x14ac:dyDescent="0.25">
      <c r="A4" s="96"/>
      <c r="B4" s="100"/>
      <c r="C4" s="101"/>
      <c r="D4" s="101"/>
      <c r="E4" s="102"/>
      <c r="F4" s="104"/>
      <c r="G4" s="105" t="s">
        <v>9</v>
      </c>
      <c r="H4" s="106"/>
      <c r="I4" s="107"/>
      <c r="J4" s="96"/>
    </row>
    <row r="5" spans="1:11" ht="79.2" customHeight="1" x14ac:dyDescent="0.25">
      <c r="A5" s="5">
        <v>1</v>
      </c>
      <c r="B5" s="92" t="s">
        <v>2</v>
      </c>
      <c r="C5" s="93"/>
      <c r="D5" s="93"/>
      <c r="E5" s="94"/>
      <c r="F5" s="16">
        <v>262.74</v>
      </c>
      <c r="G5" s="17" t="s">
        <v>10</v>
      </c>
      <c r="H5" s="23">
        <v>859.32203389830511</v>
      </c>
      <c r="I5" s="25">
        <f>F5*H5</f>
        <v>225778.27118644069</v>
      </c>
      <c r="J5" s="51">
        <f>(I5*$D$27)/100</f>
        <v>94826.873898305086</v>
      </c>
      <c r="K5" s="77"/>
    </row>
    <row r="6" spans="1:11" ht="80.400000000000006" customHeight="1" x14ac:dyDescent="0.25">
      <c r="A6" s="5">
        <v>2</v>
      </c>
      <c r="B6" s="92" t="s">
        <v>3</v>
      </c>
      <c r="C6" s="93"/>
      <c r="D6" s="93"/>
      <c r="E6" s="94"/>
      <c r="F6" s="16">
        <v>725.55</v>
      </c>
      <c r="G6" s="17" t="s">
        <v>10</v>
      </c>
      <c r="H6" s="23">
        <v>1237.2881355932204</v>
      </c>
      <c r="I6" s="25">
        <f>F6*H6</f>
        <v>897714.40677966108</v>
      </c>
      <c r="J6" s="51">
        <f t="shared" ref="J6:J10" si="0">(I6*$D$27)/100</f>
        <v>377040.05084745766</v>
      </c>
      <c r="K6" s="77"/>
    </row>
    <row r="7" spans="1:11" ht="160.19999999999999" customHeight="1" x14ac:dyDescent="0.25">
      <c r="A7" s="5">
        <v>3</v>
      </c>
      <c r="B7" s="92" t="s">
        <v>4</v>
      </c>
      <c r="C7" s="93"/>
      <c r="D7" s="93"/>
      <c r="E7" s="94"/>
      <c r="F7" s="16">
        <v>119.38500000000001</v>
      </c>
      <c r="G7" s="17" t="s">
        <v>10</v>
      </c>
      <c r="H7" s="23">
        <v>3953.3898305084749</v>
      </c>
      <c r="I7" s="25">
        <f>F7*H7</f>
        <v>471975.44491525431</v>
      </c>
      <c r="J7" s="51">
        <f t="shared" si="0"/>
        <v>198229.6868644068</v>
      </c>
      <c r="K7" s="77"/>
    </row>
    <row r="8" spans="1:11" ht="90.6" customHeight="1" x14ac:dyDescent="0.25">
      <c r="A8" s="5">
        <v>4</v>
      </c>
      <c r="B8" s="92" t="s">
        <v>5</v>
      </c>
      <c r="C8" s="93"/>
      <c r="D8" s="93"/>
      <c r="E8" s="94"/>
      <c r="F8" s="16">
        <v>2</v>
      </c>
      <c r="G8" s="17" t="s">
        <v>11</v>
      </c>
      <c r="H8" s="23">
        <v>229047.45762711865</v>
      </c>
      <c r="I8" s="25">
        <f t="shared" ref="I8:I10" si="1">F8*H8</f>
        <v>458094.9152542373</v>
      </c>
      <c r="J8" s="51">
        <f t="shared" si="0"/>
        <v>192399.86440677967</v>
      </c>
      <c r="K8" s="77"/>
    </row>
    <row r="9" spans="1:11" ht="33.6" customHeight="1" x14ac:dyDescent="0.25">
      <c r="A9" s="5">
        <v>5</v>
      </c>
      <c r="B9" s="92" t="s">
        <v>6</v>
      </c>
      <c r="C9" s="93"/>
      <c r="D9" s="93"/>
      <c r="E9" s="94"/>
      <c r="F9" s="16">
        <v>16</v>
      </c>
      <c r="G9" s="17" t="s">
        <v>10</v>
      </c>
      <c r="H9" s="23">
        <v>3084.7457627118647</v>
      </c>
      <c r="I9" s="25">
        <f t="shared" si="1"/>
        <v>49355.932203389835</v>
      </c>
      <c r="J9" s="51">
        <f t="shared" si="0"/>
        <v>20729.491525423731</v>
      </c>
      <c r="K9" s="77"/>
    </row>
    <row r="10" spans="1:11" ht="93" customHeight="1" x14ac:dyDescent="0.25">
      <c r="A10" s="5">
        <v>6</v>
      </c>
      <c r="B10" s="92" t="s">
        <v>7</v>
      </c>
      <c r="C10" s="93"/>
      <c r="D10" s="93"/>
      <c r="E10" s="94"/>
      <c r="F10" s="16">
        <v>1</v>
      </c>
      <c r="G10" s="17" t="s">
        <v>11</v>
      </c>
      <c r="H10" s="23">
        <v>71299.152542372889</v>
      </c>
      <c r="I10" s="25">
        <f t="shared" si="1"/>
        <v>71299.152542372889</v>
      </c>
      <c r="J10" s="51">
        <f t="shared" si="0"/>
        <v>29945.644067796613</v>
      </c>
      <c r="K10" s="77"/>
    </row>
    <row r="11" spans="1:11" ht="19.95" customHeight="1" x14ac:dyDescent="0.25">
      <c r="A11" s="5"/>
      <c r="B11" s="95" t="s">
        <v>51</v>
      </c>
      <c r="C11" s="95"/>
      <c r="D11" s="95"/>
      <c r="E11" s="95"/>
      <c r="F11" s="95"/>
      <c r="G11" s="95"/>
      <c r="H11" s="95"/>
      <c r="I11" s="83">
        <f>SUM(I5:I10)</f>
        <v>2174218.1228813562</v>
      </c>
      <c r="J11" s="86">
        <f>SUM(J5:J10)</f>
        <v>913171.61161016952</v>
      </c>
    </row>
    <row r="12" spans="1:11" ht="19.95" customHeight="1" x14ac:dyDescent="0.25">
      <c r="A12" s="5"/>
      <c r="B12" s="95" t="s">
        <v>53</v>
      </c>
      <c r="C12" s="95"/>
      <c r="D12" s="95"/>
      <c r="E12" s="95"/>
      <c r="F12" s="95"/>
      <c r="G12" s="95"/>
      <c r="H12" s="95"/>
      <c r="I12" s="83">
        <f>I11*0.18</f>
        <v>391359.26211864408</v>
      </c>
      <c r="J12" s="86"/>
    </row>
    <row r="13" spans="1:11" ht="19.95" customHeight="1" x14ac:dyDescent="0.25">
      <c r="A13" s="52"/>
      <c r="B13" s="95" t="s">
        <v>69</v>
      </c>
      <c r="C13" s="95"/>
      <c r="D13" s="95"/>
      <c r="E13" s="95"/>
      <c r="F13" s="95"/>
      <c r="G13" s="95"/>
      <c r="H13" s="95"/>
      <c r="I13" s="84">
        <f>SUM(I11:J12)</f>
        <v>3478748.9966101698</v>
      </c>
      <c r="J13" s="87"/>
    </row>
    <row r="14" spans="1:11" ht="19.95" customHeight="1" x14ac:dyDescent="0.25">
      <c r="A14" s="52"/>
      <c r="B14" s="95" t="s">
        <v>70</v>
      </c>
      <c r="C14" s="95"/>
      <c r="D14" s="95"/>
      <c r="E14" s="95"/>
      <c r="F14" s="95"/>
      <c r="G14" s="95"/>
      <c r="H14" s="95"/>
      <c r="I14" s="84">
        <f>E28</f>
        <v>913171.61161016964</v>
      </c>
      <c r="J14" s="81"/>
    </row>
    <row r="15" spans="1:11" ht="19.95" customHeight="1" x14ac:dyDescent="0.3">
      <c r="A15" s="52"/>
      <c r="B15" s="95" t="s">
        <v>71</v>
      </c>
      <c r="C15" s="95"/>
      <c r="D15" s="95"/>
      <c r="E15" s="95"/>
      <c r="F15" s="95"/>
      <c r="G15" s="95"/>
      <c r="H15" s="95"/>
      <c r="I15" s="85">
        <f>SUM(I13:J14)</f>
        <v>4391920.6082203398</v>
      </c>
      <c r="J15" s="82"/>
    </row>
    <row r="16" spans="1:11" ht="23.4" customHeight="1" x14ac:dyDescent="0.25">
      <c r="A16" s="12" t="s">
        <v>21</v>
      </c>
    </row>
    <row r="18" spans="1:5" x14ac:dyDescent="0.25">
      <c r="A18" s="12" t="s">
        <v>73</v>
      </c>
    </row>
    <row r="20" spans="1:5" ht="19.95" customHeight="1" x14ac:dyDescent="0.25">
      <c r="B20" s="90" t="s">
        <v>60</v>
      </c>
      <c r="C20" s="90"/>
      <c r="D20" s="90"/>
      <c r="E20" s="89">
        <f>I11</f>
        <v>2174218.1228813562</v>
      </c>
    </row>
    <row r="21" spans="1:5" ht="19.95" customHeight="1" x14ac:dyDescent="0.25">
      <c r="B21" s="5" t="s">
        <v>57</v>
      </c>
      <c r="C21" s="5" t="s">
        <v>58</v>
      </c>
      <c r="D21" s="5" t="s">
        <v>74</v>
      </c>
      <c r="E21" s="5" t="s">
        <v>35</v>
      </c>
    </row>
    <row r="22" spans="1:5" ht="19.95" customHeight="1" x14ac:dyDescent="0.25">
      <c r="B22" s="5">
        <v>1</v>
      </c>
      <c r="C22" s="78" t="s">
        <v>61</v>
      </c>
      <c r="D22" s="5">
        <v>8</v>
      </c>
      <c r="E22" s="80">
        <f>(D22*$E$20)/100</f>
        <v>173937.4498305085</v>
      </c>
    </row>
    <row r="23" spans="1:5" ht="19.95" customHeight="1" x14ac:dyDescent="0.25">
      <c r="B23" s="5">
        <v>2</v>
      </c>
      <c r="C23" s="78" t="s">
        <v>62</v>
      </c>
      <c r="D23" s="5">
        <v>8</v>
      </c>
      <c r="E23" s="80">
        <f t="shared" ref="E23:E26" si="2">(D23*$E$20)/100</f>
        <v>173937.4498305085</v>
      </c>
    </row>
    <row r="24" spans="1:5" ht="19.95" customHeight="1" x14ac:dyDescent="0.25">
      <c r="B24" s="5">
        <v>3</v>
      </c>
      <c r="C24" s="78" t="s">
        <v>63</v>
      </c>
      <c r="D24" s="5">
        <v>8</v>
      </c>
      <c r="E24" s="80">
        <f t="shared" si="2"/>
        <v>173937.4498305085</v>
      </c>
    </row>
    <row r="25" spans="1:5" ht="19.95" customHeight="1" x14ac:dyDescent="0.25">
      <c r="B25" s="5">
        <v>4</v>
      </c>
      <c r="C25" s="78" t="s">
        <v>64</v>
      </c>
      <c r="D25" s="5">
        <v>9</v>
      </c>
      <c r="E25" s="80">
        <f t="shared" si="2"/>
        <v>195679.63105932207</v>
      </c>
    </row>
    <row r="26" spans="1:5" ht="19.95" customHeight="1" x14ac:dyDescent="0.25">
      <c r="B26" s="5">
        <v>5</v>
      </c>
      <c r="C26" s="78" t="s">
        <v>65</v>
      </c>
      <c r="D26" s="5">
        <v>9</v>
      </c>
      <c r="E26" s="80">
        <f t="shared" si="2"/>
        <v>195679.63105932207</v>
      </c>
    </row>
    <row r="27" spans="1:5" ht="19.95" customHeight="1" x14ac:dyDescent="0.25">
      <c r="B27" s="90" t="s">
        <v>66</v>
      </c>
      <c r="C27" s="90"/>
      <c r="D27" s="5">
        <f>SUM(D22:D26)</f>
        <v>42</v>
      </c>
      <c r="E27" s="79"/>
    </row>
    <row r="28" spans="1:5" ht="19.95" customHeight="1" x14ac:dyDescent="0.25">
      <c r="B28" s="91" t="s">
        <v>51</v>
      </c>
      <c r="C28" s="91"/>
      <c r="D28" s="91"/>
      <c r="E28" s="88">
        <f>SUM(E22:E26)</f>
        <v>913171.61161016964</v>
      </c>
    </row>
  </sheetData>
  <mergeCells count="21">
    <mergeCell ref="B9:E9"/>
    <mergeCell ref="A3:A4"/>
    <mergeCell ref="B3:E4"/>
    <mergeCell ref="F3:F4"/>
    <mergeCell ref="G3:G4"/>
    <mergeCell ref="J3:J4"/>
    <mergeCell ref="B5:E5"/>
    <mergeCell ref="B6:E6"/>
    <mergeCell ref="B7:E7"/>
    <mergeCell ref="B8:E8"/>
    <mergeCell ref="H3:H4"/>
    <mergeCell ref="I3:I4"/>
    <mergeCell ref="B20:D20"/>
    <mergeCell ref="B27:C27"/>
    <mergeCell ref="B28:D28"/>
    <mergeCell ref="B10:E10"/>
    <mergeCell ref="B11:H11"/>
    <mergeCell ref="B12:H12"/>
    <mergeCell ref="B13:H13"/>
    <mergeCell ref="B14:H14"/>
    <mergeCell ref="B15:H15"/>
  </mergeCells>
  <pageMargins left="0.70866141732283472" right="0.70866141732283472" top="0.55118110236220474" bottom="0.55118110236220474" header="0.31496062992125984" footer="0.31496062992125984"/>
  <pageSetup paperSize="9" scale="6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427A-0369-4ABE-BBE5-B115026CC3EC}">
  <sheetPr>
    <pageSetUpPr fitToPage="1"/>
  </sheetPr>
  <dimension ref="A2:G28"/>
  <sheetViews>
    <sheetView topLeftCell="A19" zoomScaleNormal="100" zoomScaleSheetLayoutView="99" workbookViewId="0">
      <selection activeCell="F24" sqref="F24:G24"/>
    </sheetView>
  </sheetViews>
  <sheetFormatPr defaultRowHeight="13.8" x14ac:dyDescent="0.25"/>
  <cols>
    <col min="1" max="1" width="8.33203125" style="27" customWidth="1"/>
    <col min="2" max="2" width="77.33203125" style="27" customWidth="1"/>
    <col min="3" max="5" width="10.109375" style="27" customWidth="1"/>
    <col min="6" max="6" width="10.88671875" style="27" customWidth="1"/>
    <col min="7" max="7" width="11.77734375" style="27" customWidth="1"/>
    <col min="8" max="16384" width="8.88671875" style="27"/>
  </cols>
  <sheetData>
    <row r="2" spans="1:5" ht="19.95" customHeight="1" x14ac:dyDescent="0.25">
      <c r="A2" s="27" t="s">
        <v>15</v>
      </c>
    </row>
    <row r="3" spans="1:5" ht="19.95" customHeight="1" x14ac:dyDescent="0.25">
      <c r="A3" s="27" t="s">
        <v>16</v>
      </c>
    </row>
    <row r="4" spans="1:5" ht="19.95" customHeight="1" x14ac:dyDescent="0.25">
      <c r="A4" s="27" t="s">
        <v>17</v>
      </c>
    </row>
    <row r="5" spans="1:5" ht="19.95" customHeight="1" x14ac:dyDescent="0.25">
      <c r="A5" s="27" t="s">
        <v>18</v>
      </c>
    </row>
    <row r="6" spans="1:5" ht="19.95" customHeight="1" x14ac:dyDescent="0.25"/>
    <row r="7" spans="1:5" ht="19.95" customHeight="1" x14ac:dyDescent="0.25"/>
    <row r="9" spans="1:5" ht="19.2" customHeight="1" x14ac:dyDescent="0.25">
      <c r="A9" s="28" t="s">
        <v>19</v>
      </c>
      <c r="C9" s="29"/>
      <c r="D9" s="29"/>
      <c r="E9" s="29"/>
    </row>
    <row r="10" spans="1:5" ht="19.95" customHeight="1" x14ac:dyDescent="0.25">
      <c r="B10" s="30" t="s">
        <v>38</v>
      </c>
      <c r="C10" s="29"/>
      <c r="D10" s="29"/>
      <c r="E10" s="29"/>
    </row>
    <row r="11" spans="1:5" ht="19.95" customHeight="1" x14ac:dyDescent="0.25">
      <c r="B11" s="30" t="s">
        <v>39</v>
      </c>
      <c r="C11" s="29"/>
      <c r="D11" s="29"/>
      <c r="E11" s="29"/>
    </row>
    <row r="12" spans="1:5" ht="19.95" customHeight="1" x14ac:dyDescent="0.25">
      <c r="B12" s="31" t="s">
        <v>20</v>
      </c>
      <c r="C12" s="29"/>
      <c r="D12" s="29"/>
      <c r="E12" s="29"/>
    </row>
    <row r="13" spans="1:5" ht="19.95" customHeight="1" x14ac:dyDescent="0.25">
      <c r="B13" s="31"/>
      <c r="C13" s="29"/>
      <c r="D13" s="29"/>
      <c r="E13" s="29"/>
    </row>
    <row r="14" spans="1:5" ht="19.95" customHeight="1" x14ac:dyDescent="0.25">
      <c r="B14" s="31"/>
      <c r="C14" s="29"/>
      <c r="D14" s="29"/>
      <c r="E14" s="29"/>
    </row>
    <row r="15" spans="1:5" ht="19.95" customHeight="1" x14ac:dyDescent="0.25">
      <c r="B15" s="31"/>
      <c r="C15" s="29"/>
      <c r="D15" s="29"/>
      <c r="E15" s="29"/>
    </row>
    <row r="17" spans="1:7" ht="14.4" customHeight="1" x14ac:dyDescent="0.25">
      <c r="A17" s="116" t="s">
        <v>0</v>
      </c>
      <c r="B17" s="118" t="s">
        <v>40</v>
      </c>
      <c r="C17" s="120" t="s">
        <v>41</v>
      </c>
      <c r="D17" s="120" t="s">
        <v>42</v>
      </c>
      <c r="E17" s="122" t="s">
        <v>43</v>
      </c>
      <c r="F17" s="124" t="s">
        <v>44</v>
      </c>
      <c r="G17" s="126" t="s">
        <v>48</v>
      </c>
    </row>
    <row r="18" spans="1:7" ht="13.8" customHeight="1" x14ac:dyDescent="0.25">
      <c r="A18" s="117"/>
      <c r="B18" s="119"/>
      <c r="C18" s="121" t="s">
        <v>9</v>
      </c>
      <c r="D18" s="121"/>
      <c r="E18" s="123"/>
      <c r="F18" s="125"/>
      <c r="G18" s="127"/>
    </row>
    <row r="19" spans="1:7" ht="135" customHeight="1" x14ac:dyDescent="0.25">
      <c r="A19" s="38">
        <v>1</v>
      </c>
      <c r="B19" s="64" t="s">
        <v>36</v>
      </c>
      <c r="C19" s="39" t="s">
        <v>11</v>
      </c>
      <c r="D19" s="40">
        <v>1</v>
      </c>
      <c r="E19" s="41">
        <v>5086347</v>
      </c>
      <c r="F19" s="65">
        <f t="shared" ref="F19" si="0">D19*E19</f>
        <v>5086347</v>
      </c>
      <c r="G19" s="66">
        <f>F19*4</f>
        <v>20345388</v>
      </c>
    </row>
    <row r="20" spans="1:7" x14ac:dyDescent="0.25">
      <c r="A20" s="53"/>
      <c r="B20" s="128" t="s">
        <v>52</v>
      </c>
      <c r="C20" s="128"/>
      <c r="D20" s="128"/>
      <c r="E20" s="128"/>
      <c r="F20" s="129">
        <f>SUM(F19:F19)</f>
        <v>5086347</v>
      </c>
      <c r="G20" s="130"/>
    </row>
    <row r="21" spans="1:7" s="12" customFormat="1" ht="13.8" customHeight="1" x14ac:dyDescent="0.25">
      <c r="A21" s="5"/>
      <c r="B21" s="95" t="s">
        <v>53</v>
      </c>
      <c r="C21" s="95"/>
      <c r="D21" s="95"/>
      <c r="E21" s="95"/>
      <c r="F21" s="112">
        <f>F20*0.18</f>
        <v>915542.46</v>
      </c>
      <c r="G21" s="113"/>
    </row>
    <row r="22" spans="1:7" s="12" customFormat="1" ht="13.8" customHeight="1" x14ac:dyDescent="0.25">
      <c r="A22" s="52"/>
      <c r="B22" s="95" t="s">
        <v>54</v>
      </c>
      <c r="C22" s="95"/>
      <c r="D22" s="95"/>
      <c r="E22" s="95"/>
      <c r="F22" s="110">
        <f>SUM(F20:G21)</f>
        <v>6001889.46</v>
      </c>
      <c r="G22" s="111"/>
    </row>
    <row r="23" spans="1:7" s="12" customFormat="1" ht="13.8" customHeight="1" x14ac:dyDescent="0.25">
      <c r="B23" s="95" t="s">
        <v>55</v>
      </c>
      <c r="C23" s="95"/>
      <c r="D23" s="95"/>
      <c r="E23" s="95"/>
      <c r="F23" s="108"/>
      <c r="G23" s="108"/>
    </row>
    <row r="24" spans="1:7" s="12" customFormat="1" ht="13.8" customHeight="1" x14ac:dyDescent="0.3">
      <c r="B24" s="95" t="s">
        <v>56</v>
      </c>
      <c r="C24" s="95"/>
      <c r="D24" s="95"/>
      <c r="E24" s="95"/>
      <c r="F24" s="109">
        <f>SUM(F22:G23)</f>
        <v>6001889.46</v>
      </c>
      <c r="G24" s="109"/>
    </row>
    <row r="26" spans="1:7" x14ac:dyDescent="0.25">
      <c r="A26" s="27" t="s">
        <v>21</v>
      </c>
    </row>
    <row r="28" spans="1:7" ht="16.8" x14ac:dyDescent="0.25">
      <c r="A28" s="27" t="s">
        <v>50</v>
      </c>
    </row>
  </sheetData>
  <mergeCells count="17">
    <mergeCell ref="F17:F18"/>
    <mergeCell ref="G17:G18"/>
    <mergeCell ref="B20:E20"/>
    <mergeCell ref="F20:G20"/>
    <mergeCell ref="B21:E21"/>
    <mergeCell ref="F21:G21"/>
    <mergeCell ref="A17:A18"/>
    <mergeCell ref="B17:B18"/>
    <mergeCell ref="C17:C18"/>
    <mergeCell ref="D17:D18"/>
    <mergeCell ref="E17:E18"/>
    <mergeCell ref="B23:E23"/>
    <mergeCell ref="F23:G23"/>
    <mergeCell ref="B24:E24"/>
    <mergeCell ref="F24:G24"/>
    <mergeCell ref="B22:E22"/>
    <mergeCell ref="F22:G22"/>
  </mergeCells>
  <pageMargins left="0.7" right="0.7" top="0.75" bottom="0.75" header="0.3" footer="0.3"/>
  <pageSetup paperSize="9" scale="6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2B99-8141-431E-AB93-56B8D8923945}">
  <sheetPr>
    <pageSetUpPr fitToPage="1"/>
  </sheetPr>
  <dimension ref="A2:G28"/>
  <sheetViews>
    <sheetView topLeftCell="A11" zoomScaleNormal="100" zoomScaleSheetLayoutView="99" workbookViewId="0">
      <selection activeCell="F24" sqref="F24:G24"/>
    </sheetView>
  </sheetViews>
  <sheetFormatPr defaultRowHeight="13.8" x14ac:dyDescent="0.25"/>
  <cols>
    <col min="1" max="1" width="8.33203125" style="27" customWidth="1"/>
    <col min="2" max="2" width="77.33203125" style="27" customWidth="1"/>
    <col min="3" max="5" width="10.109375" style="27" customWidth="1"/>
    <col min="6" max="6" width="10.88671875" style="27" customWidth="1"/>
    <col min="7" max="7" width="10.33203125" style="27" bestFit="1" customWidth="1"/>
    <col min="8" max="16384" width="8.88671875" style="27"/>
  </cols>
  <sheetData>
    <row r="2" spans="1:5" ht="19.95" customHeight="1" x14ac:dyDescent="0.25">
      <c r="A2" s="27" t="s">
        <v>15</v>
      </c>
    </row>
    <row r="3" spans="1:5" ht="19.95" customHeight="1" x14ac:dyDescent="0.25">
      <c r="A3" s="27" t="s">
        <v>16</v>
      </c>
    </row>
    <row r="4" spans="1:5" ht="19.95" customHeight="1" x14ac:dyDescent="0.25">
      <c r="A4" s="27" t="s">
        <v>17</v>
      </c>
    </row>
    <row r="5" spans="1:5" ht="19.95" customHeight="1" x14ac:dyDescent="0.25">
      <c r="A5" s="27" t="s">
        <v>18</v>
      </c>
    </row>
    <row r="6" spans="1:5" ht="19.95" customHeight="1" x14ac:dyDescent="0.25"/>
    <row r="7" spans="1:5" ht="19.95" customHeight="1" x14ac:dyDescent="0.25"/>
    <row r="9" spans="1:5" ht="19.2" customHeight="1" x14ac:dyDescent="0.25">
      <c r="A9" s="28" t="s">
        <v>19</v>
      </c>
      <c r="C9" s="29"/>
      <c r="D9" s="29"/>
      <c r="E9" s="29"/>
    </row>
    <row r="10" spans="1:5" ht="19.95" customHeight="1" x14ac:dyDescent="0.25">
      <c r="B10" s="30" t="s">
        <v>38</v>
      </c>
      <c r="C10" s="29"/>
      <c r="D10" s="29"/>
      <c r="E10" s="29"/>
    </row>
    <row r="11" spans="1:5" ht="19.95" customHeight="1" x14ac:dyDescent="0.25">
      <c r="B11" s="30" t="s">
        <v>39</v>
      </c>
      <c r="C11" s="29"/>
      <c r="D11" s="29"/>
      <c r="E11" s="29"/>
    </row>
    <row r="12" spans="1:5" ht="19.95" customHeight="1" x14ac:dyDescent="0.25">
      <c r="B12" s="31" t="s">
        <v>20</v>
      </c>
      <c r="C12" s="29"/>
      <c r="D12" s="29"/>
      <c r="E12" s="29"/>
    </row>
    <row r="13" spans="1:5" ht="19.95" customHeight="1" x14ac:dyDescent="0.25">
      <c r="B13" s="31"/>
      <c r="C13" s="29"/>
      <c r="D13" s="29"/>
      <c r="E13" s="29"/>
    </row>
    <row r="14" spans="1:5" ht="19.95" customHeight="1" x14ac:dyDescent="0.25">
      <c r="B14" s="31"/>
      <c r="C14" s="29"/>
      <c r="D14" s="29"/>
      <c r="E14" s="29"/>
    </row>
    <row r="15" spans="1:5" ht="19.95" customHeight="1" x14ac:dyDescent="0.25">
      <c r="B15" s="31"/>
      <c r="C15" s="29"/>
      <c r="D15" s="29"/>
      <c r="E15" s="29"/>
    </row>
    <row r="17" spans="1:7" ht="14.4" customHeight="1" x14ac:dyDescent="0.25">
      <c r="A17" s="116" t="s">
        <v>0</v>
      </c>
      <c r="B17" s="118" t="s">
        <v>40</v>
      </c>
      <c r="C17" s="120" t="s">
        <v>41</v>
      </c>
      <c r="D17" s="120" t="s">
        <v>42</v>
      </c>
      <c r="E17" s="122" t="s">
        <v>43</v>
      </c>
      <c r="F17" s="124" t="s">
        <v>44</v>
      </c>
      <c r="G17" s="126" t="s">
        <v>48</v>
      </c>
    </row>
    <row r="18" spans="1:7" ht="13.8" customHeight="1" x14ac:dyDescent="0.25">
      <c r="A18" s="117"/>
      <c r="B18" s="119"/>
      <c r="C18" s="121" t="s">
        <v>9</v>
      </c>
      <c r="D18" s="121"/>
      <c r="E18" s="123"/>
      <c r="F18" s="125"/>
      <c r="G18" s="127"/>
    </row>
    <row r="19" spans="1:7" ht="42" customHeight="1" x14ac:dyDescent="0.25">
      <c r="A19" s="38">
        <v>1</v>
      </c>
      <c r="B19" s="64" t="s">
        <v>37</v>
      </c>
      <c r="C19" s="39" t="s">
        <v>11</v>
      </c>
      <c r="D19" s="40">
        <v>31</v>
      </c>
      <c r="E19" s="41">
        <v>6176</v>
      </c>
      <c r="F19" s="65">
        <f t="shared" ref="F19" si="0">D19*E19</f>
        <v>191456</v>
      </c>
      <c r="G19" s="66">
        <f>F19*4</f>
        <v>765824</v>
      </c>
    </row>
    <row r="20" spans="1:7" x14ac:dyDescent="0.25">
      <c r="A20" s="53"/>
      <c r="B20" s="128" t="s">
        <v>52</v>
      </c>
      <c r="C20" s="128"/>
      <c r="D20" s="128"/>
      <c r="E20" s="128"/>
      <c r="F20" s="129">
        <f>SUM(F19:F19)</f>
        <v>191456</v>
      </c>
      <c r="G20" s="130"/>
    </row>
    <row r="21" spans="1:7" s="12" customFormat="1" ht="13.8" customHeight="1" x14ac:dyDescent="0.25">
      <c r="A21" s="5"/>
      <c r="B21" s="95" t="s">
        <v>53</v>
      </c>
      <c r="C21" s="95"/>
      <c r="D21" s="95"/>
      <c r="E21" s="95"/>
      <c r="F21" s="112">
        <f>F20*0.18</f>
        <v>34462.080000000002</v>
      </c>
      <c r="G21" s="113"/>
    </row>
    <row r="22" spans="1:7" s="12" customFormat="1" ht="13.8" customHeight="1" x14ac:dyDescent="0.25">
      <c r="A22" s="52"/>
      <c r="B22" s="95" t="s">
        <v>54</v>
      </c>
      <c r="C22" s="95"/>
      <c r="D22" s="95"/>
      <c r="E22" s="95"/>
      <c r="F22" s="110">
        <f>SUM(F20:G21)</f>
        <v>225918.08000000002</v>
      </c>
      <c r="G22" s="111"/>
    </row>
    <row r="23" spans="1:7" s="12" customFormat="1" ht="13.8" customHeight="1" x14ac:dyDescent="0.25">
      <c r="B23" s="95" t="s">
        <v>55</v>
      </c>
      <c r="C23" s="95"/>
      <c r="D23" s="95"/>
      <c r="E23" s="95"/>
      <c r="F23" s="108"/>
      <c r="G23" s="108"/>
    </row>
    <row r="24" spans="1:7" s="12" customFormat="1" ht="13.8" customHeight="1" x14ac:dyDescent="0.3">
      <c r="B24" s="95" t="s">
        <v>56</v>
      </c>
      <c r="C24" s="95"/>
      <c r="D24" s="95"/>
      <c r="E24" s="95"/>
      <c r="F24" s="109">
        <f>SUM(F22:G23)</f>
        <v>225918.08000000002</v>
      </c>
      <c r="G24" s="109"/>
    </row>
    <row r="26" spans="1:7" x14ac:dyDescent="0.25">
      <c r="A26" s="27" t="s">
        <v>21</v>
      </c>
    </row>
    <row r="28" spans="1:7" ht="16.8" x14ac:dyDescent="0.25">
      <c r="A28" s="27" t="s">
        <v>50</v>
      </c>
    </row>
  </sheetData>
  <mergeCells count="17">
    <mergeCell ref="F17:F18"/>
    <mergeCell ref="G17:G18"/>
    <mergeCell ref="B20:E20"/>
    <mergeCell ref="F20:G20"/>
    <mergeCell ref="B21:E21"/>
    <mergeCell ref="F21:G21"/>
    <mergeCell ref="A17:A18"/>
    <mergeCell ref="B17:B18"/>
    <mergeCell ref="C17:C18"/>
    <mergeCell ref="D17:D18"/>
    <mergeCell ref="E17:E18"/>
    <mergeCell ref="B23:E23"/>
    <mergeCell ref="F23:G23"/>
    <mergeCell ref="B24:E24"/>
    <mergeCell ref="F24:G24"/>
    <mergeCell ref="B22:E22"/>
    <mergeCell ref="F22:G22"/>
  </mergeCells>
  <pageMargins left="0.7" right="0.7" top="0.75" bottom="0.75" header="0.3" footer="0.3"/>
  <pageSetup paperSize="9" scale="6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556A-49E3-47E2-88D2-5431F82F967F}">
  <dimension ref="A2:G23"/>
  <sheetViews>
    <sheetView topLeftCell="A9" workbookViewId="0">
      <selection activeCell="K15" sqref="K15"/>
    </sheetView>
  </sheetViews>
  <sheetFormatPr defaultRowHeight="14.4" x14ac:dyDescent="0.3"/>
  <cols>
    <col min="3" max="3" width="70.5546875" customWidth="1"/>
    <col min="7" max="7" width="9.21875" bestFit="1" customWidth="1"/>
  </cols>
  <sheetData>
    <row r="2" spans="1:7" x14ac:dyDescent="0.3">
      <c r="A2" s="12"/>
      <c r="B2" s="12" t="s">
        <v>15</v>
      </c>
    </row>
    <row r="3" spans="1:7" x14ac:dyDescent="0.3">
      <c r="A3" s="12"/>
      <c r="B3" s="12" t="s">
        <v>16</v>
      </c>
    </row>
    <row r="4" spans="1:7" x14ac:dyDescent="0.3">
      <c r="A4" s="12"/>
      <c r="B4" s="12" t="s">
        <v>17</v>
      </c>
    </row>
    <row r="5" spans="1:7" x14ac:dyDescent="0.3">
      <c r="A5" s="12"/>
      <c r="B5" s="12" t="s">
        <v>18</v>
      </c>
    </row>
    <row r="6" spans="1:7" x14ac:dyDescent="0.3">
      <c r="A6" s="12"/>
      <c r="B6" s="12"/>
    </row>
    <row r="7" spans="1:7" x14ac:dyDescent="0.3">
      <c r="A7" s="15"/>
      <c r="B7" s="15" t="s">
        <v>19</v>
      </c>
    </row>
    <row r="8" spans="1:7" x14ac:dyDescent="0.3">
      <c r="A8" s="15"/>
      <c r="B8" s="15"/>
      <c r="C8" s="13" t="s">
        <v>12</v>
      </c>
    </row>
    <row r="9" spans="1:7" x14ac:dyDescent="0.3">
      <c r="A9" s="15"/>
      <c r="B9" s="15"/>
      <c r="C9" s="13" t="s">
        <v>13</v>
      </c>
    </row>
    <row r="10" spans="1:7" x14ac:dyDescent="0.3">
      <c r="C10" s="13" t="s">
        <v>14</v>
      </c>
    </row>
    <row r="11" spans="1:7" x14ac:dyDescent="0.3">
      <c r="C11" s="13" t="s">
        <v>20</v>
      </c>
    </row>
    <row r="12" spans="1:7" ht="14.4" customHeight="1" x14ac:dyDescent="0.3"/>
    <row r="13" spans="1:7" ht="27.6" x14ac:dyDescent="0.3">
      <c r="B13" s="1" t="s">
        <v>0</v>
      </c>
      <c r="C13" s="19" t="s">
        <v>1</v>
      </c>
      <c r="D13" s="8" t="s">
        <v>8</v>
      </c>
      <c r="E13" s="8" t="s">
        <v>9</v>
      </c>
      <c r="F13" s="8" t="s">
        <v>34</v>
      </c>
      <c r="G13" s="24" t="s">
        <v>35</v>
      </c>
    </row>
    <row r="14" spans="1:7" ht="41.4" x14ac:dyDescent="0.3">
      <c r="B14" s="2">
        <v>1</v>
      </c>
      <c r="C14" s="3" t="s">
        <v>22</v>
      </c>
      <c r="D14" s="9">
        <v>1</v>
      </c>
      <c r="E14" s="10" t="s">
        <v>11</v>
      </c>
      <c r="F14" s="23">
        <v>42150</v>
      </c>
      <c r="G14" s="25">
        <f t="shared" ref="G14:G21" si="0">D14*F14</f>
        <v>42150</v>
      </c>
    </row>
    <row r="15" spans="1:7" ht="55.8" thickBot="1" x14ac:dyDescent="0.35">
      <c r="B15" s="2">
        <v>2</v>
      </c>
      <c r="C15" s="18" t="s">
        <v>23</v>
      </c>
      <c r="D15" s="9">
        <v>6</v>
      </c>
      <c r="E15" s="10" t="s">
        <v>11</v>
      </c>
      <c r="F15" s="23">
        <v>60008</v>
      </c>
      <c r="G15" s="25">
        <f t="shared" si="0"/>
        <v>360048</v>
      </c>
    </row>
    <row r="16" spans="1:7" ht="55.2" x14ac:dyDescent="0.3">
      <c r="B16" s="5">
        <v>3</v>
      </c>
      <c r="C16" s="3" t="s">
        <v>24</v>
      </c>
      <c r="D16" s="9">
        <v>1</v>
      </c>
      <c r="E16" s="10" t="s">
        <v>11</v>
      </c>
      <c r="F16" s="23">
        <v>22201</v>
      </c>
      <c r="G16" s="25">
        <f t="shared" si="0"/>
        <v>22201</v>
      </c>
    </row>
    <row r="17" spans="2:7" ht="69" x14ac:dyDescent="0.3">
      <c r="B17" s="5">
        <v>4</v>
      </c>
      <c r="C17" s="4" t="s">
        <v>25</v>
      </c>
      <c r="D17" s="9">
        <v>1</v>
      </c>
      <c r="E17" s="10" t="s">
        <v>30</v>
      </c>
      <c r="F17" s="23">
        <v>48103</v>
      </c>
      <c r="G17" s="25">
        <f t="shared" si="0"/>
        <v>48103</v>
      </c>
    </row>
    <row r="18" spans="2:7" ht="303.60000000000002" x14ac:dyDescent="0.3">
      <c r="B18" s="5">
        <v>5</v>
      </c>
      <c r="C18" s="4" t="s">
        <v>26</v>
      </c>
      <c r="D18" s="9">
        <v>1</v>
      </c>
      <c r="E18" s="10" t="s">
        <v>30</v>
      </c>
      <c r="F18" s="23">
        <v>222013</v>
      </c>
      <c r="G18" s="25">
        <f t="shared" si="0"/>
        <v>222013</v>
      </c>
    </row>
    <row r="19" spans="2:7" ht="69" x14ac:dyDescent="0.3">
      <c r="B19" s="5">
        <v>6</v>
      </c>
      <c r="C19" s="4" t="s">
        <v>27</v>
      </c>
      <c r="D19" s="9">
        <v>1</v>
      </c>
      <c r="E19" s="10" t="s">
        <v>30</v>
      </c>
      <c r="F19" s="23">
        <v>48103</v>
      </c>
      <c r="G19" s="25">
        <f t="shared" si="0"/>
        <v>48103</v>
      </c>
    </row>
    <row r="20" spans="2:7" ht="69" x14ac:dyDescent="0.3">
      <c r="B20" s="5">
        <v>7</v>
      </c>
      <c r="C20" s="7" t="s">
        <v>28</v>
      </c>
      <c r="D20" s="9">
        <v>1</v>
      </c>
      <c r="E20" s="10" t="s">
        <v>30</v>
      </c>
      <c r="F20" s="23">
        <v>17401</v>
      </c>
      <c r="G20" s="25">
        <f t="shared" si="0"/>
        <v>17401</v>
      </c>
    </row>
    <row r="21" spans="2:7" ht="345" x14ac:dyDescent="0.3">
      <c r="B21" s="5">
        <v>8</v>
      </c>
      <c r="C21" s="7" t="s">
        <v>29</v>
      </c>
      <c r="D21" s="9">
        <v>1</v>
      </c>
      <c r="E21" s="10" t="s">
        <v>30</v>
      </c>
      <c r="F21" s="23">
        <v>222013</v>
      </c>
      <c r="G21" s="25">
        <f t="shared" si="0"/>
        <v>222013</v>
      </c>
    </row>
    <row r="23" spans="2:7" x14ac:dyDescent="0.3">
      <c r="B23" s="12" t="s">
        <v>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FA91-82E3-4977-99FE-75A0339525EA}">
  <dimension ref="B2:G18"/>
  <sheetViews>
    <sheetView topLeftCell="A8" workbookViewId="0">
      <selection activeCell="F14" sqref="F14:F16"/>
    </sheetView>
  </sheetViews>
  <sheetFormatPr defaultRowHeight="14.4" x14ac:dyDescent="0.3"/>
  <cols>
    <col min="3" max="3" width="53.77734375" customWidth="1"/>
    <col min="7" max="7" width="9.21875" bestFit="1" customWidth="1"/>
  </cols>
  <sheetData>
    <row r="2" spans="2:7" x14ac:dyDescent="0.3">
      <c r="B2" s="12" t="s">
        <v>15</v>
      </c>
    </row>
    <row r="3" spans="2:7" x14ac:dyDescent="0.3">
      <c r="B3" s="12" t="s">
        <v>16</v>
      </c>
    </row>
    <row r="4" spans="2:7" x14ac:dyDescent="0.3">
      <c r="B4" s="12" t="s">
        <v>17</v>
      </c>
    </row>
    <row r="5" spans="2:7" x14ac:dyDescent="0.3">
      <c r="B5" s="12" t="s">
        <v>18</v>
      </c>
    </row>
    <row r="6" spans="2:7" x14ac:dyDescent="0.3">
      <c r="B6" s="12"/>
    </row>
    <row r="7" spans="2:7" x14ac:dyDescent="0.3">
      <c r="B7" s="15" t="s">
        <v>19</v>
      </c>
    </row>
    <row r="8" spans="2:7" x14ac:dyDescent="0.3">
      <c r="C8" s="13" t="s">
        <v>12</v>
      </c>
    </row>
    <row r="9" spans="2:7" x14ac:dyDescent="0.3">
      <c r="C9" s="13" t="s">
        <v>13</v>
      </c>
    </row>
    <row r="10" spans="2:7" x14ac:dyDescent="0.3">
      <c r="C10" s="13" t="s">
        <v>14</v>
      </c>
    </row>
    <row r="11" spans="2:7" x14ac:dyDescent="0.3">
      <c r="C11" s="13" t="s">
        <v>20</v>
      </c>
    </row>
    <row r="12" spans="2:7" ht="14.4" customHeight="1" x14ac:dyDescent="0.3"/>
    <row r="13" spans="2:7" ht="27.6" x14ac:dyDescent="0.3">
      <c r="B13" s="1" t="s">
        <v>0</v>
      </c>
      <c r="C13" s="19" t="s">
        <v>1</v>
      </c>
      <c r="D13" s="8" t="s">
        <v>8</v>
      </c>
      <c r="E13" s="8" t="s">
        <v>9</v>
      </c>
      <c r="F13" s="8" t="s">
        <v>34</v>
      </c>
      <c r="G13" s="24" t="s">
        <v>35</v>
      </c>
    </row>
    <row r="14" spans="2:7" ht="21" customHeight="1" x14ac:dyDescent="0.3">
      <c r="B14" s="2">
        <v>1</v>
      </c>
      <c r="C14" s="6" t="s">
        <v>31</v>
      </c>
      <c r="D14" s="23">
        <v>1</v>
      </c>
      <c r="E14" s="10" t="s">
        <v>30</v>
      </c>
      <c r="F14" s="23">
        <v>155378</v>
      </c>
      <c r="G14" s="25">
        <f>D14*F14</f>
        <v>155378</v>
      </c>
    </row>
    <row r="15" spans="2:7" ht="21" customHeight="1" x14ac:dyDescent="0.3">
      <c r="B15" s="2">
        <v>2</v>
      </c>
      <c r="C15" s="6" t="s">
        <v>32</v>
      </c>
      <c r="D15" s="23">
        <v>1</v>
      </c>
      <c r="E15" s="10" t="s">
        <v>30</v>
      </c>
      <c r="F15" s="23">
        <v>460242</v>
      </c>
      <c r="G15" s="25">
        <f>D15*F15</f>
        <v>460242</v>
      </c>
    </row>
    <row r="16" spans="2:7" ht="27.6" x14ac:dyDescent="0.3">
      <c r="B16" s="5">
        <v>3</v>
      </c>
      <c r="C16" s="22" t="s">
        <v>33</v>
      </c>
      <c r="D16" s="23">
        <v>1</v>
      </c>
      <c r="E16" s="10" t="s">
        <v>11</v>
      </c>
      <c r="F16" s="23">
        <v>629358</v>
      </c>
      <c r="G16" s="25">
        <f>D16*F16</f>
        <v>629358</v>
      </c>
    </row>
    <row r="18" spans="2:2" x14ac:dyDescent="0.3">
      <c r="B18" s="12" t="s">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4900-28E0-4492-9719-BA8CACA51369}">
  <dimension ref="B2:G16"/>
  <sheetViews>
    <sheetView workbookViewId="0">
      <selection activeCell="F14" sqref="F14"/>
    </sheetView>
  </sheetViews>
  <sheetFormatPr defaultRowHeight="14.4" x14ac:dyDescent="0.3"/>
  <cols>
    <col min="3" max="3" width="71.33203125" customWidth="1"/>
    <col min="7" max="7" width="10.21875" bestFit="1" customWidth="1"/>
  </cols>
  <sheetData>
    <row r="2" spans="2:7" x14ac:dyDescent="0.3">
      <c r="B2" s="12" t="s">
        <v>15</v>
      </c>
    </row>
    <row r="3" spans="2:7" x14ac:dyDescent="0.3">
      <c r="B3" s="12" t="s">
        <v>16</v>
      </c>
    </row>
    <row r="4" spans="2:7" x14ac:dyDescent="0.3">
      <c r="B4" s="12" t="s">
        <v>17</v>
      </c>
    </row>
    <row r="5" spans="2:7" x14ac:dyDescent="0.3">
      <c r="B5" s="12" t="s">
        <v>18</v>
      </c>
    </row>
    <row r="6" spans="2:7" x14ac:dyDescent="0.3">
      <c r="B6" s="12"/>
    </row>
    <row r="7" spans="2:7" x14ac:dyDescent="0.3">
      <c r="B7" s="15" t="s">
        <v>19</v>
      </c>
    </row>
    <row r="8" spans="2:7" x14ac:dyDescent="0.3">
      <c r="B8" s="15"/>
      <c r="C8" s="13" t="s">
        <v>12</v>
      </c>
    </row>
    <row r="9" spans="2:7" x14ac:dyDescent="0.3">
      <c r="B9" s="15"/>
      <c r="C9" s="13" t="s">
        <v>13</v>
      </c>
    </row>
    <row r="10" spans="2:7" x14ac:dyDescent="0.3">
      <c r="B10" s="15"/>
      <c r="C10" s="13" t="s">
        <v>14</v>
      </c>
    </row>
    <row r="11" spans="2:7" x14ac:dyDescent="0.3">
      <c r="C11" s="13" t="s">
        <v>20</v>
      </c>
    </row>
    <row r="12" spans="2:7" ht="17.399999999999999" customHeight="1" x14ac:dyDescent="0.3">
      <c r="D12" s="26"/>
      <c r="E12" s="26"/>
    </row>
    <row r="13" spans="2:7" ht="27.6" x14ac:dyDescent="0.3">
      <c r="B13" s="1" t="s">
        <v>0</v>
      </c>
      <c r="C13" s="19" t="s">
        <v>1</v>
      </c>
      <c r="D13" s="8" t="s">
        <v>8</v>
      </c>
      <c r="E13" s="8" t="s">
        <v>9</v>
      </c>
      <c r="F13" s="8" t="s">
        <v>34</v>
      </c>
      <c r="G13" s="24" t="s">
        <v>35</v>
      </c>
    </row>
    <row r="14" spans="2:7" ht="110.4" x14ac:dyDescent="0.3">
      <c r="B14" s="2">
        <v>1</v>
      </c>
      <c r="C14" s="4" t="s">
        <v>36</v>
      </c>
      <c r="D14" s="23">
        <v>1</v>
      </c>
      <c r="E14" s="10" t="s">
        <v>11</v>
      </c>
      <c r="F14" s="23">
        <v>5086347</v>
      </c>
      <c r="G14" s="25">
        <f>D14*F14</f>
        <v>5086347</v>
      </c>
    </row>
    <row r="16" spans="2:7" x14ac:dyDescent="0.3">
      <c r="B16" s="12" t="s">
        <v>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1864E-8309-40EF-AD16-633B14F38D37}">
  <dimension ref="B2:G16"/>
  <sheetViews>
    <sheetView workbookViewId="0">
      <selection activeCell="C14" sqref="C14"/>
    </sheetView>
  </sheetViews>
  <sheetFormatPr defaultRowHeight="14.4" x14ac:dyDescent="0.3"/>
  <cols>
    <col min="3" max="3" width="44.5546875" customWidth="1"/>
    <col min="7" max="7" width="9.21875" bestFit="1" customWidth="1"/>
  </cols>
  <sheetData>
    <row r="2" spans="2:7" x14ac:dyDescent="0.3">
      <c r="B2" s="12" t="s">
        <v>15</v>
      </c>
    </row>
    <row r="3" spans="2:7" x14ac:dyDescent="0.3">
      <c r="B3" s="12" t="s">
        <v>16</v>
      </c>
    </row>
    <row r="4" spans="2:7" x14ac:dyDescent="0.3">
      <c r="B4" s="12" t="s">
        <v>17</v>
      </c>
    </row>
    <row r="5" spans="2:7" x14ac:dyDescent="0.3">
      <c r="B5" s="12" t="s">
        <v>18</v>
      </c>
    </row>
    <row r="6" spans="2:7" x14ac:dyDescent="0.3">
      <c r="B6" s="12"/>
    </row>
    <row r="7" spans="2:7" x14ac:dyDescent="0.3">
      <c r="B7" s="15" t="s">
        <v>19</v>
      </c>
    </row>
    <row r="8" spans="2:7" x14ac:dyDescent="0.3">
      <c r="C8" s="13" t="s">
        <v>12</v>
      </c>
    </row>
    <row r="9" spans="2:7" x14ac:dyDescent="0.3">
      <c r="C9" s="13" t="s">
        <v>13</v>
      </c>
    </row>
    <row r="10" spans="2:7" x14ac:dyDescent="0.3">
      <c r="C10" s="13" t="s">
        <v>14</v>
      </c>
    </row>
    <row r="11" spans="2:7" ht="17.399999999999999" customHeight="1" x14ac:dyDescent="0.3">
      <c r="C11" s="13" t="s">
        <v>20</v>
      </c>
      <c r="D11" s="26"/>
      <c r="E11" s="26"/>
      <c r="F11" s="26"/>
      <c r="G11" s="26"/>
    </row>
    <row r="12" spans="2:7" ht="17.399999999999999" customHeight="1" x14ac:dyDescent="0.3">
      <c r="C12" s="13"/>
      <c r="D12" s="26"/>
      <c r="E12" s="26"/>
      <c r="F12" s="26"/>
      <c r="G12" s="26"/>
    </row>
    <row r="13" spans="2:7" ht="27.6" x14ac:dyDescent="0.3">
      <c r="B13" s="20" t="s">
        <v>0</v>
      </c>
      <c r="C13" s="21" t="s">
        <v>1</v>
      </c>
      <c r="D13" s="8" t="s">
        <v>8</v>
      </c>
      <c r="E13" s="8" t="s">
        <v>9</v>
      </c>
      <c r="F13" s="8" t="s">
        <v>34</v>
      </c>
      <c r="G13" s="24" t="s">
        <v>35</v>
      </c>
    </row>
    <row r="14" spans="2:7" ht="26.4" customHeight="1" x14ac:dyDescent="0.3">
      <c r="B14" s="2">
        <v>1</v>
      </c>
      <c r="C14" s="4" t="s">
        <v>37</v>
      </c>
      <c r="D14" s="23">
        <v>31</v>
      </c>
      <c r="E14" s="10" t="s">
        <v>11</v>
      </c>
      <c r="F14" s="23">
        <v>6176</v>
      </c>
      <c r="G14" s="25">
        <f>D14*F14</f>
        <v>191456</v>
      </c>
    </row>
    <row r="16" spans="2:7" x14ac:dyDescent="0.3">
      <c r="B16" s="1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83D8-2FB5-451C-BC00-B2D175EC34CE}">
  <dimension ref="A2:K38"/>
  <sheetViews>
    <sheetView zoomScaleNormal="100" zoomScaleSheetLayoutView="81" workbookViewId="0">
      <selection activeCell="N33" sqref="N33"/>
    </sheetView>
  </sheetViews>
  <sheetFormatPr defaultRowHeight="13.8" x14ac:dyDescent="0.25"/>
  <cols>
    <col min="1" max="1" width="8.33203125" style="12" customWidth="1"/>
    <col min="2" max="2" width="9.44140625" style="12" customWidth="1"/>
    <col min="3" max="3" width="14.77734375" style="12" customWidth="1"/>
    <col min="4" max="4" width="21.33203125" style="12" customWidth="1"/>
    <col min="5" max="5" width="21.109375" style="12" customWidth="1"/>
    <col min="6" max="6" width="15.88671875" style="12" customWidth="1"/>
    <col min="7" max="8" width="9.44140625" style="12" customWidth="1"/>
    <col min="9" max="9" width="12.44140625" style="12" customWidth="1"/>
    <col min="10" max="10" width="14.21875" style="12" customWidth="1"/>
    <col min="11" max="11" width="10.44140625" style="12" bestFit="1" customWidth="1"/>
    <col min="12" max="16384" width="8.88671875" style="12"/>
  </cols>
  <sheetData>
    <row r="2" spans="1:11" ht="19.95" customHeight="1" x14ac:dyDescent="0.25">
      <c r="A2" s="12" t="s">
        <v>15</v>
      </c>
    </row>
    <row r="3" spans="1:11" ht="19.95" customHeight="1" x14ac:dyDescent="0.25">
      <c r="A3" s="12" t="s">
        <v>16</v>
      </c>
    </row>
    <row r="4" spans="1:11" ht="19.95" customHeight="1" x14ac:dyDescent="0.25">
      <c r="A4" s="12" t="s">
        <v>17</v>
      </c>
    </row>
    <row r="5" spans="1:11" ht="19.95" customHeight="1" x14ac:dyDescent="0.25">
      <c r="A5" s="12" t="s">
        <v>18</v>
      </c>
    </row>
    <row r="7" spans="1:11" ht="19.2" customHeight="1" x14ac:dyDescent="0.25">
      <c r="A7" s="15" t="s">
        <v>19</v>
      </c>
      <c r="F7" s="14"/>
      <c r="G7" s="14"/>
      <c r="H7" s="14"/>
    </row>
    <row r="8" spans="1:11" ht="19.95" customHeight="1" x14ac:dyDescent="0.25">
      <c r="B8" s="13" t="s">
        <v>12</v>
      </c>
      <c r="C8" s="13"/>
      <c r="D8" s="13"/>
      <c r="E8" s="13"/>
      <c r="F8" s="14"/>
      <c r="G8" s="14"/>
      <c r="H8" s="14"/>
    </row>
    <row r="9" spans="1:11" ht="19.95" customHeight="1" x14ac:dyDescent="0.25">
      <c r="B9" s="13" t="s">
        <v>13</v>
      </c>
      <c r="C9" s="13"/>
      <c r="D9" s="13"/>
      <c r="E9" s="13"/>
      <c r="F9" s="14"/>
      <c r="G9" s="14"/>
      <c r="H9" s="14"/>
    </row>
    <row r="10" spans="1:11" ht="19.95" customHeight="1" x14ac:dyDescent="0.25">
      <c r="B10" s="13" t="s">
        <v>14</v>
      </c>
      <c r="C10" s="13"/>
      <c r="D10" s="13"/>
      <c r="E10" s="13"/>
      <c r="F10" s="14"/>
      <c r="G10" s="14"/>
      <c r="H10" s="14"/>
    </row>
    <row r="11" spans="1:11" ht="19.95" customHeight="1" x14ac:dyDescent="0.25">
      <c r="B11" s="13" t="s">
        <v>20</v>
      </c>
      <c r="C11" s="13"/>
      <c r="D11" s="13"/>
      <c r="E11" s="13"/>
      <c r="F11" s="14"/>
      <c r="G11" s="14"/>
      <c r="H11" s="14"/>
    </row>
    <row r="13" spans="1:11" ht="14.4" customHeight="1" x14ac:dyDescent="0.25">
      <c r="A13" s="96" t="s">
        <v>0</v>
      </c>
      <c r="B13" s="97" t="s">
        <v>1</v>
      </c>
      <c r="C13" s="98"/>
      <c r="D13" s="98"/>
      <c r="E13" s="99"/>
      <c r="F13" s="103" t="s">
        <v>8</v>
      </c>
      <c r="G13" s="105" t="s">
        <v>9</v>
      </c>
      <c r="H13" s="106" t="s">
        <v>34</v>
      </c>
      <c r="I13" s="107" t="s">
        <v>35</v>
      </c>
      <c r="J13" s="96" t="s">
        <v>67</v>
      </c>
    </row>
    <row r="14" spans="1:11" ht="13.8" customHeight="1" x14ac:dyDescent="0.25">
      <c r="A14" s="96"/>
      <c r="B14" s="100"/>
      <c r="C14" s="101"/>
      <c r="D14" s="101"/>
      <c r="E14" s="102"/>
      <c r="F14" s="104"/>
      <c r="G14" s="105" t="s">
        <v>9</v>
      </c>
      <c r="H14" s="106"/>
      <c r="I14" s="107"/>
      <c r="J14" s="96"/>
    </row>
    <row r="15" spans="1:11" ht="79.2" customHeight="1" x14ac:dyDescent="0.25">
      <c r="A15" s="5">
        <v>1</v>
      </c>
      <c r="B15" s="92" t="s">
        <v>2</v>
      </c>
      <c r="C15" s="93"/>
      <c r="D15" s="93"/>
      <c r="E15" s="94"/>
      <c r="F15" s="16">
        <v>262.74</v>
      </c>
      <c r="G15" s="17" t="s">
        <v>10</v>
      </c>
      <c r="H15" s="23">
        <v>859.32203389830511</v>
      </c>
      <c r="I15" s="25">
        <f>F15*H15</f>
        <v>225778.27118644069</v>
      </c>
      <c r="J15" s="51">
        <f>(I15*$D$37)/100</f>
        <v>94826.873898305086</v>
      </c>
      <c r="K15" s="77"/>
    </row>
    <row r="16" spans="1:11" ht="80.400000000000006" customHeight="1" x14ac:dyDescent="0.25">
      <c r="A16" s="5">
        <v>2</v>
      </c>
      <c r="B16" s="92" t="s">
        <v>3</v>
      </c>
      <c r="C16" s="93"/>
      <c r="D16" s="93"/>
      <c r="E16" s="94"/>
      <c r="F16" s="16">
        <v>725.55</v>
      </c>
      <c r="G16" s="17" t="s">
        <v>10</v>
      </c>
      <c r="H16" s="23">
        <v>1237.2881355932204</v>
      </c>
      <c r="I16" s="25">
        <f>F16*H16</f>
        <v>897714.40677966108</v>
      </c>
      <c r="J16" s="51">
        <f t="shared" ref="J16:J20" si="0">(I16*$D$37)/100</f>
        <v>377040.05084745766</v>
      </c>
      <c r="K16" s="77"/>
    </row>
    <row r="17" spans="1:11" ht="160.19999999999999" customHeight="1" x14ac:dyDescent="0.25">
      <c r="A17" s="5">
        <v>3</v>
      </c>
      <c r="B17" s="92" t="s">
        <v>4</v>
      </c>
      <c r="C17" s="93"/>
      <c r="D17" s="93"/>
      <c r="E17" s="94"/>
      <c r="F17" s="16">
        <v>119.38500000000001</v>
      </c>
      <c r="G17" s="17" t="s">
        <v>10</v>
      </c>
      <c r="H17" s="23">
        <v>3953.3898305084749</v>
      </c>
      <c r="I17" s="25">
        <f>F17*H17</f>
        <v>471975.44491525431</v>
      </c>
      <c r="J17" s="51">
        <f t="shared" si="0"/>
        <v>198229.6868644068</v>
      </c>
      <c r="K17" s="77"/>
    </row>
    <row r="18" spans="1:11" ht="90.6" customHeight="1" x14ac:dyDescent="0.25">
      <c r="A18" s="5">
        <v>4</v>
      </c>
      <c r="B18" s="92" t="s">
        <v>5</v>
      </c>
      <c r="C18" s="93"/>
      <c r="D18" s="93"/>
      <c r="E18" s="94"/>
      <c r="F18" s="16">
        <v>2</v>
      </c>
      <c r="G18" s="17" t="s">
        <v>11</v>
      </c>
      <c r="H18" s="23">
        <v>229047.45762711865</v>
      </c>
      <c r="I18" s="25">
        <f t="shared" ref="I18:I20" si="1">F18*H18</f>
        <v>458094.9152542373</v>
      </c>
      <c r="J18" s="51">
        <f t="shared" si="0"/>
        <v>192399.86440677967</v>
      </c>
      <c r="K18" s="77"/>
    </row>
    <row r="19" spans="1:11" ht="33.6" customHeight="1" x14ac:dyDescent="0.25">
      <c r="A19" s="5">
        <v>5</v>
      </c>
      <c r="B19" s="92" t="s">
        <v>6</v>
      </c>
      <c r="C19" s="93"/>
      <c r="D19" s="93"/>
      <c r="E19" s="94"/>
      <c r="F19" s="16">
        <v>16</v>
      </c>
      <c r="G19" s="17" t="s">
        <v>10</v>
      </c>
      <c r="H19" s="23">
        <v>3084.7457627118647</v>
      </c>
      <c r="I19" s="25">
        <f t="shared" si="1"/>
        <v>49355.932203389835</v>
      </c>
      <c r="J19" s="51">
        <f t="shared" si="0"/>
        <v>20729.491525423731</v>
      </c>
      <c r="K19" s="77"/>
    </row>
    <row r="20" spans="1:11" ht="93" customHeight="1" x14ac:dyDescent="0.25">
      <c r="A20" s="5">
        <v>6</v>
      </c>
      <c r="B20" s="92" t="s">
        <v>7</v>
      </c>
      <c r="C20" s="93"/>
      <c r="D20" s="93"/>
      <c r="E20" s="94"/>
      <c r="F20" s="16">
        <v>1</v>
      </c>
      <c r="G20" s="17" t="s">
        <v>11</v>
      </c>
      <c r="H20" s="23">
        <v>71299.152542372889</v>
      </c>
      <c r="I20" s="25">
        <f t="shared" si="1"/>
        <v>71299.152542372889</v>
      </c>
      <c r="J20" s="51">
        <f t="shared" si="0"/>
        <v>29945.644067796613</v>
      </c>
      <c r="K20" s="77"/>
    </row>
    <row r="21" spans="1:11" ht="19.95" customHeight="1" x14ac:dyDescent="0.25">
      <c r="A21" s="5"/>
      <c r="B21" s="95" t="s">
        <v>51</v>
      </c>
      <c r="C21" s="95"/>
      <c r="D21" s="95"/>
      <c r="E21" s="95"/>
      <c r="F21" s="95"/>
      <c r="G21" s="95"/>
      <c r="H21" s="95"/>
      <c r="I21" s="83">
        <f>SUM(I15:I20)</f>
        <v>2174218.1228813562</v>
      </c>
      <c r="J21" s="86">
        <f>SUM(J15:J20)</f>
        <v>913171.61161016952</v>
      </c>
    </row>
    <row r="22" spans="1:11" ht="19.95" customHeight="1" x14ac:dyDescent="0.25">
      <c r="A22" s="5"/>
      <c r="B22" s="95" t="s">
        <v>53</v>
      </c>
      <c r="C22" s="95"/>
      <c r="D22" s="95"/>
      <c r="E22" s="95"/>
      <c r="F22" s="95"/>
      <c r="G22" s="95"/>
      <c r="H22" s="95"/>
      <c r="I22" s="83">
        <f>I21*0.18</f>
        <v>391359.26211864408</v>
      </c>
      <c r="J22" s="86"/>
    </row>
    <row r="23" spans="1:11" ht="19.95" customHeight="1" x14ac:dyDescent="0.25">
      <c r="A23" s="52"/>
      <c r="B23" s="95" t="s">
        <v>54</v>
      </c>
      <c r="C23" s="95"/>
      <c r="D23" s="95"/>
      <c r="E23" s="95"/>
      <c r="F23" s="95"/>
      <c r="G23" s="95"/>
      <c r="H23" s="95"/>
      <c r="I23" s="84">
        <f>SUM(I21:J22)</f>
        <v>3478748.9966101698</v>
      </c>
      <c r="J23" s="87"/>
    </row>
    <row r="24" spans="1:11" ht="19.95" customHeight="1" x14ac:dyDescent="0.25">
      <c r="A24" s="52"/>
      <c r="B24" s="95" t="s">
        <v>68</v>
      </c>
      <c r="C24" s="95"/>
      <c r="D24" s="95"/>
      <c r="E24" s="95"/>
      <c r="F24" s="95"/>
      <c r="G24" s="95"/>
      <c r="H24" s="95"/>
      <c r="I24" s="84">
        <f>E38</f>
        <v>913171.61161016964</v>
      </c>
      <c r="J24" s="81"/>
    </row>
    <row r="25" spans="1:11" ht="19.95" customHeight="1" x14ac:dyDescent="0.3">
      <c r="A25" s="52"/>
      <c r="B25" s="95" t="s">
        <v>56</v>
      </c>
      <c r="C25" s="95"/>
      <c r="D25" s="95"/>
      <c r="E25" s="95"/>
      <c r="F25" s="95"/>
      <c r="G25" s="95"/>
      <c r="H25" s="95"/>
      <c r="I25" s="85">
        <f>SUM(I23:J24)</f>
        <v>4391920.6082203398</v>
      </c>
      <c r="J25" s="82"/>
    </row>
    <row r="26" spans="1:11" ht="23.4" customHeight="1" x14ac:dyDescent="0.25">
      <c r="A26" s="12" t="s">
        <v>21</v>
      </c>
    </row>
    <row r="28" spans="1:11" x14ac:dyDescent="0.25">
      <c r="A28" s="12" t="s">
        <v>49</v>
      </c>
    </row>
    <row r="30" spans="1:11" ht="19.95" customHeight="1" x14ac:dyDescent="0.25">
      <c r="B30" s="90" t="s">
        <v>60</v>
      </c>
      <c r="C30" s="90"/>
      <c r="D30" s="90"/>
      <c r="E30" s="89">
        <f>I21</f>
        <v>2174218.1228813562</v>
      </c>
    </row>
    <row r="31" spans="1:11" ht="19.95" customHeight="1" x14ac:dyDescent="0.25">
      <c r="B31" s="5" t="s">
        <v>57</v>
      </c>
      <c r="C31" s="5" t="s">
        <v>58</v>
      </c>
      <c r="D31" s="5" t="s">
        <v>59</v>
      </c>
      <c r="E31" s="5" t="s">
        <v>35</v>
      </c>
    </row>
    <row r="32" spans="1:11" ht="19.95" customHeight="1" x14ac:dyDescent="0.25">
      <c r="B32" s="5">
        <v>1</v>
      </c>
      <c r="C32" s="78" t="s">
        <v>61</v>
      </c>
      <c r="D32" s="5">
        <v>8</v>
      </c>
      <c r="E32" s="80">
        <f>(D32*$E$30)/100</f>
        <v>173937.4498305085</v>
      </c>
    </row>
    <row r="33" spans="2:5" ht="19.95" customHeight="1" x14ac:dyDescent="0.25">
      <c r="B33" s="5">
        <v>2</v>
      </c>
      <c r="C33" s="78" t="s">
        <v>62</v>
      </c>
      <c r="D33" s="5">
        <v>8</v>
      </c>
      <c r="E33" s="80">
        <f t="shared" ref="E33:E36" si="2">(D33*$E$30)/100</f>
        <v>173937.4498305085</v>
      </c>
    </row>
    <row r="34" spans="2:5" ht="19.95" customHeight="1" x14ac:dyDescent="0.25">
      <c r="B34" s="5">
        <v>3</v>
      </c>
      <c r="C34" s="78" t="s">
        <v>63</v>
      </c>
      <c r="D34" s="5">
        <v>8</v>
      </c>
      <c r="E34" s="80">
        <f t="shared" si="2"/>
        <v>173937.4498305085</v>
      </c>
    </row>
    <row r="35" spans="2:5" ht="19.95" customHeight="1" x14ac:dyDescent="0.25">
      <c r="B35" s="5">
        <v>4</v>
      </c>
      <c r="C35" s="78" t="s">
        <v>64</v>
      </c>
      <c r="D35" s="5">
        <v>9</v>
      </c>
      <c r="E35" s="80">
        <f t="shared" si="2"/>
        <v>195679.63105932207</v>
      </c>
    </row>
    <row r="36" spans="2:5" ht="19.95" customHeight="1" x14ac:dyDescent="0.25">
      <c r="B36" s="5">
        <v>5</v>
      </c>
      <c r="C36" s="78" t="s">
        <v>65</v>
      </c>
      <c r="D36" s="5">
        <v>9</v>
      </c>
      <c r="E36" s="80">
        <f t="shared" si="2"/>
        <v>195679.63105932207</v>
      </c>
    </row>
    <row r="37" spans="2:5" ht="19.95" customHeight="1" x14ac:dyDescent="0.25">
      <c r="B37" s="90" t="s">
        <v>66</v>
      </c>
      <c r="C37" s="90"/>
      <c r="D37" s="5">
        <f>SUM(D32:D36)</f>
        <v>42</v>
      </c>
      <c r="E37" s="79"/>
    </row>
    <row r="38" spans="2:5" ht="19.95" customHeight="1" x14ac:dyDescent="0.25">
      <c r="B38" s="91" t="s">
        <v>51</v>
      </c>
      <c r="C38" s="91"/>
      <c r="D38" s="91"/>
      <c r="E38" s="88">
        <f>SUM(E32:E36)</f>
        <v>913171.61161016964</v>
      </c>
    </row>
  </sheetData>
  <mergeCells count="21">
    <mergeCell ref="J13:J14"/>
    <mergeCell ref="H13:H14"/>
    <mergeCell ref="I13:I14"/>
    <mergeCell ref="B21:H21"/>
    <mergeCell ref="B22:H22"/>
    <mergeCell ref="B13:E14"/>
    <mergeCell ref="B15:E15"/>
    <mergeCell ref="A13:A14"/>
    <mergeCell ref="G13:G14"/>
    <mergeCell ref="F13:F14"/>
    <mergeCell ref="B30:D30"/>
    <mergeCell ref="B37:C37"/>
    <mergeCell ref="B38:D38"/>
    <mergeCell ref="B16:E16"/>
    <mergeCell ref="B17:E17"/>
    <mergeCell ref="B18:E18"/>
    <mergeCell ref="B19:E19"/>
    <mergeCell ref="B20:E20"/>
    <mergeCell ref="B24:H24"/>
    <mergeCell ref="B25:H25"/>
    <mergeCell ref="B23:H23"/>
  </mergeCells>
  <pageMargins left="0.70866141732283472" right="0.70866141732283472" top="0.55118110236220474" bottom="0.55118110236220474" header="0.31496062992125984" footer="0.31496062992125984"/>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8A72-2645-4840-80D6-7784749082D2}">
  <sheetPr>
    <pageSetUpPr fitToPage="1"/>
  </sheetPr>
  <dimension ref="A2:G30"/>
  <sheetViews>
    <sheetView topLeftCell="A22" zoomScaleNormal="100" zoomScaleSheetLayoutView="70" workbookViewId="0">
      <selection activeCell="D33" sqref="D33"/>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15</v>
      </c>
    </row>
    <row r="3" spans="1:7" ht="19.95" customHeight="1" x14ac:dyDescent="0.25">
      <c r="A3" s="12" t="s">
        <v>16</v>
      </c>
    </row>
    <row r="4" spans="1:7" ht="19.95" customHeight="1" x14ac:dyDescent="0.25">
      <c r="A4" s="12" t="s">
        <v>17</v>
      </c>
    </row>
    <row r="5" spans="1:7" ht="19.95" customHeight="1" x14ac:dyDescent="0.25">
      <c r="A5" s="12" t="s">
        <v>18</v>
      </c>
    </row>
    <row r="7" spans="1:7" ht="19.2" customHeight="1" x14ac:dyDescent="0.25">
      <c r="A7" s="15" t="s">
        <v>19</v>
      </c>
      <c r="C7" s="14"/>
      <c r="D7" s="14"/>
      <c r="E7" s="14"/>
    </row>
    <row r="8" spans="1:7" ht="19.95" customHeight="1" x14ac:dyDescent="0.25">
      <c r="B8" s="13" t="s">
        <v>12</v>
      </c>
      <c r="C8" s="14"/>
      <c r="D8" s="14"/>
      <c r="E8" s="14"/>
    </row>
    <row r="9" spans="1:7" ht="19.95" customHeight="1" x14ac:dyDescent="0.25">
      <c r="B9" s="13" t="s">
        <v>13</v>
      </c>
      <c r="C9" s="14"/>
      <c r="D9" s="14"/>
      <c r="E9" s="14"/>
    </row>
    <row r="10" spans="1:7" ht="19.95" customHeight="1" x14ac:dyDescent="0.25">
      <c r="B10" s="13" t="s">
        <v>14</v>
      </c>
      <c r="C10" s="14"/>
      <c r="D10" s="14"/>
      <c r="E10" s="14"/>
    </row>
    <row r="11" spans="1:7" ht="19.95" customHeight="1" x14ac:dyDescent="0.25">
      <c r="B11" s="13" t="s">
        <v>20</v>
      </c>
      <c r="C11" s="14"/>
      <c r="D11" s="14"/>
      <c r="E11" s="14"/>
    </row>
    <row r="13" spans="1:7" ht="14.4" customHeight="1" x14ac:dyDescent="0.25">
      <c r="A13" s="96" t="s">
        <v>0</v>
      </c>
      <c r="B13" s="96" t="s">
        <v>1</v>
      </c>
      <c r="C13" s="103" t="s">
        <v>8</v>
      </c>
      <c r="D13" s="105" t="s">
        <v>9</v>
      </c>
      <c r="E13" s="106" t="s">
        <v>34</v>
      </c>
      <c r="F13" s="107" t="s">
        <v>35</v>
      </c>
      <c r="G13" s="96" t="s">
        <v>48</v>
      </c>
    </row>
    <row r="14" spans="1:7" ht="13.8" customHeight="1" x14ac:dyDescent="0.25">
      <c r="A14" s="96"/>
      <c r="B14" s="96"/>
      <c r="C14" s="104"/>
      <c r="D14" s="105" t="s">
        <v>9</v>
      </c>
      <c r="E14" s="106"/>
      <c r="F14" s="107"/>
      <c r="G14" s="96"/>
    </row>
    <row r="15" spans="1:7" ht="41.4" x14ac:dyDescent="0.25">
      <c r="A15" s="5">
        <v>1</v>
      </c>
      <c r="B15" s="3" t="s">
        <v>22</v>
      </c>
      <c r="C15" s="9">
        <v>1</v>
      </c>
      <c r="D15" s="10" t="s">
        <v>11</v>
      </c>
      <c r="E15" s="23">
        <v>42150</v>
      </c>
      <c r="F15" s="25">
        <f>C15*E15</f>
        <v>42150</v>
      </c>
      <c r="G15" s="51">
        <f>F15*0.42</f>
        <v>17703</v>
      </c>
    </row>
    <row r="16" spans="1:7" ht="55.8" thickBot="1" x14ac:dyDescent="0.3">
      <c r="A16" s="5">
        <v>2</v>
      </c>
      <c r="B16" s="18" t="s">
        <v>23</v>
      </c>
      <c r="C16" s="9">
        <v>6</v>
      </c>
      <c r="D16" s="10" t="s">
        <v>11</v>
      </c>
      <c r="E16" s="23">
        <v>60008</v>
      </c>
      <c r="F16" s="25">
        <f>C16*E16</f>
        <v>360048</v>
      </c>
      <c r="G16" s="51">
        <f t="shared" ref="G16:G21" si="0">F16*0.42</f>
        <v>151220.16</v>
      </c>
    </row>
    <row r="17" spans="1:7" ht="55.2" x14ac:dyDescent="0.25">
      <c r="A17" s="5">
        <v>3</v>
      </c>
      <c r="B17" s="3" t="s">
        <v>24</v>
      </c>
      <c r="C17" s="9">
        <v>1</v>
      </c>
      <c r="D17" s="10" t="s">
        <v>11</v>
      </c>
      <c r="E17" s="23">
        <v>22201</v>
      </c>
      <c r="F17" s="25">
        <f>C17*E17</f>
        <v>22201</v>
      </c>
      <c r="G17" s="51">
        <f t="shared" si="0"/>
        <v>9324.42</v>
      </c>
    </row>
    <row r="18" spans="1:7" ht="69" x14ac:dyDescent="0.25">
      <c r="A18" s="5">
        <v>4</v>
      </c>
      <c r="B18" s="4" t="s">
        <v>25</v>
      </c>
      <c r="C18" s="9">
        <v>1</v>
      </c>
      <c r="D18" s="10" t="s">
        <v>30</v>
      </c>
      <c r="E18" s="23">
        <v>48103</v>
      </c>
      <c r="F18" s="25">
        <f t="shared" ref="F18:F22" si="1">C18*E18</f>
        <v>48103</v>
      </c>
      <c r="G18" s="51">
        <f t="shared" si="0"/>
        <v>20203.259999999998</v>
      </c>
    </row>
    <row r="19" spans="1:7" ht="303.60000000000002" x14ac:dyDescent="0.25">
      <c r="A19" s="5">
        <v>5</v>
      </c>
      <c r="B19" s="4" t="s">
        <v>26</v>
      </c>
      <c r="C19" s="9">
        <v>1</v>
      </c>
      <c r="D19" s="10" t="s">
        <v>30</v>
      </c>
      <c r="E19" s="23">
        <v>222013</v>
      </c>
      <c r="F19" s="25">
        <f t="shared" si="1"/>
        <v>222013</v>
      </c>
      <c r="G19" s="51">
        <f t="shared" si="0"/>
        <v>93245.459999999992</v>
      </c>
    </row>
    <row r="20" spans="1:7" ht="69" x14ac:dyDescent="0.25">
      <c r="A20" s="5">
        <v>6</v>
      </c>
      <c r="B20" s="4" t="s">
        <v>27</v>
      </c>
      <c r="C20" s="9">
        <v>1</v>
      </c>
      <c r="D20" s="10" t="s">
        <v>30</v>
      </c>
      <c r="E20" s="23">
        <v>48103</v>
      </c>
      <c r="F20" s="25">
        <f t="shared" si="1"/>
        <v>48103</v>
      </c>
      <c r="G20" s="51">
        <f t="shared" si="0"/>
        <v>20203.259999999998</v>
      </c>
    </row>
    <row r="21" spans="1:7" ht="69" x14ac:dyDescent="0.25">
      <c r="A21" s="5">
        <v>7</v>
      </c>
      <c r="B21" s="7" t="s">
        <v>28</v>
      </c>
      <c r="C21" s="9">
        <v>1</v>
      </c>
      <c r="D21" s="10" t="s">
        <v>30</v>
      </c>
      <c r="E21" s="23">
        <v>17401</v>
      </c>
      <c r="F21" s="25">
        <f t="shared" si="1"/>
        <v>17401</v>
      </c>
      <c r="G21" s="51">
        <f t="shared" si="0"/>
        <v>7308.42</v>
      </c>
    </row>
    <row r="22" spans="1:7" ht="345" x14ac:dyDescent="0.25">
      <c r="A22" s="5">
        <v>8</v>
      </c>
      <c r="B22" s="7" t="s">
        <v>29</v>
      </c>
      <c r="C22" s="9">
        <v>1</v>
      </c>
      <c r="D22" s="10" t="s">
        <v>30</v>
      </c>
      <c r="E22" s="23">
        <v>222013</v>
      </c>
      <c r="F22" s="25">
        <f t="shared" si="1"/>
        <v>222013</v>
      </c>
      <c r="G22" s="51">
        <f>F22*0.42</f>
        <v>93245.459999999992</v>
      </c>
    </row>
    <row r="23" spans="1:7" ht="19.95" customHeight="1" x14ac:dyDescent="0.25">
      <c r="A23" s="5"/>
      <c r="B23" s="95" t="s">
        <v>51</v>
      </c>
      <c r="C23" s="95"/>
      <c r="D23" s="95"/>
      <c r="E23" s="95"/>
      <c r="F23" s="112">
        <f>SUM(F15:F22)</f>
        <v>982032</v>
      </c>
      <c r="G23" s="113"/>
    </row>
    <row r="24" spans="1:7" ht="19.95" customHeight="1" x14ac:dyDescent="0.25">
      <c r="A24" s="5"/>
      <c r="B24" s="95" t="s">
        <v>53</v>
      </c>
      <c r="C24" s="95"/>
      <c r="D24" s="95"/>
      <c r="E24" s="95"/>
      <c r="F24" s="112">
        <f>F23*0.18</f>
        <v>176765.75999999998</v>
      </c>
      <c r="G24" s="113"/>
    </row>
    <row r="25" spans="1:7" ht="19.95" customHeight="1" x14ac:dyDescent="0.25">
      <c r="A25" s="52"/>
      <c r="B25" s="95" t="s">
        <v>54</v>
      </c>
      <c r="C25" s="95"/>
      <c r="D25" s="95"/>
      <c r="E25" s="95"/>
      <c r="F25" s="110">
        <f>SUM(F23:G24)</f>
        <v>1158797.76</v>
      </c>
      <c r="G25" s="111"/>
    </row>
    <row r="26" spans="1:7" ht="19.95" customHeight="1" x14ac:dyDescent="0.25">
      <c r="B26" s="95" t="s">
        <v>55</v>
      </c>
      <c r="C26" s="95"/>
      <c r="D26" s="95"/>
      <c r="E26" s="95"/>
      <c r="F26" s="108"/>
      <c r="G26" s="108"/>
    </row>
    <row r="27" spans="1:7" ht="19.95" customHeight="1" x14ac:dyDescent="0.3">
      <c r="B27" s="95" t="s">
        <v>56</v>
      </c>
      <c r="C27" s="95"/>
      <c r="D27" s="95"/>
      <c r="E27" s="95"/>
      <c r="F27" s="109">
        <f>SUM(F25:G26)</f>
        <v>1158797.76</v>
      </c>
      <c r="G27" s="109"/>
    </row>
    <row r="28" spans="1:7" x14ac:dyDescent="0.25">
      <c r="A28" s="12" t="s">
        <v>21</v>
      </c>
    </row>
    <row r="30" spans="1:7" x14ac:dyDescent="0.25">
      <c r="A30" s="12" t="s">
        <v>49</v>
      </c>
    </row>
  </sheetData>
  <mergeCells count="17">
    <mergeCell ref="F13:F14"/>
    <mergeCell ref="G13:G14"/>
    <mergeCell ref="B23:E23"/>
    <mergeCell ref="F23:G23"/>
    <mergeCell ref="B24:E24"/>
    <mergeCell ref="F24:G24"/>
    <mergeCell ref="A13:A14"/>
    <mergeCell ref="B13:B14"/>
    <mergeCell ref="C13:C14"/>
    <mergeCell ref="D13:D14"/>
    <mergeCell ref="E13:E14"/>
    <mergeCell ref="B26:E26"/>
    <mergeCell ref="F26:G26"/>
    <mergeCell ref="B27:E27"/>
    <mergeCell ref="F27:G27"/>
    <mergeCell ref="B25:E25"/>
    <mergeCell ref="F25:G25"/>
  </mergeCells>
  <pageMargins left="0.70866141732283472" right="0.70866141732283472" top="0.74803149606299213" bottom="0.74803149606299213" header="0.31496062992125984" footer="0.31496062992125984"/>
  <pageSetup paperSize="9" scale="62"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DDE4-F783-419D-B06B-880409381ECB}">
  <dimension ref="A2:G25"/>
  <sheetViews>
    <sheetView topLeftCell="A12" zoomScaleNormal="100" workbookViewId="0">
      <selection activeCell="A19" sqref="A19:XFD22"/>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15</v>
      </c>
    </row>
    <row r="3" spans="1:7" ht="19.95" customHeight="1" x14ac:dyDescent="0.25">
      <c r="A3" s="12" t="s">
        <v>16</v>
      </c>
    </row>
    <row r="4" spans="1:7" ht="19.95" customHeight="1" x14ac:dyDescent="0.25">
      <c r="A4" s="12" t="s">
        <v>17</v>
      </c>
    </row>
    <row r="5" spans="1:7" ht="19.95" customHeight="1" x14ac:dyDescent="0.25">
      <c r="A5" s="12" t="s">
        <v>18</v>
      </c>
    </row>
    <row r="7" spans="1:7" ht="19.2" customHeight="1" x14ac:dyDescent="0.25">
      <c r="A7" s="15" t="s">
        <v>19</v>
      </c>
      <c r="C7" s="14"/>
      <c r="D7" s="14"/>
      <c r="E7" s="14"/>
    </row>
    <row r="8" spans="1:7" ht="19.95" customHeight="1" x14ac:dyDescent="0.25">
      <c r="B8" s="13" t="s">
        <v>12</v>
      </c>
      <c r="C8" s="14"/>
      <c r="D8" s="14"/>
      <c r="E8" s="14"/>
    </row>
    <row r="9" spans="1:7" ht="19.95" customHeight="1" x14ac:dyDescent="0.25">
      <c r="B9" s="13" t="s">
        <v>13</v>
      </c>
      <c r="C9" s="14"/>
      <c r="D9" s="14"/>
      <c r="E9" s="14"/>
    </row>
    <row r="10" spans="1:7" ht="19.95" customHeight="1" x14ac:dyDescent="0.25">
      <c r="B10" s="13" t="s">
        <v>14</v>
      </c>
      <c r="C10" s="14"/>
      <c r="D10" s="14"/>
      <c r="E10" s="14"/>
    </row>
    <row r="11" spans="1:7" ht="19.95" customHeight="1" x14ac:dyDescent="0.25">
      <c r="B11" s="13" t="s">
        <v>20</v>
      </c>
      <c r="C11" s="14"/>
      <c r="D11" s="14"/>
      <c r="E11" s="14"/>
    </row>
    <row r="13" spans="1:7" ht="14.4" customHeight="1" x14ac:dyDescent="0.25">
      <c r="A13" s="96" t="s">
        <v>0</v>
      </c>
      <c r="B13" s="96" t="s">
        <v>1</v>
      </c>
      <c r="C13" s="114" t="s">
        <v>8</v>
      </c>
      <c r="D13" s="105" t="s">
        <v>9</v>
      </c>
      <c r="E13" s="106" t="s">
        <v>34</v>
      </c>
      <c r="F13" s="107" t="s">
        <v>35</v>
      </c>
      <c r="G13" s="96" t="s">
        <v>48</v>
      </c>
    </row>
    <row r="14" spans="1:7" ht="13.8" customHeight="1" x14ac:dyDescent="0.25">
      <c r="A14" s="96"/>
      <c r="B14" s="96"/>
      <c r="C14" s="115"/>
      <c r="D14" s="105" t="s">
        <v>9</v>
      </c>
      <c r="E14" s="106"/>
      <c r="F14" s="107"/>
      <c r="G14" s="96"/>
    </row>
    <row r="15" spans="1:7" x14ac:dyDescent="0.25">
      <c r="A15" s="5">
        <v>1</v>
      </c>
      <c r="B15" s="11" t="s">
        <v>31</v>
      </c>
      <c r="C15" s="59">
        <v>1</v>
      </c>
      <c r="D15" s="10" t="s">
        <v>30</v>
      </c>
      <c r="E15" s="23">
        <v>155378</v>
      </c>
      <c r="F15" s="25">
        <f>C15*E15</f>
        <v>155378</v>
      </c>
      <c r="G15" s="58">
        <f>F15*0.42</f>
        <v>65258.759999999995</v>
      </c>
    </row>
    <row r="16" spans="1:7" x14ac:dyDescent="0.25">
      <c r="A16" s="5">
        <v>2</v>
      </c>
      <c r="B16" s="11" t="s">
        <v>32</v>
      </c>
      <c r="C16" s="59">
        <v>1</v>
      </c>
      <c r="D16" s="10" t="s">
        <v>30</v>
      </c>
      <c r="E16" s="23">
        <v>460242</v>
      </c>
      <c r="F16" s="25">
        <f>C16*E16</f>
        <v>460242</v>
      </c>
      <c r="G16" s="58">
        <f t="shared" ref="G16:G17" si="0">F16*0.42</f>
        <v>193301.63999999998</v>
      </c>
    </row>
    <row r="17" spans="1:7" ht="27.6" x14ac:dyDescent="0.25">
      <c r="A17" s="5">
        <v>3</v>
      </c>
      <c r="B17" s="60" t="s">
        <v>33</v>
      </c>
      <c r="C17" s="59">
        <v>1</v>
      </c>
      <c r="D17" s="10" t="s">
        <v>11</v>
      </c>
      <c r="E17" s="23">
        <v>629358</v>
      </c>
      <c r="F17" s="25">
        <f>C17*E17</f>
        <v>629358</v>
      </c>
      <c r="G17" s="58">
        <f t="shared" si="0"/>
        <v>264330.36</v>
      </c>
    </row>
    <row r="18" spans="1:7" ht="19.95" customHeight="1" x14ac:dyDescent="0.25">
      <c r="A18" s="5"/>
      <c r="B18" s="95" t="s">
        <v>51</v>
      </c>
      <c r="C18" s="95"/>
      <c r="D18" s="95"/>
      <c r="E18" s="95"/>
      <c r="F18" s="112">
        <f>SUM(F15:F17)</f>
        <v>1244978</v>
      </c>
      <c r="G18" s="113"/>
    </row>
    <row r="19" spans="1:7" ht="19.95" customHeight="1" x14ac:dyDescent="0.25">
      <c r="A19" s="5"/>
      <c r="B19" s="95" t="s">
        <v>53</v>
      </c>
      <c r="C19" s="95"/>
      <c r="D19" s="95"/>
      <c r="E19" s="95"/>
      <c r="F19" s="112">
        <f>F18*0.18</f>
        <v>224096.03999999998</v>
      </c>
      <c r="G19" s="113"/>
    </row>
    <row r="20" spans="1:7" ht="19.95" customHeight="1" x14ac:dyDescent="0.25">
      <c r="A20" s="52"/>
      <c r="B20" s="95" t="s">
        <v>54</v>
      </c>
      <c r="C20" s="95"/>
      <c r="D20" s="95"/>
      <c r="E20" s="95"/>
      <c r="F20" s="110">
        <f>SUM(F18:G19)</f>
        <v>1469074.04</v>
      </c>
      <c r="G20" s="111"/>
    </row>
    <row r="21" spans="1:7" ht="19.95" customHeight="1" x14ac:dyDescent="0.25">
      <c r="B21" s="95" t="s">
        <v>55</v>
      </c>
      <c r="C21" s="95"/>
      <c r="D21" s="95"/>
      <c r="E21" s="95"/>
      <c r="F21" s="108"/>
      <c r="G21" s="108"/>
    </row>
    <row r="22" spans="1:7" ht="19.95" customHeight="1" x14ac:dyDescent="0.3">
      <c r="B22" s="95" t="s">
        <v>56</v>
      </c>
      <c r="C22" s="95"/>
      <c r="D22" s="95"/>
      <c r="E22" s="95"/>
      <c r="F22" s="109">
        <f>SUM(F20:G21)</f>
        <v>1469074.04</v>
      </c>
      <c r="G22" s="109"/>
    </row>
    <row r="23" spans="1:7" x14ac:dyDescent="0.25">
      <c r="A23" s="12" t="s">
        <v>21</v>
      </c>
    </row>
    <row r="25" spans="1:7" x14ac:dyDescent="0.25">
      <c r="A25" s="12" t="s">
        <v>49</v>
      </c>
    </row>
  </sheetData>
  <mergeCells count="17">
    <mergeCell ref="F13:F14"/>
    <mergeCell ref="G13:G14"/>
    <mergeCell ref="B18:E18"/>
    <mergeCell ref="F18:G18"/>
    <mergeCell ref="B19:E19"/>
    <mergeCell ref="F19:G19"/>
    <mergeCell ref="A13:A14"/>
    <mergeCell ref="B13:B14"/>
    <mergeCell ref="C13:C14"/>
    <mergeCell ref="D13:D14"/>
    <mergeCell ref="E13:E14"/>
    <mergeCell ref="B21:E21"/>
    <mergeCell ref="F21:G21"/>
    <mergeCell ref="B22:E22"/>
    <mergeCell ref="F22:G22"/>
    <mergeCell ref="B20:E20"/>
    <mergeCell ref="F20:G20"/>
  </mergeCells>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7DD2C-D127-4791-A20B-92AF6794C9E7}">
  <dimension ref="A2:G23"/>
  <sheetViews>
    <sheetView topLeftCell="A12" zoomScaleNormal="100" workbookViewId="0">
      <selection activeCell="A17" sqref="A17:XFD20"/>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15</v>
      </c>
    </row>
    <row r="3" spans="1:7" ht="19.95" customHeight="1" x14ac:dyDescent="0.25">
      <c r="A3" s="12" t="s">
        <v>16</v>
      </c>
    </row>
    <row r="4" spans="1:7" ht="19.95" customHeight="1" x14ac:dyDescent="0.25">
      <c r="A4" s="12" t="s">
        <v>17</v>
      </c>
    </row>
    <row r="5" spans="1:7" ht="19.95" customHeight="1" x14ac:dyDescent="0.25">
      <c r="A5" s="12" t="s">
        <v>18</v>
      </c>
    </row>
    <row r="7" spans="1:7" ht="19.2" customHeight="1" x14ac:dyDescent="0.25">
      <c r="A7" s="15" t="s">
        <v>19</v>
      </c>
      <c r="C7" s="14"/>
      <c r="D7" s="14"/>
      <c r="E7" s="14"/>
    </row>
    <row r="8" spans="1:7" ht="19.95" customHeight="1" x14ac:dyDescent="0.25">
      <c r="B8" s="13" t="s">
        <v>12</v>
      </c>
      <c r="C8" s="14"/>
      <c r="D8" s="14"/>
      <c r="E8" s="14"/>
    </row>
    <row r="9" spans="1:7" ht="19.95" customHeight="1" x14ac:dyDescent="0.25">
      <c r="B9" s="13" t="s">
        <v>13</v>
      </c>
      <c r="C9" s="14"/>
      <c r="D9" s="14"/>
      <c r="E9" s="14"/>
    </row>
    <row r="10" spans="1:7" ht="19.95" customHeight="1" x14ac:dyDescent="0.25">
      <c r="B10" s="13" t="s">
        <v>14</v>
      </c>
      <c r="C10" s="14"/>
      <c r="D10" s="14"/>
      <c r="E10" s="14"/>
    </row>
    <row r="11" spans="1:7" ht="19.95" customHeight="1" x14ac:dyDescent="0.25">
      <c r="B11" s="13" t="s">
        <v>20</v>
      </c>
      <c r="C11" s="14"/>
      <c r="D11" s="14"/>
      <c r="E11" s="14"/>
    </row>
    <row r="13" spans="1:7" ht="14.4" customHeight="1" x14ac:dyDescent="0.25">
      <c r="A13" s="96" t="s">
        <v>0</v>
      </c>
      <c r="B13" s="96" t="s">
        <v>1</v>
      </c>
      <c r="C13" s="103" t="s">
        <v>8</v>
      </c>
      <c r="D13" s="105" t="s">
        <v>9</v>
      </c>
      <c r="E13" s="106" t="s">
        <v>34</v>
      </c>
      <c r="F13" s="107" t="s">
        <v>35</v>
      </c>
      <c r="G13" s="96" t="s">
        <v>48</v>
      </c>
    </row>
    <row r="14" spans="1:7" ht="13.8" customHeight="1" x14ac:dyDescent="0.25">
      <c r="A14" s="96"/>
      <c r="B14" s="96"/>
      <c r="C14" s="104"/>
      <c r="D14" s="105" t="s">
        <v>9</v>
      </c>
      <c r="E14" s="106"/>
      <c r="F14" s="107"/>
      <c r="G14" s="96"/>
    </row>
    <row r="15" spans="1:7" ht="110.4" x14ac:dyDescent="0.25">
      <c r="A15" s="5">
        <v>1</v>
      </c>
      <c r="B15" s="4" t="s">
        <v>36</v>
      </c>
      <c r="C15" s="23">
        <v>1</v>
      </c>
      <c r="D15" s="10" t="s">
        <v>11</v>
      </c>
      <c r="E15" s="23">
        <v>5086347</v>
      </c>
      <c r="F15" s="25">
        <f>C15*E15</f>
        <v>5086347</v>
      </c>
      <c r="G15" s="51">
        <f>F15*0.42</f>
        <v>2136265.7399999998</v>
      </c>
    </row>
    <row r="16" spans="1:7" ht="19.95" customHeight="1" x14ac:dyDescent="0.25">
      <c r="A16" s="5"/>
      <c r="B16" s="95" t="s">
        <v>51</v>
      </c>
      <c r="C16" s="95"/>
      <c r="D16" s="95"/>
      <c r="E16" s="95"/>
      <c r="F16" s="112">
        <f>SUM(F15:F15)</f>
        <v>5086347</v>
      </c>
      <c r="G16" s="113"/>
    </row>
    <row r="17" spans="1:7" ht="19.95" customHeight="1" x14ac:dyDescent="0.25">
      <c r="A17" s="5"/>
      <c r="B17" s="95" t="s">
        <v>53</v>
      </c>
      <c r="C17" s="95"/>
      <c r="D17" s="95"/>
      <c r="E17" s="95"/>
      <c r="F17" s="112">
        <f>F16*0.18</f>
        <v>915542.46</v>
      </c>
      <c r="G17" s="113"/>
    </row>
    <row r="18" spans="1:7" ht="19.95" customHeight="1" x14ac:dyDescent="0.25">
      <c r="A18" s="52"/>
      <c r="B18" s="95" t="s">
        <v>54</v>
      </c>
      <c r="C18" s="95"/>
      <c r="D18" s="95"/>
      <c r="E18" s="95"/>
      <c r="F18" s="110">
        <f>SUM(F16:G17)</f>
        <v>6001889.46</v>
      </c>
      <c r="G18" s="111"/>
    </row>
    <row r="19" spans="1:7" ht="19.95" customHeight="1" x14ac:dyDescent="0.25">
      <c r="B19" s="95" t="s">
        <v>55</v>
      </c>
      <c r="C19" s="95"/>
      <c r="D19" s="95"/>
      <c r="E19" s="95"/>
      <c r="F19" s="108"/>
      <c r="G19" s="108"/>
    </row>
    <row r="20" spans="1:7" ht="19.95" customHeight="1" x14ac:dyDescent="0.3">
      <c r="B20" s="95" t="s">
        <v>56</v>
      </c>
      <c r="C20" s="95"/>
      <c r="D20" s="95"/>
      <c r="E20" s="95"/>
      <c r="F20" s="109">
        <f>SUM(F18:G19)</f>
        <v>6001889.46</v>
      </c>
      <c r="G20" s="109"/>
    </row>
    <row r="21" spans="1:7" x14ac:dyDescent="0.25">
      <c r="A21" s="12" t="s">
        <v>21</v>
      </c>
    </row>
    <row r="23" spans="1:7" x14ac:dyDescent="0.25">
      <c r="A23" s="12" t="s">
        <v>49</v>
      </c>
    </row>
  </sheetData>
  <mergeCells count="17">
    <mergeCell ref="F13:F14"/>
    <mergeCell ref="G13:G14"/>
    <mergeCell ref="B16:E16"/>
    <mergeCell ref="F16:G16"/>
    <mergeCell ref="B17:E17"/>
    <mergeCell ref="F17:G17"/>
    <mergeCell ref="A13:A14"/>
    <mergeCell ref="B13:B14"/>
    <mergeCell ref="C13:C14"/>
    <mergeCell ref="D13:D14"/>
    <mergeCell ref="E13:E14"/>
    <mergeCell ref="B19:E19"/>
    <mergeCell ref="F19:G19"/>
    <mergeCell ref="B20:E20"/>
    <mergeCell ref="F20:G20"/>
    <mergeCell ref="B18:E18"/>
    <mergeCell ref="F18:G18"/>
  </mergeCells>
  <pageMargins left="0.7" right="0.7" top="0.75" bottom="0.75" header="0.3" footer="0.3"/>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87B0-F658-49E9-B895-C424B310C463}">
  <dimension ref="A2:G23"/>
  <sheetViews>
    <sheetView zoomScaleNormal="100" workbookViewId="0">
      <selection activeCell="F26" sqref="F26"/>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15</v>
      </c>
    </row>
    <row r="3" spans="1:7" ht="19.95" customHeight="1" x14ac:dyDescent="0.25">
      <c r="A3" s="12" t="s">
        <v>16</v>
      </c>
    </row>
    <row r="4" spans="1:7" ht="19.95" customHeight="1" x14ac:dyDescent="0.25">
      <c r="A4" s="12" t="s">
        <v>17</v>
      </c>
    </row>
    <row r="5" spans="1:7" ht="19.95" customHeight="1" x14ac:dyDescent="0.25">
      <c r="A5" s="12" t="s">
        <v>18</v>
      </c>
    </row>
    <row r="7" spans="1:7" ht="19.2" customHeight="1" x14ac:dyDescent="0.25">
      <c r="A7" s="15" t="s">
        <v>19</v>
      </c>
      <c r="C7" s="14"/>
      <c r="D7" s="14"/>
      <c r="E7" s="14"/>
    </row>
    <row r="8" spans="1:7" ht="19.95" customHeight="1" x14ac:dyDescent="0.25">
      <c r="B8" s="13" t="s">
        <v>12</v>
      </c>
      <c r="C8" s="14"/>
      <c r="D8" s="14"/>
      <c r="E8" s="14"/>
    </row>
    <row r="9" spans="1:7" ht="19.95" customHeight="1" x14ac:dyDescent="0.25">
      <c r="B9" s="13" t="s">
        <v>13</v>
      </c>
      <c r="C9" s="14"/>
      <c r="D9" s="14"/>
      <c r="E9" s="14"/>
    </row>
    <row r="10" spans="1:7" ht="19.95" customHeight="1" x14ac:dyDescent="0.25">
      <c r="B10" s="13" t="s">
        <v>14</v>
      </c>
      <c r="C10" s="14"/>
      <c r="D10" s="14"/>
      <c r="E10" s="14"/>
    </row>
    <row r="11" spans="1:7" ht="19.95" customHeight="1" x14ac:dyDescent="0.25">
      <c r="B11" s="13" t="s">
        <v>20</v>
      </c>
      <c r="C11" s="14"/>
      <c r="D11" s="14"/>
      <c r="E11" s="14"/>
    </row>
    <row r="13" spans="1:7" ht="14.4" customHeight="1" x14ac:dyDescent="0.25">
      <c r="A13" s="96" t="s">
        <v>0</v>
      </c>
      <c r="B13" s="96" t="s">
        <v>1</v>
      </c>
      <c r="C13" s="103" t="s">
        <v>8</v>
      </c>
      <c r="D13" s="105" t="s">
        <v>9</v>
      </c>
      <c r="E13" s="106" t="s">
        <v>34</v>
      </c>
      <c r="F13" s="107" t="s">
        <v>35</v>
      </c>
      <c r="G13" s="96" t="s">
        <v>48</v>
      </c>
    </row>
    <row r="14" spans="1:7" ht="13.8" customHeight="1" x14ac:dyDescent="0.25">
      <c r="A14" s="96"/>
      <c r="B14" s="96"/>
      <c r="C14" s="104"/>
      <c r="D14" s="105" t="s">
        <v>9</v>
      </c>
      <c r="E14" s="106"/>
      <c r="F14" s="107"/>
      <c r="G14" s="96"/>
    </row>
    <row r="15" spans="1:7" ht="27.6" customHeight="1" x14ac:dyDescent="0.25">
      <c r="A15" s="5">
        <v>1</v>
      </c>
      <c r="B15" s="4" t="s">
        <v>37</v>
      </c>
      <c r="C15" s="23">
        <v>31</v>
      </c>
      <c r="D15" s="10" t="s">
        <v>11</v>
      </c>
      <c r="E15" s="23">
        <v>6176</v>
      </c>
      <c r="F15" s="25">
        <f>C15*E15</f>
        <v>191456</v>
      </c>
      <c r="G15" s="51">
        <f>F15*0.42</f>
        <v>80411.520000000004</v>
      </c>
    </row>
    <row r="16" spans="1:7" ht="19.95" customHeight="1" x14ac:dyDescent="0.25">
      <c r="A16" s="5"/>
      <c r="B16" s="95" t="s">
        <v>51</v>
      </c>
      <c r="C16" s="95"/>
      <c r="D16" s="95"/>
      <c r="E16" s="95"/>
      <c r="F16" s="112">
        <f>SUM(F15:F15)</f>
        <v>191456</v>
      </c>
      <c r="G16" s="113"/>
    </row>
    <row r="17" spans="1:7" ht="19.95" customHeight="1" x14ac:dyDescent="0.25">
      <c r="A17" s="5"/>
      <c r="B17" s="95" t="s">
        <v>53</v>
      </c>
      <c r="C17" s="95"/>
      <c r="D17" s="95"/>
      <c r="E17" s="95"/>
      <c r="F17" s="112">
        <f>F16*0.18</f>
        <v>34462.080000000002</v>
      </c>
      <c r="G17" s="113"/>
    </row>
    <row r="18" spans="1:7" ht="19.95" customHeight="1" x14ac:dyDescent="0.25">
      <c r="A18" s="52"/>
      <c r="B18" s="95" t="s">
        <v>54</v>
      </c>
      <c r="C18" s="95"/>
      <c r="D18" s="95"/>
      <c r="E18" s="95"/>
      <c r="F18" s="110">
        <f>SUM(F16:G17)</f>
        <v>225918.08000000002</v>
      </c>
      <c r="G18" s="111"/>
    </row>
    <row r="19" spans="1:7" ht="19.95" customHeight="1" x14ac:dyDescent="0.25">
      <c r="B19" s="95" t="s">
        <v>55</v>
      </c>
      <c r="C19" s="95"/>
      <c r="D19" s="95"/>
      <c r="E19" s="95"/>
      <c r="F19" s="108"/>
      <c r="G19" s="108"/>
    </row>
    <row r="20" spans="1:7" ht="19.95" customHeight="1" x14ac:dyDescent="0.3">
      <c r="B20" s="95" t="s">
        <v>56</v>
      </c>
      <c r="C20" s="95"/>
      <c r="D20" s="95"/>
      <c r="E20" s="95"/>
      <c r="F20" s="109">
        <f>SUM(F18:G19)</f>
        <v>225918.08000000002</v>
      </c>
      <c r="G20" s="109"/>
    </row>
    <row r="21" spans="1:7" x14ac:dyDescent="0.25">
      <c r="A21" s="12" t="s">
        <v>21</v>
      </c>
    </row>
    <row r="23" spans="1:7" x14ac:dyDescent="0.25">
      <c r="A23" s="12" t="s">
        <v>49</v>
      </c>
    </row>
  </sheetData>
  <mergeCells count="17">
    <mergeCell ref="F13:F14"/>
    <mergeCell ref="G13:G14"/>
    <mergeCell ref="B16:E16"/>
    <mergeCell ref="F16:G16"/>
    <mergeCell ref="B17:E17"/>
    <mergeCell ref="F17:G17"/>
    <mergeCell ref="A13:A14"/>
    <mergeCell ref="B13:B14"/>
    <mergeCell ref="C13:C14"/>
    <mergeCell ref="D13:D14"/>
    <mergeCell ref="E13:E14"/>
    <mergeCell ref="B19:E19"/>
    <mergeCell ref="F19:G19"/>
    <mergeCell ref="B20:E20"/>
    <mergeCell ref="F20:G20"/>
    <mergeCell ref="B18:E18"/>
    <mergeCell ref="F18:G18"/>
  </mergeCells>
  <pageMargins left="0.7" right="0.7" top="0.75" bottom="0.75" header="0.3" footer="0.3"/>
  <pageSetup paperSize="9"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B924-CE0C-4416-84C1-B6030C0DC447}">
  <sheetPr>
    <pageSetUpPr fitToPage="1"/>
  </sheetPr>
  <dimension ref="A2:G33"/>
  <sheetViews>
    <sheetView topLeftCell="A23" zoomScaleNormal="100" zoomScaleSheetLayoutView="99" workbookViewId="0">
      <selection activeCell="A26" sqref="A26:XFD29"/>
    </sheetView>
  </sheetViews>
  <sheetFormatPr defaultRowHeight="13.8" x14ac:dyDescent="0.25"/>
  <cols>
    <col min="1" max="1" width="8.33203125" style="27" customWidth="1"/>
    <col min="2" max="2" width="77.33203125" style="27" customWidth="1"/>
    <col min="3" max="5" width="10.109375" style="27" customWidth="1"/>
    <col min="6" max="6" width="10.88671875" style="27" customWidth="1"/>
    <col min="7" max="7" width="10.33203125" style="27" bestFit="1" customWidth="1"/>
    <col min="8" max="16384" width="8.88671875" style="27"/>
  </cols>
  <sheetData>
    <row r="2" spans="1:5" ht="19.95" customHeight="1" x14ac:dyDescent="0.25">
      <c r="A2" s="27" t="s">
        <v>15</v>
      </c>
    </row>
    <row r="3" spans="1:5" ht="19.95" customHeight="1" x14ac:dyDescent="0.25">
      <c r="A3" s="27" t="s">
        <v>16</v>
      </c>
    </row>
    <row r="4" spans="1:5" ht="19.95" customHeight="1" x14ac:dyDescent="0.25">
      <c r="A4" s="27" t="s">
        <v>17</v>
      </c>
    </row>
    <row r="5" spans="1:5" ht="19.95" customHeight="1" x14ac:dyDescent="0.25">
      <c r="A5" s="27" t="s">
        <v>18</v>
      </c>
    </row>
    <row r="6" spans="1:5" ht="19.95" customHeight="1" x14ac:dyDescent="0.25"/>
    <row r="7" spans="1:5" ht="19.95" customHeight="1" x14ac:dyDescent="0.25"/>
    <row r="9" spans="1:5" ht="19.2" customHeight="1" x14ac:dyDescent="0.25">
      <c r="A9" s="28" t="s">
        <v>19</v>
      </c>
      <c r="C9" s="29"/>
      <c r="D9" s="29"/>
      <c r="E9" s="29"/>
    </row>
    <row r="10" spans="1:5" ht="19.95" customHeight="1" x14ac:dyDescent="0.25">
      <c r="B10" s="30" t="s">
        <v>38</v>
      </c>
      <c r="C10" s="29"/>
      <c r="D10" s="29"/>
      <c r="E10" s="29"/>
    </row>
    <row r="11" spans="1:5" ht="19.95" customHeight="1" x14ac:dyDescent="0.25">
      <c r="B11" s="30" t="s">
        <v>39</v>
      </c>
      <c r="C11" s="29"/>
      <c r="D11" s="29"/>
      <c r="E11" s="29"/>
    </row>
    <row r="12" spans="1:5" ht="19.95" customHeight="1" x14ac:dyDescent="0.25">
      <c r="B12" s="31" t="s">
        <v>20</v>
      </c>
      <c r="C12" s="29"/>
      <c r="D12" s="29"/>
      <c r="E12" s="29"/>
    </row>
    <row r="13" spans="1:5" ht="19.95" customHeight="1" x14ac:dyDescent="0.25">
      <c r="B13" s="31"/>
      <c r="C13" s="29"/>
      <c r="D13" s="29"/>
      <c r="E13" s="29"/>
    </row>
    <row r="14" spans="1:5" ht="19.95" customHeight="1" x14ac:dyDescent="0.25">
      <c r="B14" s="31"/>
      <c r="C14" s="29"/>
      <c r="D14" s="29"/>
      <c r="E14" s="29"/>
    </row>
    <row r="15" spans="1:5" ht="19.95" customHeight="1" x14ac:dyDescent="0.25">
      <c r="B15" s="31"/>
      <c r="C15" s="29"/>
      <c r="D15" s="29"/>
      <c r="E15" s="29"/>
    </row>
    <row r="17" spans="1:7" ht="14.4" customHeight="1" x14ac:dyDescent="0.25">
      <c r="A17" s="116" t="s">
        <v>0</v>
      </c>
      <c r="B17" s="118" t="s">
        <v>40</v>
      </c>
      <c r="C17" s="120" t="s">
        <v>41</v>
      </c>
      <c r="D17" s="120" t="s">
        <v>42</v>
      </c>
      <c r="E17" s="122" t="s">
        <v>43</v>
      </c>
      <c r="F17" s="124" t="s">
        <v>44</v>
      </c>
      <c r="G17" s="126" t="s">
        <v>48</v>
      </c>
    </row>
    <row r="18" spans="1:7" ht="13.8" customHeight="1" x14ac:dyDescent="0.25">
      <c r="A18" s="117"/>
      <c r="B18" s="119"/>
      <c r="C18" s="121" t="s">
        <v>9</v>
      </c>
      <c r="D18" s="121"/>
      <c r="E18" s="123"/>
      <c r="F18" s="125"/>
      <c r="G18" s="127"/>
    </row>
    <row r="19" spans="1:7" ht="135" customHeight="1" x14ac:dyDescent="0.25">
      <c r="A19" s="42">
        <v>1</v>
      </c>
      <c r="B19" s="36" t="s">
        <v>45</v>
      </c>
      <c r="C19" s="32" t="s">
        <v>11</v>
      </c>
      <c r="D19" s="33">
        <v>2</v>
      </c>
      <c r="E19" s="34">
        <v>270276</v>
      </c>
      <c r="F19" s="35">
        <f t="shared" ref="F19:F24" si="0">D19*E19</f>
        <v>540552</v>
      </c>
      <c r="G19" s="49">
        <f>F19*4</f>
        <v>2162208</v>
      </c>
    </row>
    <row r="20" spans="1:7" ht="85.2" customHeight="1" x14ac:dyDescent="0.25">
      <c r="A20" s="42">
        <v>2</v>
      </c>
      <c r="B20" s="37" t="s">
        <v>7</v>
      </c>
      <c r="C20" s="32" t="s">
        <v>11</v>
      </c>
      <c r="D20" s="33">
        <v>1</v>
      </c>
      <c r="E20" s="34">
        <v>84133</v>
      </c>
      <c r="F20" s="35">
        <f t="shared" si="0"/>
        <v>84133</v>
      </c>
      <c r="G20" s="49">
        <f t="shared" ref="G20:G24" si="1">F20*4</f>
        <v>336532</v>
      </c>
    </row>
    <row r="21" spans="1:7" ht="39.6" customHeight="1" x14ac:dyDescent="0.25">
      <c r="A21" s="42">
        <v>3</v>
      </c>
      <c r="B21" s="36" t="s">
        <v>6</v>
      </c>
      <c r="C21" s="32" t="s">
        <v>10</v>
      </c>
      <c r="D21" s="33">
        <v>16</v>
      </c>
      <c r="E21" s="34">
        <v>3640</v>
      </c>
      <c r="F21" s="35">
        <f t="shared" si="0"/>
        <v>58240</v>
      </c>
      <c r="G21" s="49">
        <f t="shared" si="1"/>
        <v>232960</v>
      </c>
    </row>
    <row r="22" spans="1:7" ht="70.8" customHeight="1" x14ac:dyDescent="0.25">
      <c r="A22" s="42">
        <v>4</v>
      </c>
      <c r="B22" s="36" t="s">
        <v>46</v>
      </c>
      <c r="C22" s="32" t="s">
        <v>10</v>
      </c>
      <c r="D22" s="33">
        <v>262.74</v>
      </c>
      <c r="E22" s="34">
        <v>1014</v>
      </c>
      <c r="F22" s="35">
        <f t="shared" si="0"/>
        <v>266418.36</v>
      </c>
      <c r="G22" s="49">
        <f t="shared" si="1"/>
        <v>1065673.44</v>
      </c>
    </row>
    <row r="23" spans="1:7" ht="135.6" customHeight="1" x14ac:dyDescent="0.25">
      <c r="A23" s="42">
        <v>5</v>
      </c>
      <c r="B23" s="37" t="s">
        <v>4</v>
      </c>
      <c r="C23" s="32" t="s">
        <v>10</v>
      </c>
      <c r="D23" s="33">
        <v>119.38500000000001</v>
      </c>
      <c r="E23" s="34">
        <v>4665</v>
      </c>
      <c r="F23" s="35">
        <f t="shared" si="0"/>
        <v>556931.02500000002</v>
      </c>
      <c r="G23" s="49">
        <f t="shared" si="1"/>
        <v>2227724.1</v>
      </c>
    </row>
    <row r="24" spans="1:7" ht="67.8" customHeight="1" x14ac:dyDescent="0.25">
      <c r="A24" s="43">
        <v>6</v>
      </c>
      <c r="B24" s="44" t="s">
        <v>47</v>
      </c>
      <c r="C24" s="45" t="s">
        <v>10</v>
      </c>
      <c r="D24" s="46">
        <v>725.55</v>
      </c>
      <c r="E24" s="47">
        <v>1460</v>
      </c>
      <c r="F24" s="48">
        <f t="shared" si="0"/>
        <v>1059303</v>
      </c>
      <c r="G24" s="50">
        <f t="shared" si="1"/>
        <v>4237212</v>
      </c>
    </row>
    <row r="25" spans="1:7" x14ac:dyDescent="0.25">
      <c r="A25" s="53"/>
      <c r="B25" s="128" t="s">
        <v>52</v>
      </c>
      <c r="C25" s="128"/>
      <c r="D25" s="128"/>
      <c r="E25" s="128"/>
      <c r="F25" s="129">
        <f>SUM(F19:F24)</f>
        <v>2565577.3849999998</v>
      </c>
      <c r="G25" s="130"/>
    </row>
    <row r="26" spans="1:7" s="12" customFormat="1" ht="13.8" customHeight="1" x14ac:dyDescent="0.25">
      <c r="A26" s="5"/>
      <c r="B26" s="95" t="s">
        <v>53</v>
      </c>
      <c r="C26" s="95"/>
      <c r="D26" s="95"/>
      <c r="E26" s="95"/>
      <c r="F26" s="112">
        <f>F25*0.18</f>
        <v>461803.92929999996</v>
      </c>
      <c r="G26" s="113"/>
    </row>
    <row r="27" spans="1:7" s="12" customFormat="1" ht="13.8" customHeight="1" x14ac:dyDescent="0.25">
      <c r="A27" s="52"/>
      <c r="B27" s="95" t="s">
        <v>54</v>
      </c>
      <c r="C27" s="95"/>
      <c r="D27" s="95"/>
      <c r="E27" s="95"/>
      <c r="F27" s="110">
        <f>SUM(F25:G26)</f>
        <v>3027381.3142999997</v>
      </c>
      <c r="G27" s="111"/>
    </row>
    <row r="28" spans="1:7" s="12" customFormat="1" ht="13.8" customHeight="1" x14ac:dyDescent="0.25">
      <c r="B28" s="95" t="s">
        <v>55</v>
      </c>
      <c r="C28" s="95"/>
      <c r="D28" s="95"/>
      <c r="E28" s="95"/>
      <c r="F28" s="108"/>
      <c r="G28" s="108"/>
    </row>
    <row r="29" spans="1:7" s="12" customFormat="1" ht="13.8" customHeight="1" x14ac:dyDescent="0.3">
      <c r="B29" s="95" t="s">
        <v>56</v>
      </c>
      <c r="C29" s="95"/>
      <c r="D29" s="95"/>
      <c r="E29" s="95"/>
      <c r="F29" s="109">
        <f>SUM(F27:G28)</f>
        <v>3027381.3142999997</v>
      </c>
      <c r="G29" s="109"/>
    </row>
    <row r="31" spans="1:7" x14ac:dyDescent="0.25">
      <c r="A31" s="27" t="s">
        <v>21</v>
      </c>
    </row>
    <row r="33" spans="1:1" ht="16.8" x14ac:dyDescent="0.25">
      <c r="A33" s="27" t="s">
        <v>50</v>
      </c>
    </row>
  </sheetData>
  <mergeCells count="17">
    <mergeCell ref="F27:G27"/>
    <mergeCell ref="B28:E28"/>
    <mergeCell ref="F28:G28"/>
    <mergeCell ref="B29:E29"/>
    <mergeCell ref="F29:G29"/>
    <mergeCell ref="A17:A18"/>
    <mergeCell ref="B17:B18"/>
    <mergeCell ref="D17:D18"/>
    <mergeCell ref="C17:C18"/>
    <mergeCell ref="E17:E18"/>
    <mergeCell ref="F17:F18"/>
    <mergeCell ref="G17:G18"/>
    <mergeCell ref="B25:E25"/>
    <mergeCell ref="B26:E26"/>
    <mergeCell ref="B27:E27"/>
    <mergeCell ref="F25:G25"/>
    <mergeCell ref="F26:G26"/>
  </mergeCells>
  <pageMargins left="0.7" right="0.7" top="0.75" bottom="0.75" header="0.3" footer="0.3"/>
  <pageSetup paperSize="9" scale="6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960FE-17F4-4731-BB11-D544A26CB126}">
  <sheetPr>
    <pageSetUpPr fitToPage="1"/>
  </sheetPr>
  <dimension ref="A2:G30"/>
  <sheetViews>
    <sheetView topLeftCell="A18" zoomScaleNormal="100" zoomScaleSheetLayoutView="99" workbookViewId="0">
      <selection activeCell="A23" sqref="A23:XFD26"/>
    </sheetView>
  </sheetViews>
  <sheetFormatPr defaultRowHeight="13.8" x14ac:dyDescent="0.25"/>
  <cols>
    <col min="1" max="1" width="8.33203125" style="27" customWidth="1"/>
    <col min="2" max="2" width="77.33203125" style="27" customWidth="1"/>
    <col min="3" max="5" width="10.109375" style="27" customWidth="1"/>
    <col min="6" max="6" width="10.88671875" style="27" customWidth="1"/>
    <col min="7" max="7" width="10.33203125" style="27" bestFit="1" customWidth="1"/>
    <col min="8" max="16384" width="8.88671875" style="27"/>
  </cols>
  <sheetData>
    <row r="2" spans="1:7" ht="19.95" customHeight="1" x14ac:dyDescent="0.25">
      <c r="A2" s="27" t="s">
        <v>15</v>
      </c>
    </row>
    <row r="3" spans="1:7" ht="19.95" customHeight="1" x14ac:dyDescent="0.25">
      <c r="A3" s="27" t="s">
        <v>16</v>
      </c>
    </row>
    <row r="4" spans="1:7" ht="19.95" customHeight="1" x14ac:dyDescent="0.25">
      <c r="A4" s="27" t="s">
        <v>17</v>
      </c>
    </row>
    <row r="5" spans="1:7" ht="19.95" customHeight="1" x14ac:dyDescent="0.25">
      <c r="A5" s="27" t="s">
        <v>18</v>
      </c>
    </row>
    <row r="6" spans="1:7" ht="19.95" customHeight="1" x14ac:dyDescent="0.25"/>
    <row r="7" spans="1:7" ht="19.2" customHeight="1" x14ac:dyDescent="0.25">
      <c r="A7" s="28" t="s">
        <v>19</v>
      </c>
      <c r="C7" s="29"/>
      <c r="D7" s="29"/>
      <c r="E7" s="29"/>
    </row>
    <row r="8" spans="1:7" ht="19.95" customHeight="1" x14ac:dyDescent="0.25">
      <c r="B8" s="30" t="s">
        <v>38</v>
      </c>
      <c r="C8" s="29"/>
      <c r="D8" s="29"/>
      <c r="E8" s="29"/>
    </row>
    <row r="9" spans="1:7" ht="19.95" customHeight="1" x14ac:dyDescent="0.25">
      <c r="B9" s="30" t="s">
        <v>39</v>
      </c>
      <c r="C9" s="29"/>
      <c r="D9" s="29"/>
      <c r="E9" s="29"/>
    </row>
    <row r="10" spans="1:7" ht="19.95" customHeight="1" x14ac:dyDescent="0.25">
      <c r="B10" s="31" t="s">
        <v>20</v>
      </c>
      <c r="C10" s="29"/>
      <c r="D10" s="29"/>
      <c r="E10" s="29"/>
    </row>
    <row r="11" spans="1:7" ht="19.95" customHeight="1" x14ac:dyDescent="0.25">
      <c r="B11" s="31"/>
      <c r="C11" s="29"/>
      <c r="D11" s="29"/>
      <c r="E11" s="29"/>
    </row>
    <row r="12" spans="1:7" ht="14.4" customHeight="1" x14ac:dyDescent="0.25">
      <c r="A12" s="116" t="s">
        <v>0</v>
      </c>
      <c r="B12" s="118" t="s">
        <v>40</v>
      </c>
      <c r="C12" s="120" t="s">
        <v>41</v>
      </c>
      <c r="D12" s="120" t="s">
        <v>42</v>
      </c>
      <c r="E12" s="122" t="s">
        <v>43</v>
      </c>
      <c r="F12" s="124" t="s">
        <v>44</v>
      </c>
      <c r="G12" s="126" t="s">
        <v>48</v>
      </c>
    </row>
    <row r="13" spans="1:7" ht="13.8" customHeight="1" x14ac:dyDescent="0.25">
      <c r="A13" s="117"/>
      <c r="B13" s="119"/>
      <c r="C13" s="121" t="s">
        <v>9</v>
      </c>
      <c r="D13" s="121"/>
      <c r="E13" s="123"/>
      <c r="F13" s="125"/>
      <c r="G13" s="127"/>
    </row>
    <row r="14" spans="1:7" ht="58.2" customHeight="1" x14ac:dyDescent="0.25">
      <c r="A14" s="61">
        <v>1</v>
      </c>
      <c r="B14" s="54" t="s">
        <v>24</v>
      </c>
      <c r="C14" s="67" t="s">
        <v>11</v>
      </c>
      <c r="D14" s="68">
        <v>1</v>
      </c>
      <c r="E14" s="69">
        <v>22201</v>
      </c>
      <c r="F14" s="57">
        <f>D14*E14</f>
        <v>22201</v>
      </c>
      <c r="G14" s="63">
        <f>F14*4</f>
        <v>88804</v>
      </c>
    </row>
    <row r="15" spans="1:7" ht="60" customHeight="1" x14ac:dyDescent="0.25">
      <c r="A15" s="42">
        <v>2</v>
      </c>
      <c r="B15" s="55" t="s">
        <v>22</v>
      </c>
      <c r="C15" s="70" t="s">
        <v>11</v>
      </c>
      <c r="D15" s="71">
        <v>1</v>
      </c>
      <c r="E15" s="34">
        <v>42150</v>
      </c>
      <c r="F15" s="35">
        <f t="shared" ref="F15:F21" si="0">D15*E15</f>
        <v>42150</v>
      </c>
      <c r="G15" s="49">
        <f>F15*4</f>
        <v>168600</v>
      </c>
    </row>
    <row r="16" spans="1:7" ht="90" customHeight="1" x14ac:dyDescent="0.25">
      <c r="A16" s="42">
        <v>3</v>
      </c>
      <c r="B16" s="55" t="s">
        <v>28</v>
      </c>
      <c r="C16" s="70" t="s">
        <v>30</v>
      </c>
      <c r="D16" s="71">
        <v>1</v>
      </c>
      <c r="E16" s="34">
        <v>17401</v>
      </c>
      <c r="F16" s="35">
        <f>D16*E16</f>
        <v>17401</v>
      </c>
      <c r="G16" s="49">
        <f>F16*4</f>
        <v>69604</v>
      </c>
    </row>
    <row r="17" spans="1:7" ht="267.60000000000002" customHeight="1" x14ac:dyDescent="0.25">
      <c r="A17" s="42">
        <v>4</v>
      </c>
      <c r="B17" s="55" t="s">
        <v>26</v>
      </c>
      <c r="C17" s="70" t="s">
        <v>30</v>
      </c>
      <c r="D17" s="71">
        <v>1</v>
      </c>
      <c r="E17" s="34">
        <v>222013</v>
      </c>
      <c r="F17" s="35">
        <f>D17*E17</f>
        <v>222013</v>
      </c>
      <c r="G17" s="49">
        <f>F17*4</f>
        <v>888052</v>
      </c>
    </row>
    <row r="18" spans="1:7" ht="328.8" customHeight="1" x14ac:dyDescent="0.25">
      <c r="A18" s="42">
        <v>5</v>
      </c>
      <c r="B18" s="55" t="s">
        <v>29</v>
      </c>
      <c r="C18" s="70" t="s">
        <v>30</v>
      </c>
      <c r="D18" s="71">
        <v>1</v>
      </c>
      <c r="E18" s="34">
        <v>222013</v>
      </c>
      <c r="F18" s="35">
        <f>D18*E18</f>
        <v>222013</v>
      </c>
      <c r="G18" s="49">
        <f>F18*4</f>
        <v>888052</v>
      </c>
    </row>
    <row r="19" spans="1:7" ht="73.2" customHeight="1" x14ac:dyDescent="0.25">
      <c r="A19" s="42">
        <v>6</v>
      </c>
      <c r="B19" s="55" t="s">
        <v>25</v>
      </c>
      <c r="C19" s="70" t="s">
        <v>30</v>
      </c>
      <c r="D19" s="71">
        <v>1</v>
      </c>
      <c r="E19" s="34">
        <v>48103</v>
      </c>
      <c r="F19" s="35">
        <f t="shared" si="0"/>
        <v>48103</v>
      </c>
      <c r="G19" s="49">
        <f t="shared" ref="G19:G21" si="1">F19*4</f>
        <v>192412</v>
      </c>
    </row>
    <row r="20" spans="1:7" ht="57" customHeight="1" x14ac:dyDescent="0.25">
      <c r="A20" s="42">
        <v>7</v>
      </c>
      <c r="B20" s="55" t="s">
        <v>23</v>
      </c>
      <c r="C20" s="70" t="s">
        <v>11</v>
      </c>
      <c r="D20" s="71">
        <v>6</v>
      </c>
      <c r="E20" s="34">
        <v>60008</v>
      </c>
      <c r="F20" s="35">
        <f>D20*E20</f>
        <v>360048</v>
      </c>
      <c r="G20" s="49">
        <f>F20*4</f>
        <v>1440192</v>
      </c>
    </row>
    <row r="21" spans="1:7" ht="75.599999999999994" customHeight="1" x14ac:dyDescent="0.25">
      <c r="A21" s="43">
        <v>8</v>
      </c>
      <c r="B21" s="56" t="s">
        <v>27</v>
      </c>
      <c r="C21" s="72" t="s">
        <v>30</v>
      </c>
      <c r="D21" s="73">
        <v>1</v>
      </c>
      <c r="E21" s="47">
        <v>48103</v>
      </c>
      <c r="F21" s="48">
        <f t="shared" si="0"/>
        <v>48103</v>
      </c>
      <c r="G21" s="50">
        <f t="shared" si="1"/>
        <v>192412</v>
      </c>
    </row>
    <row r="22" spans="1:7" x14ac:dyDescent="0.25">
      <c r="A22" s="53"/>
      <c r="B22" s="128" t="s">
        <v>52</v>
      </c>
      <c r="C22" s="128"/>
      <c r="D22" s="128"/>
      <c r="E22" s="128"/>
      <c r="F22" s="129">
        <f>SUM(F14:F21)</f>
        <v>982032</v>
      </c>
      <c r="G22" s="130"/>
    </row>
    <row r="23" spans="1:7" s="12" customFormat="1" ht="13.8" customHeight="1" x14ac:dyDescent="0.25">
      <c r="A23" s="5"/>
      <c r="B23" s="95" t="s">
        <v>53</v>
      </c>
      <c r="C23" s="95"/>
      <c r="D23" s="95"/>
      <c r="E23" s="95"/>
      <c r="F23" s="112">
        <f>F22*0.18</f>
        <v>176765.75999999998</v>
      </c>
      <c r="G23" s="113"/>
    </row>
    <row r="24" spans="1:7" s="12" customFormat="1" ht="13.8" customHeight="1" x14ac:dyDescent="0.25">
      <c r="A24" s="52"/>
      <c r="B24" s="95" t="s">
        <v>54</v>
      </c>
      <c r="C24" s="95"/>
      <c r="D24" s="95"/>
      <c r="E24" s="95"/>
      <c r="F24" s="110">
        <f>SUM(F22:G23)</f>
        <v>1158797.76</v>
      </c>
      <c r="G24" s="111"/>
    </row>
    <row r="25" spans="1:7" s="12" customFormat="1" ht="13.8" customHeight="1" x14ac:dyDescent="0.25">
      <c r="B25" s="95" t="s">
        <v>55</v>
      </c>
      <c r="C25" s="95"/>
      <c r="D25" s="95"/>
      <c r="E25" s="95"/>
      <c r="F25" s="108"/>
      <c r="G25" s="108"/>
    </row>
    <row r="26" spans="1:7" s="12" customFormat="1" ht="13.8" customHeight="1" x14ac:dyDescent="0.3">
      <c r="B26" s="95" t="s">
        <v>56</v>
      </c>
      <c r="C26" s="95"/>
      <c r="D26" s="95"/>
      <c r="E26" s="95"/>
      <c r="F26" s="109">
        <f>SUM(F24:G25)</f>
        <v>1158797.76</v>
      </c>
      <c r="G26" s="109"/>
    </row>
    <row r="28" spans="1:7" x14ac:dyDescent="0.25">
      <c r="A28" s="27" t="s">
        <v>21</v>
      </c>
    </row>
    <row r="30" spans="1:7" ht="16.8" x14ac:dyDescent="0.25">
      <c r="A30" s="27" t="s">
        <v>50</v>
      </c>
    </row>
  </sheetData>
  <mergeCells count="17">
    <mergeCell ref="F12:F13"/>
    <mergeCell ref="G12:G13"/>
    <mergeCell ref="B22:E22"/>
    <mergeCell ref="F22:G22"/>
    <mergeCell ref="B23:E23"/>
    <mergeCell ref="F23:G23"/>
    <mergeCell ref="A12:A13"/>
    <mergeCell ref="B12:B13"/>
    <mergeCell ref="C12:C13"/>
    <mergeCell ref="D12:D13"/>
    <mergeCell ref="E12:E13"/>
    <mergeCell ref="B25:E25"/>
    <mergeCell ref="F25:G25"/>
    <mergeCell ref="B26:E26"/>
    <mergeCell ref="F26:G26"/>
    <mergeCell ref="B24:E24"/>
    <mergeCell ref="F24:G24"/>
  </mergeCells>
  <pageMargins left="0.7" right="0.7" top="0.75" bottom="0.75" header="0.3" footer="0.3"/>
  <pageSetup paperSize="9" scale="5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BA85-5C21-4263-A8BF-CCE8980340BA}">
  <sheetPr>
    <pageSetUpPr fitToPage="1"/>
  </sheetPr>
  <dimension ref="A2:G30"/>
  <sheetViews>
    <sheetView topLeftCell="A18" zoomScaleNormal="100" zoomScaleSheetLayoutView="99" workbookViewId="0">
      <selection activeCell="F26" sqref="F26:G26"/>
    </sheetView>
  </sheetViews>
  <sheetFormatPr defaultRowHeight="13.8" x14ac:dyDescent="0.25"/>
  <cols>
    <col min="1" max="1" width="8.33203125" style="27" customWidth="1"/>
    <col min="2" max="2" width="77.33203125" style="27" customWidth="1"/>
    <col min="3" max="5" width="10.109375" style="27" customWidth="1"/>
    <col min="6" max="6" width="10.88671875" style="27" customWidth="1"/>
    <col min="7" max="7" width="10.33203125" style="27" bestFit="1" customWidth="1"/>
    <col min="8" max="16384" width="8.88671875" style="27"/>
  </cols>
  <sheetData>
    <row r="2" spans="1:5" ht="19.95" customHeight="1" x14ac:dyDescent="0.25">
      <c r="A2" s="27" t="s">
        <v>15</v>
      </c>
    </row>
    <row r="3" spans="1:5" ht="19.95" customHeight="1" x14ac:dyDescent="0.25">
      <c r="A3" s="27" t="s">
        <v>16</v>
      </c>
    </row>
    <row r="4" spans="1:5" ht="19.95" customHeight="1" x14ac:dyDescent="0.25">
      <c r="A4" s="27" t="s">
        <v>17</v>
      </c>
    </row>
    <row r="5" spans="1:5" ht="19.95" customHeight="1" x14ac:dyDescent="0.25">
      <c r="A5" s="27" t="s">
        <v>18</v>
      </c>
    </row>
    <row r="6" spans="1:5" ht="19.95" customHeight="1" x14ac:dyDescent="0.25"/>
    <row r="7" spans="1:5" ht="19.95" customHeight="1" x14ac:dyDescent="0.25"/>
    <row r="9" spans="1:5" ht="19.2" customHeight="1" x14ac:dyDescent="0.25">
      <c r="A9" s="28" t="s">
        <v>19</v>
      </c>
      <c r="C9" s="29"/>
      <c r="D9" s="29"/>
      <c r="E9" s="29"/>
    </row>
    <row r="10" spans="1:5" ht="19.95" customHeight="1" x14ac:dyDescent="0.25">
      <c r="B10" s="30" t="s">
        <v>38</v>
      </c>
      <c r="C10" s="29"/>
      <c r="D10" s="29"/>
      <c r="E10" s="29"/>
    </row>
    <row r="11" spans="1:5" ht="19.95" customHeight="1" x14ac:dyDescent="0.25">
      <c r="B11" s="30" t="s">
        <v>39</v>
      </c>
      <c r="C11" s="29"/>
      <c r="D11" s="29"/>
      <c r="E11" s="29"/>
    </row>
    <row r="12" spans="1:5" ht="19.95" customHeight="1" x14ac:dyDescent="0.25">
      <c r="B12" s="31" t="s">
        <v>20</v>
      </c>
      <c r="C12" s="29"/>
      <c r="D12" s="29"/>
      <c r="E12" s="29"/>
    </row>
    <row r="13" spans="1:5" ht="19.95" customHeight="1" x14ac:dyDescent="0.25">
      <c r="B13" s="31"/>
      <c r="C13" s="29"/>
      <c r="D13" s="29"/>
      <c r="E13" s="29"/>
    </row>
    <row r="14" spans="1:5" ht="19.95" customHeight="1" x14ac:dyDescent="0.25">
      <c r="B14" s="31"/>
      <c r="C14" s="29"/>
      <c r="D14" s="29"/>
      <c r="E14" s="29"/>
    </row>
    <row r="15" spans="1:5" ht="19.95" customHeight="1" x14ac:dyDescent="0.25">
      <c r="B15" s="31"/>
      <c r="C15" s="29"/>
      <c r="D15" s="29"/>
      <c r="E15" s="29"/>
    </row>
    <row r="17" spans="1:7" ht="14.4" customHeight="1" x14ac:dyDescent="0.25">
      <c r="A17" s="116" t="s">
        <v>0</v>
      </c>
      <c r="B17" s="118" t="s">
        <v>40</v>
      </c>
      <c r="C17" s="120" t="s">
        <v>41</v>
      </c>
      <c r="D17" s="120" t="s">
        <v>42</v>
      </c>
      <c r="E17" s="122" t="s">
        <v>43</v>
      </c>
      <c r="F17" s="124" t="s">
        <v>44</v>
      </c>
      <c r="G17" s="126" t="s">
        <v>48</v>
      </c>
    </row>
    <row r="18" spans="1:7" ht="13.8" customHeight="1" x14ac:dyDescent="0.25">
      <c r="A18" s="117"/>
      <c r="B18" s="119"/>
      <c r="C18" s="121" t="s">
        <v>9</v>
      </c>
      <c r="D18" s="121"/>
      <c r="E18" s="123"/>
      <c r="F18" s="125"/>
      <c r="G18" s="127"/>
    </row>
    <row r="19" spans="1:7" ht="39" customHeight="1" x14ac:dyDescent="0.25">
      <c r="A19" s="61">
        <v>2</v>
      </c>
      <c r="B19" s="74" t="s">
        <v>32</v>
      </c>
      <c r="C19" s="67" t="s">
        <v>30</v>
      </c>
      <c r="D19" s="62">
        <v>1</v>
      </c>
      <c r="E19" s="69">
        <v>460242</v>
      </c>
      <c r="F19" s="57">
        <f t="shared" ref="F19" si="0">D19*E19</f>
        <v>460242</v>
      </c>
      <c r="G19" s="63">
        <f t="shared" ref="G19" si="1">F19*4</f>
        <v>1840968</v>
      </c>
    </row>
    <row r="20" spans="1:7" ht="39" customHeight="1" x14ac:dyDescent="0.25">
      <c r="A20" s="42">
        <v>3</v>
      </c>
      <c r="B20" s="75" t="s">
        <v>33</v>
      </c>
      <c r="C20" s="70" t="s">
        <v>11</v>
      </c>
      <c r="D20" s="33">
        <v>1</v>
      </c>
      <c r="E20" s="34">
        <v>629358</v>
      </c>
      <c r="F20" s="35">
        <f>D20*E20</f>
        <v>629358</v>
      </c>
      <c r="G20" s="49">
        <f>F20*4</f>
        <v>2517432</v>
      </c>
    </row>
    <row r="21" spans="1:7" ht="39" customHeight="1" x14ac:dyDescent="0.25">
      <c r="A21" s="43">
        <v>1</v>
      </c>
      <c r="B21" s="76" t="s">
        <v>31</v>
      </c>
      <c r="C21" s="72" t="s">
        <v>30</v>
      </c>
      <c r="D21" s="46">
        <v>1</v>
      </c>
      <c r="E21" s="47">
        <v>155378</v>
      </c>
      <c r="F21" s="48">
        <f>D21*E21</f>
        <v>155378</v>
      </c>
      <c r="G21" s="50">
        <f>F21*4</f>
        <v>621512</v>
      </c>
    </row>
    <row r="22" spans="1:7" x14ac:dyDescent="0.25">
      <c r="A22" s="53"/>
      <c r="B22" s="128" t="s">
        <v>52</v>
      </c>
      <c r="C22" s="128"/>
      <c r="D22" s="128"/>
      <c r="E22" s="128"/>
      <c r="F22" s="129">
        <f>SUM(F19:F21)</f>
        <v>1244978</v>
      </c>
      <c r="G22" s="130"/>
    </row>
    <row r="23" spans="1:7" s="12" customFormat="1" ht="13.8" customHeight="1" x14ac:dyDescent="0.25">
      <c r="A23" s="5"/>
      <c r="B23" s="95" t="s">
        <v>53</v>
      </c>
      <c r="C23" s="95"/>
      <c r="D23" s="95"/>
      <c r="E23" s="95"/>
      <c r="F23" s="112">
        <f>F22*0.18</f>
        <v>224096.03999999998</v>
      </c>
      <c r="G23" s="113"/>
    </row>
    <row r="24" spans="1:7" s="12" customFormat="1" ht="13.8" customHeight="1" x14ac:dyDescent="0.25">
      <c r="A24" s="52"/>
      <c r="B24" s="95" t="s">
        <v>54</v>
      </c>
      <c r="C24" s="95"/>
      <c r="D24" s="95"/>
      <c r="E24" s="95"/>
      <c r="F24" s="110">
        <f>SUM(F22:G23)</f>
        <v>1469074.04</v>
      </c>
      <c r="G24" s="111"/>
    </row>
    <row r="25" spans="1:7" s="12" customFormat="1" ht="13.8" customHeight="1" x14ac:dyDescent="0.25">
      <c r="B25" s="95" t="s">
        <v>55</v>
      </c>
      <c r="C25" s="95"/>
      <c r="D25" s="95"/>
      <c r="E25" s="95"/>
      <c r="F25" s="108"/>
      <c r="G25" s="108"/>
    </row>
    <row r="26" spans="1:7" s="12" customFormat="1" ht="13.8" customHeight="1" x14ac:dyDescent="0.3">
      <c r="B26" s="95" t="s">
        <v>56</v>
      </c>
      <c r="C26" s="95"/>
      <c r="D26" s="95"/>
      <c r="E26" s="95"/>
      <c r="F26" s="109">
        <f>SUM(F24:G25)</f>
        <v>1469074.04</v>
      </c>
      <c r="G26" s="109"/>
    </row>
    <row r="28" spans="1:7" x14ac:dyDescent="0.25">
      <c r="A28" s="27" t="s">
        <v>21</v>
      </c>
    </row>
    <row r="30" spans="1:7" ht="16.8" x14ac:dyDescent="0.25">
      <c r="A30" s="27" t="s">
        <v>50</v>
      </c>
    </row>
  </sheetData>
  <mergeCells count="17">
    <mergeCell ref="F17:F18"/>
    <mergeCell ref="G17:G18"/>
    <mergeCell ref="B22:E22"/>
    <mergeCell ref="F22:G22"/>
    <mergeCell ref="B23:E23"/>
    <mergeCell ref="F23:G23"/>
    <mergeCell ref="A17:A18"/>
    <mergeCell ref="B17:B18"/>
    <mergeCell ref="C17:C18"/>
    <mergeCell ref="D17:D18"/>
    <mergeCell ref="E17:E18"/>
    <mergeCell ref="B25:E25"/>
    <mergeCell ref="F25:G25"/>
    <mergeCell ref="B26:E26"/>
    <mergeCell ref="F26:G26"/>
    <mergeCell ref="B24:E24"/>
    <mergeCell ref="F24:G24"/>
  </mergeCells>
  <pageMargins left="0.7" right="0.7" top="0.75" bottom="0.75" header="0.3" footer="0.3"/>
  <pageSetup paperSize="9" scale="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Template</vt:lpstr>
      <vt:lpstr>Civil1</vt:lpstr>
      <vt:lpstr>GAS1</vt:lpstr>
      <vt:lpstr>ELV1</vt:lpstr>
      <vt:lpstr>ELE1</vt:lpstr>
      <vt:lpstr>EQP1</vt:lpstr>
      <vt:lpstr>Civil2</vt:lpstr>
      <vt:lpstr>GAS2</vt:lpstr>
      <vt:lpstr>ELV2</vt:lpstr>
      <vt:lpstr>ELE2</vt:lpstr>
      <vt:lpstr>EQP2</vt:lpstr>
      <vt:lpstr>Gas</vt:lpstr>
      <vt:lpstr>ELV</vt:lpstr>
      <vt:lpstr>ELE</vt:lpstr>
      <vt:lpstr>EQP</vt:lpstr>
      <vt:lpstr>Civil1!Print_Area</vt:lpstr>
      <vt:lpstr>Civil2!Print_Area</vt:lpstr>
      <vt:lpstr>'ELE1'!Print_Area</vt:lpstr>
      <vt:lpstr>'ELE2'!Print_Area</vt:lpstr>
      <vt:lpstr>'ELV1'!Print_Area</vt:lpstr>
      <vt:lpstr>'ELV2'!Print_Area</vt:lpstr>
      <vt:lpstr>'EQP1'!Print_Area</vt:lpstr>
      <vt:lpstr>'EQP2'!Print_Area</vt:lpstr>
      <vt:lpstr>'GAS2'!Print_Area</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2024-01-10T11:42:41Z</cp:lastPrinted>
  <dcterms:created xsi:type="dcterms:W3CDTF">2024-01-09T05:12:46Z</dcterms:created>
  <dcterms:modified xsi:type="dcterms:W3CDTF">2024-01-10T12:25:19Z</dcterms:modified>
</cp:coreProperties>
</file>